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SEX 0205 ok" sheetId="2" r:id="rId6"/>
    <sheet state="visible" name="SÁB 0305 🎥 ok" sheetId="3" r:id="rId7"/>
    <sheet state="visible" name="SEG 0505 ok" sheetId="4" r:id="rId8"/>
    <sheet state="visible" name="TER 0605 🎥 ok" sheetId="5" r:id="rId9"/>
    <sheet state="visible" name="QUA 0705  ok" sheetId="6" r:id="rId10"/>
    <sheet state="visible" name="QUI 0805 🎥 ok" sheetId="7" r:id="rId11"/>
    <sheet state="visible" name="SEX 0905 ok" sheetId="8" r:id="rId12"/>
    <sheet state="visible" name="SEG 1205 🎥 ok" sheetId="9" r:id="rId13"/>
    <sheet state="visible" name="SÁB 1005 ok" sheetId="10" r:id="rId14"/>
    <sheet state="visible" name="TER 1305 🎥 OK" sheetId="11" r:id="rId15"/>
    <sheet state="visible" name="QUA 1405 🎥 ok" sheetId="12" r:id="rId16"/>
    <sheet state="visible" name="QUI 1505 ok" sheetId="13" r:id="rId17"/>
    <sheet state="visible" name="SEX 1605 ok" sheetId="14" r:id="rId18"/>
    <sheet state="visible" name="SÁB 1705 ok" sheetId="15" r:id="rId19"/>
    <sheet state="visible" name="SEG 1905 ok" sheetId="16" r:id="rId20"/>
    <sheet state="visible" name="TER 2005 ok " sheetId="17" r:id="rId21"/>
    <sheet state="visible" name="QUA 2105🎥ok" sheetId="18" r:id="rId22"/>
    <sheet state="visible" name="QUI 2205🎥 ok" sheetId="19" r:id="rId23"/>
    <sheet state="visible" name="SÁB 2405 ok" sheetId="20" r:id="rId24"/>
    <sheet state="visible" name="SEX 2305🎥ok" sheetId="21" r:id="rId25"/>
    <sheet state="visible" name="SEG 2605 ok" sheetId="22" r:id="rId26"/>
    <sheet state="visible" name="TER 2705 🎥ok" sheetId="23" r:id="rId27"/>
    <sheet state="visible" name="QUA 2805 ok" sheetId="24" r:id="rId28"/>
    <sheet state="visible" name="QUI 2905🎥ok" sheetId="25" r:id="rId29"/>
    <sheet state="visible" name="SEX 3005🎥" sheetId="26" r:id="rId30"/>
    <sheet state="visible" name="SÁB 3105" sheetId="27" r:id="rId31"/>
  </sheets>
  <definedNames>
    <definedName hidden="1" localSheetId="12" name="_xlnm._FilterDatabase">'QUI 1505 ok'!$A$6:$Y$63</definedName>
  </definedNames>
  <calcPr/>
</workbook>
</file>

<file path=xl/sharedStrings.xml><?xml version="1.0" encoding="utf-8"?>
<sst xmlns="http://schemas.openxmlformats.org/spreadsheetml/2006/main" count="12802" uniqueCount="3928">
  <si>
    <t>O DEUS DOS CÉUS QUE NOS FAZ PROSPERAR! 🙏</t>
  </si>
  <si>
    <t>2025 É NOSSO! VOCÊS SÃO AS MELHORES! ❤️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</si>
  <si>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</si>
  <si>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</si>
  <si>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</si>
  <si>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</si>
  <si>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</si>
  <si>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</si>
  <si>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</si>
  <si>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</si>
  <si>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</si>
  <si>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</si>
  <si>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JAQUELINE</t>
  </si>
  <si>
    <t>JULIA</t>
  </si>
  <si>
    <t>BIA</t>
  </si>
  <si>
    <t xml:space="preserve">ANA </t>
  </si>
  <si>
    <t>NICOLY</t>
  </si>
  <si>
    <t>CARLA</t>
  </si>
  <si>
    <t>FLAVIANA</t>
  </si>
  <si>
    <t xml:space="preserve"> NAYARA</t>
  </si>
  <si>
    <t>DRIELE</t>
  </si>
  <si>
    <t>MEL</t>
  </si>
  <si>
    <t>FERNANDA</t>
  </si>
  <si>
    <t>SINAL</t>
  </si>
  <si>
    <t>VENDAS</t>
  </si>
  <si>
    <t>JACKE</t>
  </si>
  <si>
    <t xml:space="preserve"> </t>
  </si>
  <si>
    <t>ANA</t>
  </si>
  <si>
    <t>TOTAL VENDAS</t>
  </si>
  <si>
    <t>SETOR DE REATIVAÇÃO</t>
  </si>
  <si>
    <t>TOTAL REAT.</t>
  </si>
  <si>
    <t>POS VENDAS</t>
  </si>
  <si>
    <t>TOTAL PÓS</t>
  </si>
  <si>
    <t>Valor total</t>
  </si>
  <si>
    <t>Jacke</t>
  </si>
  <si>
    <t>Julia</t>
  </si>
  <si>
    <t>PÓS - VENDA</t>
  </si>
  <si>
    <t xml:space="preserve">Bia </t>
  </si>
  <si>
    <t>Debito</t>
  </si>
  <si>
    <t>Setor vendas</t>
  </si>
  <si>
    <t>Ana Carolina</t>
  </si>
  <si>
    <t>Pós - Venda</t>
  </si>
  <si>
    <t>Nicoly</t>
  </si>
  <si>
    <t>Setor de reativação</t>
  </si>
  <si>
    <t>Carla</t>
  </si>
  <si>
    <t xml:space="preserve"> Driele</t>
  </si>
  <si>
    <t>Flaviana</t>
  </si>
  <si>
    <t xml:space="preserve"> Mel</t>
  </si>
  <si>
    <t>Nayara</t>
  </si>
  <si>
    <t>Fernanda</t>
  </si>
  <si>
    <t>Driele</t>
  </si>
  <si>
    <t>FEEDBACK</t>
  </si>
  <si>
    <t>Publicidade</t>
  </si>
  <si>
    <t xml:space="preserve">Pacote </t>
  </si>
  <si>
    <t>-</t>
  </si>
  <si>
    <t>Camila</t>
  </si>
  <si>
    <t xml:space="preserve">3D Premium </t>
  </si>
  <si>
    <t xml:space="preserve">Prisma Solar  2 </t>
  </si>
  <si>
    <t xml:space="preserve">Marcia </t>
  </si>
  <si>
    <t>98 8140-9625</t>
  </si>
  <si>
    <t>Drieli</t>
  </si>
  <si>
    <t>pacote</t>
  </si>
  <si>
    <t xml:space="preserve">Prisma Solar  3 </t>
  </si>
  <si>
    <t>Pix</t>
  </si>
  <si>
    <t>NF 1723</t>
  </si>
  <si>
    <t>Daniel</t>
  </si>
  <si>
    <t>Mães 3D</t>
  </si>
  <si>
    <t xml:space="preserve">Kariza Viagens 3 </t>
  </si>
  <si>
    <t xml:space="preserve">Ana </t>
  </si>
  <si>
    <t>62 9348-3030</t>
  </si>
  <si>
    <t>Nobre</t>
  </si>
  <si>
    <t>NF 2371</t>
  </si>
  <si>
    <t>Caio Ferreira</t>
  </si>
  <si>
    <t>White board</t>
  </si>
  <si>
    <t xml:space="preserve"> Governo de Campinas ( URGENTE)</t>
  </si>
  <si>
    <t>Marcelo Leão</t>
  </si>
  <si>
    <t xml:space="preserve"> 19 99727-7979</t>
  </si>
  <si>
    <t>Mel</t>
  </si>
  <si>
    <t>NF 1724</t>
  </si>
  <si>
    <t>Kaua</t>
  </si>
  <si>
    <t xml:space="preserve">oficina do futuro </t>
  </si>
  <si>
    <t>pablo</t>
  </si>
  <si>
    <t>41 9947-1623</t>
  </si>
  <si>
    <t>Fábio Saude 3</t>
  </si>
  <si>
    <t xml:space="preserve">Fábio </t>
  </si>
  <si>
    <t>21 99722-6262</t>
  </si>
  <si>
    <t xml:space="preserve">PACOTE </t>
  </si>
  <si>
    <t>Caio Alves</t>
  </si>
  <si>
    <t>Mães WB</t>
  </si>
  <si>
    <t xml:space="preserve">Assistência Tecnica de Computadores 3 </t>
  </si>
  <si>
    <t>41 9221-8532</t>
  </si>
  <si>
    <t>NF 1770</t>
  </si>
  <si>
    <t>Kaicky</t>
  </si>
  <si>
    <t>Marcos Piter 1</t>
  </si>
  <si>
    <t>Marcos Piter</t>
  </si>
  <si>
    <t>11 98466-7055</t>
  </si>
  <si>
    <t>187,5</t>
  </si>
  <si>
    <t>NF 1771</t>
  </si>
  <si>
    <t>Marcos Piter 2</t>
  </si>
  <si>
    <t>NF 1725</t>
  </si>
  <si>
    <t>Pamelah</t>
  </si>
  <si>
    <t xml:space="preserve"> A Perspectiva 2 hoje**</t>
  </si>
  <si>
    <t xml:space="preserve">Glauber </t>
  </si>
  <si>
    <t xml:space="preserve"> 91 9107-4462</t>
  </si>
  <si>
    <t>NF 2372</t>
  </si>
  <si>
    <t>Wesley</t>
  </si>
  <si>
    <t>Mães</t>
  </si>
  <si>
    <r>
      <rPr>
        <rFont val="Arial"/>
        <color theme="1"/>
      </rPr>
      <t>Fabiano Viliczinski Premium (</t>
    </r>
    <r>
      <rPr>
        <rFont val="Arial"/>
        <color rgb="FFFFFF00"/>
      </rPr>
      <t>Wesley</t>
    </r>
    <r>
      <rPr>
        <rFont val="Arial"/>
        <color theme="1"/>
      </rPr>
      <t>)</t>
    </r>
  </si>
  <si>
    <t>Fabiano</t>
  </si>
  <si>
    <t>47 9901-7240</t>
  </si>
  <si>
    <t>NF 2373</t>
  </si>
  <si>
    <t xml:space="preserve"> MM Contabilidade Digital</t>
  </si>
  <si>
    <t>Marcos Martins</t>
  </si>
  <si>
    <t xml:space="preserve"> 85 9961-2551</t>
  </si>
  <si>
    <t>NF 2243</t>
  </si>
  <si>
    <t xml:space="preserve">Associação de Socorro Top Brasil </t>
  </si>
  <si>
    <t xml:space="preserve"> 62 9165-0829</t>
  </si>
  <si>
    <t>NF 2374</t>
  </si>
  <si>
    <t xml:space="preserve"> Company Consultoria </t>
  </si>
  <si>
    <t xml:space="preserve">Erica </t>
  </si>
  <si>
    <t>34 9198-3422</t>
  </si>
  <si>
    <t>NF 2375</t>
  </si>
  <si>
    <t>Thiago</t>
  </si>
  <si>
    <t>Mães VSL</t>
  </si>
  <si>
    <t>Mizotica ( VSL)</t>
  </si>
  <si>
    <t>Mizael Viana</t>
  </si>
  <si>
    <t>98 8446-1547</t>
  </si>
  <si>
    <t>NF 2376</t>
  </si>
  <si>
    <t>Jhonatas</t>
  </si>
  <si>
    <t>Raiz do Sul Urgênte segunda</t>
  </si>
  <si>
    <t>Gabriel</t>
  </si>
  <si>
    <t>51 9941-3939</t>
  </si>
  <si>
    <t>NF 1726</t>
  </si>
  <si>
    <t>giba 2</t>
  </si>
  <si>
    <t>leonardo</t>
  </si>
  <si>
    <t>42 8838-3267</t>
  </si>
  <si>
    <t>NF 1727</t>
  </si>
  <si>
    <t>sintraport novo audio</t>
  </si>
  <si>
    <t>41 3422-4471</t>
  </si>
  <si>
    <t xml:space="preserve"> Dueto do Dentinho 4</t>
  </si>
  <si>
    <t>Francisco</t>
  </si>
  <si>
    <t>61 9129-3015</t>
  </si>
  <si>
    <t>NF 2377</t>
  </si>
  <si>
    <t xml:space="preserve"> Luiz Renato Imóveis 1</t>
  </si>
  <si>
    <t>Luiz Renato</t>
  </si>
  <si>
    <t>31 9937-4788</t>
  </si>
  <si>
    <t>NF 2378</t>
  </si>
  <si>
    <t xml:space="preserve"> Luiz Renato Imóveis 2</t>
  </si>
  <si>
    <t>NF 1728</t>
  </si>
  <si>
    <t xml:space="preserve">Gabriel </t>
  </si>
  <si>
    <t>Protect Film</t>
  </si>
  <si>
    <t xml:space="preserve">Thiago </t>
  </si>
  <si>
    <t>11 96310-8895</t>
  </si>
  <si>
    <t>NF 1729</t>
  </si>
  <si>
    <t>Master Financiamentos</t>
  </si>
  <si>
    <t>Fernando</t>
  </si>
  <si>
    <t>51 9714-6370</t>
  </si>
  <si>
    <t>NF 1730</t>
  </si>
  <si>
    <t>maria brasileira</t>
  </si>
  <si>
    <t>rinaldo</t>
  </si>
  <si>
    <t xml:space="preserve"> 53 8102-1415</t>
  </si>
  <si>
    <t>Cartão</t>
  </si>
  <si>
    <t>Influencer</t>
  </si>
  <si>
    <t xml:space="preserve">Bruno 1 (Laura) </t>
  </si>
  <si>
    <t>Bruno</t>
  </si>
  <si>
    <t xml:space="preserve"> 21 96637-2002</t>
  </si>
  <si>
    <t xml:space="preserve">NF 2246 </t>
  </si>
  <si>
    <t xml:space="preserve">Cacique 39 </t>
  </si>
  <si>
    <t xml:space="preserve">Carlos </t>
  </si>
  <si>
    <t>86 9570-0815</t>
  </si>
  <si>
    <t>NF 1731</t>
  </si>
  <si>
    <t xml:space="preserve">Wiliam </t>
  </si>
  <si>
    <t xml:space="preserve">Grupo WD Serviços 1 troca modelo </t>
  </si>
  <si>
    <t xml:space="preserve"> 11 98861-1750</t>
  </si>
  <si>
    <t>Jonatha</t>
  </si>
  <si>
    <t xml:space="preserve">FAMILY 3  COLOCAR JHONATA </t>
  </si>
  <si>
    <t>11 99188-6302</t>
  </si>
  <si>
    <t>PACOTE</t>
  </si>
  <si>
    <t>Guelfi Assessoria 6</t>
  </si>
  <si>
    <t>11 97101-3706</t>
  </si>
  <si>
    <t>NF 2379</t>
  </si>
  <si>
    <t xml:space="preserve">Escola Orlandina Premium </t>
  </si>
  <si>
    <t>Antônio</t>
  </si>
  <si>
    <t>67 9268-8998</t>
  </si>
  <si>
    <t>NF 2380</t>
  </si>
  <si>
    <t>med seg</t>
  </si>
  <si>
    <t>Edejorge</t>
  </si>
  <si>
    <t>13 99155-3864</t>
  </si>
  <si>
    <t>NF 2381</t>
  </si>
  <si>
    <t>Revise Transportes</t>
  </si>
  <si>
    <t>Wïlian</t>
  </si>
  <si>
    <t>44 9131-3634</t>
  </si>
  <si>
    <t>NF 2382</t>
  </si>
  <si>
    <t xml:space="preserve">Polo Leste Alimentos </t>
  </si>
  <si>
    <t>11 99456-2858</t>
  </si>
  <si>
    <t>NF 2383</t>
  </si>
  <si>
    <t xml:space="preserve">kck Imóveis </t>
  </si>
  <si>
    <t>21 97740-9858</t>
  </si>
  <si>
    <t>NF 2384</t>
  </si>
  <si>
    <r>
      <rPr>
        <rFont val="Arial"/>
        <color theme="1"/>
      </rPr>
      <t>TELUS 4 -</t>
    </r>
    <r>
      <rPr>
        <rFont val="Arial"/>
        <color rgb="FFFFFF00"/>
      </rPr>
      <t xml:space="preserve"> (Wesley)</t>
    </r>
  </si>
  <si>
    <t>Marcos Wanderley</t>
  </si>
  <si>
    <t>81 8677-4728</t>
  </si>
  <si>
    <t>NF 2385</t>
  </si>
  <si>
    <t>Antônio Júnior</t>
  </si>
  <si>
    <t xml:space="preserve">Antonio </t>
  </si>
  <si>
    <t>11 96368-4890</t>
  </si>
  <si>
    <t>Marcel Rangel 1</t>
  </si>
  <si>
    <t>75 8295-6166</t>
  </si>
  <si>
    <t>Marcel Rangel 2</t>
  </si>
  <si>
    <t>Marcel Rangel 3</t>
  </si>
  <si>
    <t>Marcel Rangel 4</t>
  </si>
  <si>
    <t>Marcel Rangel 5</t>
  </si>
  <si>
    <t>Biblioteca Itinerante *</t>
  </si>
  <si>
    <t>92 8290-5707</t>
  </si>
  <si>
    <t>M4s Transportes 2</t>
  </si>
  <si>
    <t>12 97411-8383</t>
  </si>
  <si>
    <t>NF 2388</t>
  </si>
  <si>
    <t>Junior Pinheiro</t>
  </si>
  <si>
    <t xml:space="preserve">Júnior </t>
  </si>
  <si>
    <t xml:space="preserve"> 85 8885-0100</t>
  </si>
  <si>
    <t xml:space="preserve">NF 2518 </t>
  </si>
  <si>
    <t>SENTINELA 1 ( LAURA) NÃO CHAMAR</t>
  </si>
  <si>
    <t>Wellington Oliveira</t>
  </si>
  <si>
    <t>48 9945-5545</t>
  </si>
  <si>
    <t>SENTINELA  2 ( LAURA) NÃO CHAMAR</t>
  </si>
  <si>
    <t>NF 1732</t>
  </si>
  <si>
    <t xml:space="preserve"> F3 Carros  3D Premium </t>
  </si>
  <si>
    <t xml:space="preserve">Fantini </t>
  </si>
  <si>
    <t xml:space="preserve"> 27 99946-8338</t>
  </si>
  <si>
    <t>NF 2389</t>
  </si>
  <si>
    <t>Giralda Doceria</t>
  </si>
  <si>
    <t>Guilherme</t>
  </si>
  <si>
    <t>19 98384-8888</t>
  </si>
  <si>
    <t>NF 2390</t>
  </si>
  <si>
    <t xml:space="preserve"> Junior Cell </t>
  </si>
  <si>
    <t xml:space="preserve">Janaina </t>
  </si>
  <si>
    <t>13 98803-2555</t>
  </si>
  <si>
    <t>NF 2391</t>
  </si>
  <si>
    <t>Ribeiro Engenharia</t>
  </si>
  <si>
    <t xml:space="preserve">Amauri </t>
  </si>
  <si>
    <t>67 9942-2917</t>
  </si>
  <si>
    <t>NF 2392</t>
  </si>
  <si>
    <t>Ribeiro Engenharia 2</t>
  </si>
  <si>
    <t>NF 2393</t>
  </si>
  <si>
    <t>Tele Norte</t>
  </si>
  <si>
    <t>Cris</t>
  </si>
  <si>
    <t>91 8880-0141</t>
  </si>
  <si>
    <t>NF2247</t>
  </si>
  <si>
    <t>NF 2395</t>
  </si>
  <si>
    <t xml:space="preserve">Cartoon </t>
  </si>
  <si>
    <t>pitbull Rações</t>
  </si>
  <si>
    <t>Wallace</t>
  </si>
  <si>
    <t>21 97522-5371</t>
  </si>
  <si>
    <t>NF 2248</t>
  </si>
  <si>
    <t>Mães Influencer</t>
  </si>
  <si>
    <t xml:space="preserve"> linha Apple ( nathália )</t>
  </si>
  <si>
    <t xml:space="preserve">Vctor </t>
  </si>
  <si>
    <t>71 9415-7662</t>
  </si>
  <si>
    <t>NF 2394</t>
  </si>
  <si>
    <t>AUTO ESCOLA CAROLINA</t>
  </si>
  <si>
    <t xml:space="preserve">Carol </t>
  </si>
  <si>
    <t xml:space="preserve"> 33 8751-6874</t>
  </si>
  <si>
    <t>NF 2396</t>
  </si>
  <si>
    <r>
      <rPr>
        <rFont val="Arial"/>
        <color theme="1"/>
      </rPr>
      <t xml:space="preserve">Dia das Mães 2 </t>
    </r>
    <r>
      <rPr>
        <rFont val="Arial"/>
        <color rgb="FFFFFF00"/>
      </rPr>
      <t>(Wesley)</t>
    </r>
  </si>
  <si>
    <t>47 9106-0681</t>
  </si>
  <si>
    <t>NF 2397</t>
  </si>
  <si>
    <t>padaria sabor da serra novo audio</t>
  </si>
  <si>
    <t xml:space="preserve"> 67 9160-9937</t>
  </si>
  <si>
    <t>NF 1733</t>
  </si>
  <si>
    <t xml:space="preserve">Biolab 3Dpremium </t>
  </si>
  <si>
    <t xml:space="preserve">tiago </t>
  </si>
  <si>
    <t>38 9850-8159</t>
  </si>
  <si>
    <t>NF 2398</t>
  </si>
  <si>
    <t>Primeira Chama</t>
  </si>
  <si>
    <t>Jeferson</t>
  </si>
  <si>
    <t xml:space="preserve"> 31 9991-2487</t>
  </si>
  <si>
    <t>NF 2399</t>
  </si>
  <si>
    <t>Maria Tereza Couri</t>
  </si>
  <si>
    <t>21 97199-3131</t>
  </si>
  <si>
    <t>NF 2400</t>
  </si>
  <si>
    <t>GWA</t>
  </si>
  <si>
    <t>Keila Nascimento</t>
  </si>
  <si>
    <t>11 97200-5214</t>
  </si>
  <si>
    <t>NF 1742</t>
  </si>
  <si>
    <t xml:space="preserve">César Giaconi edição </t>
  </si>
  <si>
    <t xml:space="preserve">Cesar Giaconi </t>
  </si>
  <si>
    <t xml:space="preserve"> 11 99603-6553</t>
  </si>
  <si>
    <t>NF 2401</t>
  </si>
  <si>
    <t>Mãe Emprededora</t>
  </si>
  <si>
    <t xml:space="preserve">Nivaldo </t>
  </si>
  <si>
    <t>19 99116-2185</t>
  </si>
  <si>
    <t>NF 2402</t>
  </si>
  <si>
    <t>dan diesel dia das Mães</t>
  </si>
  <si>
    <t>38 9881-8283</t>
  </si>
  <si>
    <t>NF 2403</t>
  </si>
  <si>
    <t>PegaLev</t>
  </si>
  <si>
    <t>Levy</t>
  </si>
  <si>
    <t>19 98129-6019</t>
  </si>
  <si>
    <t>NF 2404</t>
  </si>
  <si>
    <t>JK Isenções Premium</t>
  </si>
  <si>
    <t>Katia Espinoza</t>
  </si>
  <si>
    <t>11 98011-2609</t>
  </si>
  <si>
    <t>NF 2405</t>
  </si>
  <si>
    <t>Aguiar Autoescola- edição</t>
  </si>
  <si>
    <t>11 94639-7525</t>
  </si>
  <si>
    <t>NF 1734</t>
  </si>
  <si>
    <t>amor gelado</t>
  </si>
  <si>
    <t>61 8442-5002</t>
  </si>
  <si>
    <t>NF 2406</t>
  </si>
  <si>
    <t xml:space="preserve">Brazil solar </t>
  </si>
  <si>
    <t>Anderson</t>
  </si>
  <si>
    <t>81 9765-8082</t>
  </si>
  <si>
    <t>NF 2407</t>
  </si>
  <si>
    <t>Brazil solar  2</t>
  </si>
  <si>
    <t>NF 2422</t>
  </si>
  <si>
    <t xml:space="preserve">Gel Ball Premium </t>
  </si>
  <si>
    <t>62 9929-4597</t>
  </si>
  <si>
    <t>NF 2408</t>
  </si>
  <si>
    <t xml:space="preserve"> FOXPAY </t>
  </si>
  <si>
    <t xml:space="preserve">Filipe </t>
  </si>
  <si>
    <t>48 9612-4027</t>
  </si>
  <si>
    <t>Loja Raio de Sol 3</t>
  </si>
  <si>
    <t xml:space="preserve"> 22 99847-9163</t>
  </si>
  <si>
    <t xml:space="preserve">pacote </t>
  </si>
  <si>
    <t>NF 1735</t>
  </si>
  <si>
    <t>Nunesvan</t>
  </si>
  <si>
    <t>leidy</t>
  </si>
  <si>
    <t>NF 1736</t>
  </si>
  <si>
    <t>odontomax</t>
  </si>
  <si>
    <t xml:space="preserve">thiago </t>
  </si>
  <si>
    <t>31 7131-8223</t>
  </si>
  <si>
    <t>NF 2409</t>
  </si>
  <si>
    <t>Gráfica Speed</t>
  </si>
  <si>
    <t xml:space="preserve">Pericles </t>
  </si>
  <si>
    <t>85 8872-1519</t>
  </si>
  <si>
    <t>Nf 2264</t>
  </si>
  <si>
    <t>Bahia Support 1</t>
  </si>
  <si>
    <t xml:space="preserve"> 71 92000-2869</t>
  </si>
  <si>
    <t>Bahia Support 2</t>
  </si>
  <si>
    <t xml:space="preserve">Festa Rodeio  URGENTE </t>
  </si>
  <si>
    <t xml:space="preserve">Léo </t>
  </si>
  <si>
    <t>17 99635-1558</t>
  </si>
  <si>
    <t>NF 2249</t>
  </si>
  <si>
    <t>Joy Castro</t>
  </si>
  <si>
    <t>Joy</t>
  </si>
  <si>
    <t>11 99949-0856</t>
  </si>
  <si>
    <t>nf 1662</t>
  </si>
  <si>
    <t>nf 1741</t>
  </si>
  <si>
    <t>ToolSort</t>
  </si>
  <si>
    <t>31 8624-6031</t>
  </si>
  <si>
    <t>NF 2410</t>
  </si>
  <si>
    <t xml:space="preserve">Eletrica Lider </t>
  </si>
  <si>
    <t>Juarez</t>
  </si>
  <si>
    <t>66 8481-1590</t>
  </si>
  <si>
    <t>Terra Roxa 4</t>
  </si>
  <si>
    <t>94 9151-0246</t>
  </si>
  <si>
    <t>NF 2411</t>
  </si>
  <si>
    <t xml:space="preserve">Supermercados Novo União </t>
  </si>
  <si>
    <t>Lully</t>
  </si>
  <si>
    <t xml:space="preserve"> 77 9702-2281</t>
  </si>
  <si>
    <t>NF 2412</t>
  </si>
  <si>
    <t>Luciana Gomes Advogada</t>
  </si>
  <si>
    <t>Luciana</t>
  </si>
  <si>
    <t>11 99943-3211</t>
  </si>
  <si>
    <t>NF 1737</t>
  </si>
  <si>
    <t xml:space="preserve"> Alcântara Consultoria</t>
  </si>
  <si>
    <t>62 8197-8036</t>
  </si>
  <si>
    <t>NF 2413</t>
  </si>
  <si>
    <t>Service UPS</t>
  </si>
  <si>
    <t xml:space="preserve">João </t>
  </si>
  <si>
    <t>11 95125-3997</t>
  </si>
  <si>
    <t>NF 2414</t>
  </si>
  <si>
    <t>Super Canaã</t>
  </si>
  <si>
    <t>62 9696-8451</t>
  </si>
  <si>
    <t>NF 2415</t>
  </si>
  <si>
    <t>Pousada Curupira</t>
  </si>
  <si>
    <t xml:space="preserve"> 67 9983-4241</t>
  </si>
  <si>
    <t>NF 2416</t>
  </si>
  <si>
    <t xml:space="preserve">Canil Siqueira Bull </t>
  </si>
  <si>
    <t>87 9109-7167</t>
  </si>
  <si>
    <t>NF 1738</t>
  </si>
  <si>
    <t>QUEEN BEAUTY</t>
  </si>
  <si>
    <t xml:space="preserve">Ana Karla </t>
  </si>
  <si>
    <t>7999430219000</t>
  </si>
  <si>
    <t>NF 1739</t>
  </si>
  <si>
    <t>eletronica volt</t>
  </si>
  <si>
    <t>douglas</t>
  </si>
  <si>
    <t xml:space="preserve"> 54 9243-0249</t>
  </si>
  <si>
    <t>NF 1740</t>
  </si>
  <si>
    <t>drogaria da reta</t>
  </si>
  <si>
    <t>willian</t>
  </si>
  <si>
    <t>21 97677-6840</t>
  </si>
  <si>
    <t>NF 2417</t>
  </si>
  <si>
    <t xml:space="preserve">Autorizato Premium </t>
  </si>
  <si>
    <t>14 99107-5751</t>
  </si>
  <si>
    <t>NF 2418</t>
  </si>
  <si>
    <t>Tiago iPhones ( NATHALIA)</t>
  </si>
  <si>
    <t>75 9955-0101</t>
  </si>
  <si>
    <t>Tiago iPhones (cancelado)</t>
  </si>
  <si>
    <t>NF 2419</t>
  </si>
  <si>
    <t>Wagner Brito</t>
  </si>
  <si>
    <t>Wagne</t>
  </si>
  <si>
    <t>21 99662-0099</t>
  </si>
  <si>
    <t>NF 1743</t>
  </si>
  <si>
    <t xml:space="preserve">Farmácia Chariot </t>
  </si>
  <si>
    <t xml:space="preserve">verbena </t>
  </si>
  <si>
    <t xml:space="preserve"> 21 99948-3748</t>
  </si>
  <si>
    <t>NF 1744</t>
  </si>
  <si>
    <t>laboratório santo antonio</t>
  </si>
  <si>
    <t>fernando antonio</t>
  </si>
  <si>
    <t>38 8819-1401</t>
  </si>
  <si>
    <t>NF 1745</t>
  </si>
  <si>
    <t>Vinicius</t>
  </si>
  <si>
    <t xml:space="preserve"> Polítika assessoria</t>
  </si>
  <si>
    <t>Antonio Goes</t>
  </si>
  <si>
    <t>61 9277-8599</t>
  </si>
  <si>
    <t xml:space="preserve">lucas lanches * (Não ligar mais) </t>
  </si>
  <si>
    <t>lucas</t>
  </si>
  <si>
    <t>16 99223-3969</t>
  </si>
  <si>
    <t>NF 1746</t>
  </si>
  <si>
    <t>funerária vip</t>
  </si>
  <si>
    <t>gilton</t>
  </si>
  <si>
    <t>87 9993-5555</t>
  </si>
  <si>
    <t>NF 2420</t>
  </si>
  <si>
    <t>Bora la Go</t>
  </si>
  <si>
    <t>Danillo Martins</t>
  </si>
  <si>
    <t>64 9257-6051</t>
  </si>
  <si>
    <t>NF 2421</t>
  </si>
  <si>
    <t xml:space="preserve">Raiz </t>
  </si>
  <si>
    <t>48 9970-9825</t>
  </si>
  <si>
    <t xml:space="preserve">JW Construtora * (sexta) </t>
  </si>
  <si>
    <t xml:space="preserve">Joaldo </t>
  </si>
  <si>
    <t>22 99811-2079</t>
  </si>
  <si>
    <t>NF 2423</t>
  </si>
  <si>
    <t>Pingo Doce</t>
  </si>
  <si>
    <t>22 99738-4116</t>
  </si>
  <si>
    <t>NF 2424</t>
  </si>
  <si>
    <t>vip telas novo audio</t>
  </si>
  <si>
    <t>11 96673-1677</t>
  </si>
  <si>
    <t>NF 2257</t>
  </si>
  <si>
    <t>WWT - Tratamento de Água (NEGOCIAÇÃO)</t>
  </si>
  <si>
    <t>71 8800-0500</t>
  </si>
  <si>
    <t>NF 1747</t>
  </si>
  <si>
    <t>Mauricio Bakalarczyk</t>
  </si>
  <si>
    <t xml:space="preserve"> 61 9964-7884</t>
  </si>
  <si>
    <t>NF 1748</t>
  </si>
  <si>
    <t>juliana advogada</t>
  </si>
  <si>
    <t>juliana</t>
  </si>
  <si>
    <t>62 9213-8294</t>
  </si>
  <si>
    <t>NF 2425</t>
  </si>
  <si>
    <t>JBS Solar 3</t>
  </si>
  <si>
    <t>84 8171-7673</t>
  </si>
  <si>
    <t>NF 1749</t>
  </si>
  <si>
    <t xml:space="preserve"> DRPS</t>
  </si>
  <si>
    <t xml:space="preserve">glauber </t>
  </si>
  <si>
    <t>NF 2426</t>
  </si>
  <si>
    <t xml:space="preserve">De paula Gás </t>
  </si>
  <si>
    <t xml:space="preserve"> 11 95747-0391</t>
  </si>
  <si>
    <t>NF 2427</t>
  </si>
  <si>
    <r>
      <rPr>
        <rFont val="Arial"/>
        <color theme="1"/>
      </rPr>
      <t>Dra. Valdileuza  Premium (</t>
    </r>
    <r>
      <rPr>
        <rFont val="Arial"/>
        <color rgb="FFFFFF00"/>
      </rPr>
      <t>Wesley</t>
    </r>
    <r>
      <rPr>
        <rFont val="Arial"/>
        <color theme="1"/>
      </rPr>
      <t>)</t>
    </r>
  </si>
  <si>
    <t>Valdileuza</t>
  </si>
  <si>
    <t>62 9113-7803</t>
  </si>
  <si>
    <t>ge treza quarta *</t>
  </si>
  <si>
    <t>24 99955-8997</t>
  </si>
  <si>
    <t>NF 2428</t>
  </si>
  <si>
    <t xml:space="preserve">Laballe </t>
  </si>
  <si>
    <t>75 9973-2927</t>
  </si>
  <si>
    <t>NF 1750</t>
  </si>
  <si>
    <t>boca auto mecanica</t>
  </si>
  <si>
    <t>33 9106-2465</t>
  </si>
  <si>
    <t>NF 1751</t>
  </si>
  <si>
    <t>VIT SEG SEGURANÇA</t>
  </si>
  <si>
    <t>41 9716-3891</t>
  </si>
  <si>
    <t>NF 2429</t>
  </si>
  <si>
    <t>Restaurante Bistrô Premium</t>
  </si>
  <si>
    <t>94 9110-7616</t>
  </si>
  <si>
    <t>NF 2430</t>
  </si>
  <si>
    <t>Virtus Solar</t>
  </si>
  <si>
    <t>87 8865-2656</t>
  </si>
  <si>
    <t>NF 1752</t>
  </si>
  <si>
    <t>Araras Açai</t>
  </si>
  <si>
    <t xml:space="preserve">adriano </t>
  </si>
  <si>
    <t>19 97412-2291</t>
  </si>
  <si>
    <t>NF 2431</t>
  </si>
  <si>
    <t xml:space="preserve">SistemGás </t>
  </si>
  <si>
    <t>71 8528-7478</t>
  </si>
  <si>
    <t>NF 2432</t>
  </si>
  <si>
    <t>Dr. Tourão</t>
  </si>
  <si>
    <t>91 9103-1200</t>
  </si>
  <si>
    <t>NF 2433</t>
  </si>
  <si>
    <t xml:space="preserve">Casa da Cesta </t>
  </si>
  <si>
    <t>31 7529-0711</t>
  </si>
  <si>
    <t>NF 1753</t>
  </si>
  <si>
    <t>Caio</t>
  </si>
  <si>
    <t xml:space="preserve">César Giaconi ebook 2 </t>
  </si>
  <si>
    <t>César</t>
  </si>
  <si>
    <t>11 996036553</t>
  </si>
  <si>
    <t>NF 2434</t>
  </si>
  <si>
    <t xml:space="preserve"> Kolarovic Imóveis</t>
  </si>
  <si>
    <t>Débora</t>
  </si>
  <si>
    <t xml:space="preserve"> 11 96640-4179</t>
  </si>
  <si>
    <t>NF 1754</t>
  </si>
  <si>
    <t xml:space="preserve">luan santos </t>
  </si>
  <si>
    <t xml:space="preserve"> 35 9949-6767</t>
  </si>
  <si>
    <t>NF 1755</t>
  </si>
  <si>
    <t>luciano vidal</t>
  </si>
  <si>
    <t>NF 2435</t>
  </si>
  <si>
    <t xml:space="preserve">SMARTblocks </t>
  </si>
  <si>
    <t>11 94294-6087</t>
  </si>
  <si>
    <t>NF 2436</t>
  </si>
  <si>
    <t>Glaucia é a mãe</t>
  </si>
  <si>
    <t>61 9227-1470</t>
  </si>
  <si>
    <t>NF 1756</t>
  </si>
  <si>
    <t xml:space="preserve">milena </t>
  </si>
  <si>
    <t>NF 2437</t>
  </si>
  <si>
    <t>PPSA - pacote</t>
  </si>
  <si>
    <t>Andrea</t>
  </si>
  <si>
    <t>21 99431-2991</t>
  </si>
  <si>
    <t>NF 2438</t>
  </si>
  <si>
    <t xml:space="preserve"> Aragão Construção </t>
  </si>
  <si>
    <t>11 93257-0789</t>
  </si>
  <si>
    <t>NF 2439</t>
  </si>
  <si>
    <t>ceo condominio ( mae)</t>
  </si>
  <si>
    <t>11 99778-1032</t>
  </si>
  <si>
    <t>NF 2440</t>
  </si>
  <si>
    <t xml:space="preserve">AGROTINS 2025 </t>
  </si>
  <si>
    <t>63 8469-9395</t>
  </si>
  <si>
    <t>NF 2441</t>
  </si>
  <si>
    <t xml:space="preserve">Pizzaria Sabor Top </t>
  </si>
  <si>
    <t xml:space="preserve">Reinaldo </t>
  </si>
  <si>
    <t>66 8135-9341</t>
  </si>
  <si>
    <t>NF 2442</t>
  </si>
  <si>
    <t>Assertiva Educ</t>
  </si>
  <si>
    <t>79 9961-5290</t>
  </si>
  <si>
    <t>NF 1757</t>
  </si>
  <si>
    <t>ponto de saúde</t>
  </si>
  <si>
    <t>elizabete</t>
  </si>
  <si>
    <t>NF 2443</t>
  </si>
  <si>
    <t xml:space="preserve">Garupa Teófilo Premium </t>
  </si>
  <si>
    <t>33 9732-2335</t>
  </si>
  <si>
    <t>NF 2444</t>
  </si>
  <si>
    <t>Lance Models (Natalia)</t>
  </si>
  <si>
    <t>51 9631-0315</t>
  </si>
  <si>
    <t>STARFIBRA  02 *</t>
  </si>
  <si>
    <t>45 93505-2430</t>
  </si>
  <si>
    <t>NF 1772</t>
  </si>
  <si>
    <t xml:space="preserve">alessandra ego </t>
  </si>
  <si>
    <t>NF 1758</t>
  </si>
  <si>
    <t>Jarbas</t>
  </si>
  <si>
    <t>68 9911-4805</t>
  </si>
  <si>
    <r>
      <rPr>
        <rFont val="Calibri, sans-serif"/>
        <color rgb="FF000000"/>
        <sz val="11.0"/>
      </rPr>
      <t>Molas Trevo (</t>
    </r>
    <r>
      <rPr>
        <rFont val="Calibri, sans-serif"/>
        <color rgb="FFFFFF00"/>
        <sz val="11.0"/>
      </rPr>
      <t>Gabriel</t>
    </r>
    <r>
      <rPr>
        <rFont val="Calibri, sans-serif"/>
        <color rgb="FF000000"/>
        <sz val="11.0"/>
      </rPr>
      <t>) *</t>
    </r>
  </si>
  <si>
    <t>Veridiana</t>
  </si>
  <si>
    <t>51 9103-8889</t>
  </si>
  <si>
    <t>NF 1759</t>
  </si>
  <si>
    <t>locbrinck</t>
  </si>
  <si>
    <t>37 9129-2905</t>
  </si>
  <si>
    <t>NF 2258</t>
  </si>
  <si>
    <t xml:space="preserve"> Ovos Nita.</t>
  </si>
  <si>
    <t>64 9919-2360</t>
  </si>
  <si>
    <t>NF 2445</t>
  </si>
  <si>
    <t xml:space="preserve"> Decora Pinturas </t>
  </si>
  <si>
    <t>Mauricio</t>
  </si>
  <si>
    <t>11 94146-2877</t>
  </si>
  <si>
    <t>NF 2446</t>
  </si>
  <si>
    <t xml:space="preserve">Jorge Maravilha </t>
  </si>
  <si>
    <t>21 97123-0335</t>
  </si>
  <si>
    <t>NF 2447</t>
  </si>
  <si>
    <t>Colégio Seletivo</t>
  </si>
  <si>
    <t xml:space="preserve"> 85 9971-2906</t>
  </si>
  <si>
    <t>NF 1760</t>
  </si>
  <si>
    <t>Pinguim de casaco</t>
  </si>
  <si>
    <t xml:space="preserve">rodrigo </t>
  </si>
  <si>
    <t xml:space="preserve"> 21 96450-3673</t>
  </si>
  <si>
    <t>NF 2448</t>
  </si>
  <si>
    <t xml:space="preserve"> Sabor Di Casa 2</t>
  </si>
  <si>
    <t xml:space="preserve">Douglas </t>
  </si>
  <si>
    <t>16 99705-4819</t>
  </si>
  <si>
    <t>NF 2449</t>
  </si>
  <si>
    <t xml:space="preserve"> Sabor Di Casa 3</t>
  </si>
  <si>
    <t>jesuano carvalho *</t>
  </si>
  <si>
    <t>jesuano</t>
  </si>
  <si>
    <t>NF 2450</t>
  </si>
  <si>
    <t xml:space="preserve">Letroart </t>
  </si>
  <si>
    <t xml:space="preserve">Nilda </t>
  </si>
  <si>
    <t>94 9100-3885</t>
  </si>
  <si>
    <t>NF 1761</t>
  </si>
  <si>
    <t xml:space="preserve">vidotto </t>
  </si>
  <si>
    <t xml:space="preserve">gilberto </t>
  </si>
  <si>
    <t>NF 1762</t>
  </si>
  <si>
    <t xml:space="preserve">Andaimes Lagos </t>
  </si>
  <si>
    <t xml:space="preserve">marcio </t>
  </si>
  <si>
    <t>22 99915-4503</t>
  </si>
  <si>
    <t>NF2259</t>
  </si>
  <si>
    <t xml:space="preserve">fc pisos </t>
  </si>
  <si>
    <t>49 9169-1696</t>
  </si>
  <si>
    <t>NF 2260</t>
  </si>
  <si>
    <t>LF Gás e Água</t>
  </si>
  <si>
    <t>Lucelia</t>
  </si>
  <si>
    <t>94 8132-9965</t>
  </si>
  <si>
    <t>NF 2451</t>
  </si>
  <si>
    <t>Hortifruti Teixeira</t>
  </si>
  <si>
    <t xml:space="preserve">Luiz Antonio </t>
  </si>
  <si>
    <t>91 9140-6656</t>
  </si>
  <si>
    <t>NF 1173</t>
  </si>
  <si>
    <t>serventes</t>
  </si>
  <si>
    <t>Charles</t>
  </si>
  <si>
    <t>NF 2452</t>
  </si>
  <si>
    <t>Jodal EAD 3</t>
  </si>
  <si>
    <t>55 9129-1899</t>
  </si>
  <si>
    <t>NF 2453</t>
  </si>
  <si>
    <t>Clínica Imperdível</t>
  </si>
  <si>
    <t>Lucas Suzuki</t>
  </si>
  <si>
    <t>14 99808-0706</t>
  </si>
  <si>
    <t>Assistência Tecnica de Computadores 4</t>
  </si>
  <si>
    <t>Assistência Tecnica de Computadores 5</t>
  </si>
  <si>
    <t>Assistência Tecnica de Computadores 6</t>
  </si>
  <si>
    <t>Assistência Tecnica de Computadores 7</t>
  </si>
  <si>
    <t>Assistência Tecnica de Computadores 8</t>
  </si>
  <si>
    <t>CÂMARA E NET 3</t>
  </si>
  <si>
    <t>TIELEN</t>
  </si>
  <si>
    <t xml:space="preserve"> 11 98495-1530</t>
  </si>
  <si>
    <t>CÂMARA E NET 4</t>
  </si>
  <si>
    <t xml:space="preserve">TIELEN </t>
  </si>
  <si>
    <t xml:space="preserve">comunic </t>
  </si>
  <si>
    <t>47 9908-2504</t>
  </si>
  <si>
    <t>NF 2454</t>
  </si>
  <si>
    <t xml:space="preserve">Contatop Contabilidade </t>
  </si>
  <si>
    <t>11 99995-9911</t>
  </si>
  <si>
    <t>NF 2455</t>
  </si>
  <si>
    <t xml:space="preserve">Point da Domingueira </t>
  </si>
  <si>
    <t>21 97474-0958</t>
  </si>
  <si>
    <t>NF 2456</t>
  </si>
  <si>
    <t xml:space="preserve">Vila do Natal </t>
  </si>
  <si>
    <t>85 8776-0551</t>
  </si>
  <si>
    <t>Armazém São Jorge 2</t>
  </si>
  <si>
    <t>75 9161-0079</t>
  </si>
  <si>
    <t>NF 2457</t>
  </si>
  <si>
    <t xml:space="preserve">Jacir Coser </t>
  </si>
  <si>
    <t>48 9824-1444</t>
  </si>
  <si>
    <t>NF 1774</t>
  </si>
  <si>
    <t>César Giaconi Hotmart</t>
  </si>
  <si>
    <t>NF 1775</t>
  </si>
  <si>
    <t>Tabacaria Popay 1</t>
  </si>
  <si>
    <t>Erike</t>
  </si>
  <si>
    <t xml:space="preserve"> 67 9823-4943</t>
  </si>
  <si>
    <t>NF 1776</t>
  </si>
  <si>
    <t>Tabacaria Popay 2</t>
  </si>
  <si>
    <t>NF 1777</t>
  </si>
  <si>
    <t xml:space="preserve"> Geovana Ribeiro</t>
  </si>
  <si>
    <t xml:space="preserve">Geovana </t>
  </si>
  <si>
    <t>62 9622-0776</t>
  </si>
  <si>
    <t>NF 1778</t>
  </si>
  <si>
    <t>JEESP 2025</t>
  </si>
  <si>
    <t>11 94082-9427</t>
  </si>
  <si>
    <t>NF 2458</t>
  </si>
  <si>
    <t>Roca Extranjeria 6</t>
  </si>
  <si>
    <t xml:space="preserve">Vinicius </t>
  </si>
  <si>
    <t>11 96633-1616</t>
  </si>
  <si>
    <t>NF 2459</t>
  </si>
  <si>
    <t>Pnasc energia solar</t>
  </si>
  <si>
    <t xml:space="preserve">paulo nascimento </t>
  </si>
  <si>
    <t>41 9645-0089</t>
  </si>
  <si>
    <t>Group Ordones 5</t>
  </si>
  <si>
    <t xml:space="preserve">Eduardo </t>
  </si>
  <si>
    <t xml:space="preserve"> 79 9901-9769</t>
  </si>
  <si>
    <t>NF 2460</t>
  </si>
  <si>
    <t xml:space="preserve">CasaFlor Saboaria </t>
  </si>
  <si>
    <t>51 8010-3300</t>
  </si>
  <si>
    <t xml:space="preserve">Infinity </t>
  </si>
  <si>
    <t>Yan Braga</t>
  </si>
  <si>
    <t>67 9956-1360</t>
  </si>
  <si>
    <t>André Durante 5</t>
  </si>
  <si>
    <t xml:space="preserve">André </t>
  </si>
  <si>
    <t xml:space="preserve"> 51 9619-2158</t>
  </si>
  <si>
    <t>André Durante 6</t>
  </si>
  <si>
    <t>NF 1779</t>
  </si>
  <si>
    <t xml:space="preserve">água nina </t>
  </si>
  <si>
    <t>idelfonso</t>
  </si>
  <si>
    <t xml:space="preserve"> 62 9103-9405</t>
  </si>
  <si>
    <t>NF 1780</t>
  </si>
  <si>
    <t>tapete e cia 3</t>
  </si>
  <si>
    <t xml:space="preserve"> 64 9964-0123</t>
  </si>
  <si>
    <t>NF 2519</t>
  </si>
  <si>
    <t xml:space="preserve">nutrari 2 </t>
  </si>
  <si>
    <t xml:space="preserve">jose oselho </t>
  </si>
  <si>
    <t xml:space="preserve"> 61 8225-3331</t>
  </si>
  <si>
    <t>NF 2461</t>
  </si>
  <si>
    <t xml:space="preserve">AfeZ Engenharia Mães </t>
  </si>
  <si>
    <t>11 94729-5352</t>
  </si>
  <si>
    <t>NF 2261</t>
  </si>
  <si>
    <t>Tânia Fraga Advocacia</t>
  </si>
  <si>
    <t xml:space="preserve">Tânia </t>
  </si>
  <si>
    <t>75 8111-6167</t>
  </si>
  <si>
    <t>Plataforma de Mídias *</t>
  </si>
  <si>
    <t xml:space="preserve">Danilo </t>
  </si>
  <si>
    <t>62 8152-0564</t>
  </si>
  <si>
    <t>NF 1781</t>
  </si>
  <si>
    <t xml:space="preserve">fernando hipólito </t>
  </si>
  <si>
    <t xml:space="preserve">fernando </t>
  </si>
  <si>
    <t>11 96624-4444</t>
  </si>
  <si>
    <t>NF 2462</t>
  </si>
  <si>
    <t xml:space="preserve">UCAR </t>
  </si>
  <si>
    <t xml:space="preserve">JOSIEL BUENO </t>
  </si>
  <si>
    <t>42 9817-6098</t>
  </si>
  <si>
    <t>NF 2463</t>
  </si>
  <si>
    <t xml:space="preserve">Odonto Popular </t>
  </si>
  <si>
    <t xml:space="preserve">Cesar </t>
  </si>
  <si>
    <t>41 9887-4742</t>
  </si>
  <si>
    <t>NF 1782</t>
  </si>
  <si>
    <t>Sublimart</t>
  </si>
  <si>
    <t>Matheus Filipe</t>
  </si>
  <si>
    <t>31 9727-8363</t>
  </si>
  <si>
    <t>NF 2263</t>
  </si>
  <si>
    <t>AM Concursos ( Laura )</t>
  </si>
  <si>
    <t xml:space="preserve">Alberto </t>
  </si>
  <si>
    <t>98 8159-3063</t>
  </si>
  <si>
    <t>NF 2464</t>
  </si>
  <si>
    <t>Tom Expresso Gás</t>
  </si>
  <si>
    <t>Tom</t>
  </si>
  <si>
    <t>13 98810-9308</t>
  </si>
  <si>
    <t>NF 1783</t>
  </si>
  <si>
    <t>A DL Home Care</t>
  </si>
  <si>
    <t>Danielle</t>
  </si>
  <si>
    <t>21 97247-4211</t>
  </si>
  <si>
    <t>NF 2465</t>
  </si>
  <si>
    <t xml:space="preserve"> Star!</t>
  </si>
  <si>
    <t xml:space="preserve">Fabiana </t>
  </si>
  <si>
    <t xml:space="preserve"> 54 9133-7339</t>
  </si>
  <si>
    <t>NF 2467</t>
  </si>
  <si>
    <t xml:space="preserve">AWS IMPRESSORAS </t>
  </si>
  <si>
    <t>62 9971-6796</t>
  </si>
  <si>
    <t xml:space="preserve">globus seguro </t>
  </si>
  <si>
    <t>21 98225-7977</t>
  </si>
  <si>
    <t>Mefre Cosméticos (CANCELADO)</t>
  </si>
  <si>
    <t>21 99827-0280</t>
  </si>
  <si>
    <t>NF 1784</t>
  </si>
  <si>
    <t>LK &amp; Hidrojato</t>
  </si>
  <si>
    <t>Luiz</t>
  </si>
  <si>
    <t>19 98310-4427</t>
  </si>
  <si>
    <t>NF 2468</t>
  </si>
  <si>
    <t xml:space="preserve">ZOT Seguros </t>
  </si>
  <si>
    <t xml:space="preserve">Pablo </t>
  </si>
  <si>
    <t>21 98425-0175</t>
  </si>
  <si>
    <t>NF 1785</t>
  </si>
  <si>
    <t>jm3d</t>
  </si>
  <si>
    <t xml:space="preserve">dirceia </t>
  </si>
  <si>
    <t>31 9679-0725</t>
  </si>
  <si>
    <t>NF 1786</t>
  </si>
  <si>
    <t xml:space="preserve">grazi duarte hoje </t>
  </si>
  <si>
    <t xml:space="preserve">grazi </t>
  </si>
  <si>
    <t>NF2265</t>
  </si>
  <si>
    <t xml:space="preserve"> AR Fisio</t>
  </si>
  <si>
    <t xml:space="preserve">Ana Rita </t>
  </si>
  <si>
    <t>74 9980-2767</t>
  </si>
  <si>
    <t>VSL</t>
  </si>
  <si>
    <t>maranata alimentos *</t>
  </si>
  <si>
    <t xml:space="preserve">emerson vieira </t>
  </si>
  <si>
    <t>91 9371-3073</t>
  </si>
  <si>
    <t>NF 1787</t>
  </si>
  <si>
    <t>WM English</t>
  </si>
  <si>
    <t>Weliton</t>
  </si>
  <si>
    <t>94 8161-6765</t>
  </si>
  <si>
    <t>NF 1788</t>
  </si>
  <si>
    <t>Café Da Mulher Brasileira</t>
  </si>
  <si>
    <t>33 9872-7104</t>
  </si>
  <si>
    <t>NF 2469</t>
  </si>
  <si>
    <t>Projeto Nadando na Frente</t>
  </si>
  <si>
    <t>16 98174-4992</t>
  </si>
  <si>
    <t>NF 2470</t>
  </si>
  <si>
    <t xml:space="preserve"> Vitória Imóveis</t>
  </si>
  <si>
    <t xml:space="preserve">Vitória </t>
  </si>
  <si>
    <t>61 9691-7839</t>
  </si>
  <si>
    <t>F Gasparia (CANCELADO)</t>
  </si>
  <si>
    <t>Fabio Gaspari</t>
  </si>
  <si>
    <t>11 99433-9993</t>
  </si>
  <si>
    <t>NF 2471</t>
  </si>
  <si>
    <t>Quick Mini Mercado</t>
  </si>
  <si>
    <t>27 99654-2420</t>
  </si>
  <si>
    <t>NF 2472</t>
  </si>
  <si>
    <t xml:space="preserve"> Mecânica Mavi</t>
  </si>
  <si>
    <t xml:space="preserve">Viviane </t>
  </si>
  <si>
    <t xml:space="preserve"> 62 9807-9374</t>
  </si>
  <si>
    <t>NF 2473</t>
  </si>
  <si>
    <t>GOMES ENGENHARIA</t>
  </si>
  <si>
    <t>Mauricio Gomes</t>
  </si>
  <si>
    <t xml:space="preserve"> 81 8797-3057</t>
  </si>
  <si>
    <t>NF 2474</t>
  </si>
  <si>
    <t xml:space="preserve">Lello Diesel </t>
  </si>
  <si>
    <t>66 9912-4118</t>
  </si>
  <si>
    <t>NF 1789</t>
  </si>
  <si>
    <t>eliano pereira</t>
  </si>
  <si>
    <t>eliano</t>
  </si>
  <si>
    <t>71 8840-9702</t>
  </si>
  <si>
    <t>NF 2475</t>
  </si>
  <si>
    <t>PRALOG</t>
  </si>
  <si>
    <t>92 9215-5440</t>
  </si>
  <si>
    <t>NF 2476</t>
  </si>
  <si>
    <t>Food Smart</t>
  </si>
  <si>
    <t>Gregori</t>
  </si>
  <si>
    <t>41 9670-3633</t>
  </si>
  <si>
    <t>NF 2477</t>
  </si>
  <si>
    <t>EmpMak</t>
  </si>
  <si>
    <t>Matheus</t>
  </si>
  <si>
    <t>16 99110-4953</t>
  </si>
  <si>
    <t>NF 2478</t>
  </si>
  <si>
    <t>Logo</t>
  </si>
  <si>
    <t>EmpMak LOGO 3D</t>
  </si>
  <si>
    <t xml:space="preserve">Matheus </t>
  </si>
  <si>
    <t>NF 2479</t>
  </si>
  <si>
    <t xml:space="preserve">ankai </t>
  </si>
  <si>
    <t>62 8143-6465</t>
  </si>
  <si>
    <t>Art Glass Vidraçaria *</t>
  </si>
  <si>
    <t>31 8224-9432</t>
  </si>
  <si>
    <t>NF 2480</t>
  </si>
  <si>
    <t xml:space="preserve">D-car </t>
  </si>
  <si>
    <t xml:space="preserve">Sr. Caputto </t>
  </si>
  <si>
    <t>54 9146-9720</t>
  </si>
  <si>
    <t>NF 2481</t>
  </si>
  <si>
    <t>Cia do Peixe</t>
  </si>
  <si>
    <t>31 8030-6180</t>
  </si>
  <si>
    <t>NF 2520</t>
  </si>
  <si>
    <t>Mega Solar Energy</t>
  </si>
  <si>
    <t>18 99750-6969</t>
  </si>
  <si>
    <t>Prime Seguros - MÃES</t>
  </si>
  <si>
    <t>HUGO HENRIQUE</t>
  </si>
  <si>
    <t>61 8353-1312</t>
  </si>
  <si>
    <t>NF 2482</t>
  </si>
  <si>
    <t xml:space="preserve">Marchesano Digital </t>
  </si>
  <si>
    <t>14 99788-5654</t>
  </si>
  <si>
    <t>NF 2483</t>
  </si>
  <si>
    <t xml:space="preserve">Kikker </t>
  </si>
  <si>
    <t>19 99912-0388</t>
  </si>
  <si>
    <t>NF 2484</t>
  </si>
  <si>
    <t>Prime Asessoria</t>
  </si>
  <si>
    <t>Joeli Oliveira</t>
  </si>
  <si>
    <t xml:space="preserve"> 11 94081-0804</t>
  </si>
  <si>
    <t>NF 2485</t>
  </si>
  <si>
    <t>ECO POP</t>
  </si>
  <si>
    <t>34 9706-8508</t>
  </si>
  <si>
    <t>NF 2486</t>
  </si>
  <si>
    <t xml:space="preserve">Valmir  Guimaraes </t>
  </si>
  <si>
    <t xml:space="preserve"> 11 91699-1214</t>
  </si>
  <si>
    <t>NF 2487</t>
  </si>
  <si>
    <t>Gustavo</t>
  </si>
  <si>
    <t>Biomar Marina Mães</t>
  </si>
  <si>
    <t>41 9972-7118</t>
  </si>
  <si>
    <t>NF 2488</t>
  </si>
  <si>
    <t>Fidel isenções</t>
  </si>
  <si>
    <t>11 94753-2278</t>
  </si>
  <si>
    <t>NF 2285</t>
  </si>
  <si>
    <t>Textil Abril</t>
  </si>
  <si>
    <t>Cicero</t>
  </si>
  <si>
    <t>34 9332-8000</t>
  </si>
  <si>
    <t>NF 2489</t>
  </si>
  <si>
    <t>Everest Soluções</t>
  </si>
  <si>
    <t>65 9981-7341</t>
  </si>
  <si>
    <t>NF 2490</t>
  </si>
  <si>
    <t xml:space="preserve">Aventur 2 URGENTE </t>
  </si>
  <si>
    <t xml:space="preserve">Thaisa </t>
  </si>
  <si>
    <t>41 9929-4244</t>
  </si>
  <si>
    <t>NF 2491</t>
  </si>
  <si>
    <t>ALPHA FACILITY 1 ( WESLEY)</t>
  </si>
  <si>
    <t>David Cabral</t>
  </si>
  <si>
    <t>92 9370-0701</t>
  </si>
  <si>
    <t>ALPHA FACILITY 2 ( WESLEY)</t>
  </si>
  <si>
    <t>ALPHA FACILITY 3 ( WESLEY)</t>
  </si>
  <si>
    <t>NF 2492</t>
  </si>
  <si>
    <t xml:space="preserve">Sorriso Jardinagem </t>
  </si>
  <si>
    <t xml:space="preserve"> 11 98326-0858</t>
  </si>
  <si>
    <t>NF 2493</t>
  </si>
  <si>
    <t>BEESTV *URGÊNTE*</t>
  </si>
  <si>
    <t>54 9184-8678</t>
  </si>
  <si>
    <t>NF 2494</t>
  </si>
  <si>
    <t xml:space="preserve">Arfree Ar Condicionado </t>
  </si>
  <si>
    <t>86 8182-6310</t>
  </si>
  <si>
    <t>NF 2495</t>
  </si>
  <si>
    <t xml:space="preserve">Multi Sacadas </t>
  </si>
  <si>
    <t xml:space="preserve"> 14 99788-5654</t>
  </si>
  <si>
    <t xml:space="preserve">   </t>
  </si>
  <si>
    <t>NF 2497</t>
  </si>
  <si>
    <t xml:space="preserve">Auto peças Andrade </t>
  </si>
  <si>
    <t>79 9956-7953</t>
  </si>
  <si>
    <t>NF 2522</t>
  </si>
  <si>
    <t>Sulen Sindica 4</t>
  </si>
  <si>
    <t>Suelen</t>
  </si>
  <si>
    <t>84 8883-1234</t>
  </si>
  <si>
    <t>NF 1792</t>
  </si>
  <si>
    <t xml:space="preserve">marilia silva </t>
  </si>
  <si>
    <t>marilia</t>
  </si>
  <si>
    <t>NF 1793</t>
  </si>
  <si>
    <t>Karibrejo</t>
  </si>
  <si>
    <t>Davidson</t>
  </si>
  <si>
    <t xml:space="preserve"> 21 99250-2174</t>
  </si>
  <si>
    <t>NF 2523</t>
  </si>
  <si>
    <t xml:space="preserve">camargo soluçoes construtivas </t>
  </si>
  <si>
    <t xml:space="preserve">edson camargo </t>
  </si>
  <si>
    <t xml:space="preserve"> 11 94780-7586</t>
  </si>
  <si>
    <t>NF 1794</t>
  </si>
  <si>
    <t xml:space="preserve"> DB Produções </t>
  </si>
  <si>
    <t>Diogo</t>
  </si>
  <si>
    <t xml:space="preserve"> 84 8139-8117</t>
  </si>
  <si>
    <t xml:space="preserve"> Lablaae  2</t>
  </si>
  <si>
    <t xml:space="preserve"> 75 9973-2927</t>
  </si>
  <si>
    <t>Karla de Matos  * (dia 05/06)</t>
  </si>
  <si>
    <t>62 9522-9661</t>
  </si>
  <si>
    <t>LTS Solar (Laura) *</t>
  </si>
  <si>
    <t>Felipe</t>
  </si>
  <si>
    <t>21 96529-9915</t>
  </si>
  <si>
    <t>NF 2524</t>
  </si>
  <si>
    <t xml:space="preserve">Yellow Benefits </t>
  </si>
  <si>
    <t>31 9404-0516</t>
  </si>
  <si>
    <t>NF 1795</t>
  </si>
  <si>
    <t>F A TELECOM</t>
  </si>
  <si>
    <t>93 9138-0310</t>
  </si>
  <si>
    <t>NF 1796</t>
  </si>
  <si>
    <t xml:space="preserve">posto mak </t>
  </si>
  <si>
    <t>weverton</t>
  </si>
  <si>
    <t>62 9394-1512</t>
  </si>
  <si>
    <t>NF 2525</t>
  </si>
  <si>
    <t xml:space="preserve">EmpreguetS VIP </t>
  </si>
  <si>
    <t>69 9225-0278</t>
  </si>
  <si>
    <t xml:space="preserve"> Lablaae  3</t>
  </si>
  <si>
    <t>NF 1797</t>
  </si>
  <si>
    <t>Fio's Best Burger</t>
  </si>
  <si>
    <t xml:space="preserve">camila </t>
  </si>
  <si>
    <t xml:space="preserve"> 14 99148-0062</t>
  </si>
  <si>
    <t>NF 2526</t>
  </si>
  <si>
    <t>MCAMAS LOCAÇÃO</t>
  </si>
  <si>
    <t>Marcio Salgueiro</t>
  </si>
  <si>
    <t>11 99659-4610</t>
  </si>
  <si>
    <t>NF 1798</t>
  </si>
  <si>
    <t>Eletrotécnica José</t>
  </si>
  <si>
    <t>99 9989-3650</t>
  </si>
  <si>
    <t>NF 2527</t>
  </si>
  <si>
    <t xml:space="preserve">Farmaster farmácia </t>
  </si>
  <si>
    <t>Marcelo</t>
  </si>
  <si>
    <t xml:space="preserve"> 11 98630-6139</t>
  </si>
  <si>
    <t>NF 2528</t>
  </si>
  <si>
    <t>Farmaster farmácia logo</t>
  </si>
  <si>
    <t>NF 1799</t>
  </si>
  <si>
    <t>Restaurante e Pizzaria Sabor&amp;Mar (Laura)</t>
  </si>
  <si>
    <t>Nelsileide</t>
  </si>
  <si>
    <t>21 98376-8678</t>
  </si>
  <si>
    <t>NF 2529</t>
  </si>
  <si>
    <t xml:space="preserve">Ecovida Ambiental </t>
  </si>
  <si>
    <t>62 8145-1760</t>
  </si>
  <si>
    <t>NF 2530</t>
  </si>
  <si>
    <t xml:space="preserve">Guerra auto center </t>
  </si>
  <si>
    <t>Shana</t>
  </si>
  <si>
    <t>54 9134-2127</t>
  </si>
  <si>
    <t>NF 2531</t>
  </si>
  <si>
    <t>Guerra auto center 2</t>
  </si>
  <si>
    <t xml:space="preserve">Shana </t>
  </si>
  <si>
    <t>NF 2532</t>
  </si>
  <si>
    <t xml:space="preserve">Bronzatti &amp; Bergoli </t>
  </si>
  <si>
    <t>55 9660-1557</t>
  </si>
  <si>
    <t>NF 1800</t>
  </si>
  <si>
    <t xml:space="preserve">premium administradora </t>
  </si>
  <si>
    <t xml:space="preserve">emerson </t>
  </si>
  <si>
    <t>44 9944-4445</t>
  </si>
  <si>
    <t>NF 2533</t>
  </si>
  <si>
    <t>Declimp</t>
  </si>
  <si>
    <t xml:space="preserve">Caio </t>
  </si>
  <si>
    <t>43 9648-4462</t>
  </si>
  <si>
    <t>NF 2534</t>
  </si>
  <si>
    <t>Fábrica Otto</t>
  </si>
  <si>
    <t>27 99917-0967</t>
  </si>
  <si>
    <t>NF 2535</t>
  </si>
  <si>
    <t xml:space="preserve">Thatiane Alves </t>
  </si>
  <si>
    <t xml:space="preserve">Thatiane </t>
  </si>
  <si>
    <t>21 97948-3132</t>
  </si>
  <si>
    <t>NF 1801</t>
  </si>
  <si>
    <t xml:space="preserve">óticas benetti  HOJE </t>
  </si>
  <si>
    <t>11 91342-3165</t>
  </si>
  <si>
    <t>NF 1802</t>
  </si>
  <si>
    <t>sofi</t>
  </si>
  <si>
    <t>Silvana</t>
  </si>
  <si>
    <t xml:space="preserve"> 18 99647-3843</t>
  </si>
  <si>
    <t>NF 2536</t>
  </si>
  <si>
    <t>JG Guincho 24 Horas</t>
  </si>
  <si>
    <t>33 9989-4569</t>
  </si>
  <si>
    <t>NF 1803</t>
  </si>
  <si>
    <t xml:space="preserve">HC Soluções </t>
  </si>
  <si>
    <t xml:space="preserve">Henrique </t>
  </si>
  <si>
    <t>74 9908-7153</t>
  </si>
  <si>
    <t>NF 1804</t>
  </si>
  <si>
    <t>KF Refrigeração</t>
  </si>
  <si>
    <t>Alexandre</t>
  </si>
  <si>
    <t xml:space="preserve"> 91 8502-6862</t>
  </si>
  <si>
    <t>nf1664</t>
  </si>
  <si>
    <t>Paula Miguelis 1</t>
  </si>
  <si>
    <t>Paula Miguelis</t>
  </si>
  <si>
    <t>94 8111-2798</t>
  </si>
  <si>
    <t>NF 1805</t>
  </si>
  <si>
    <t xml:space="preserve">Paula Miguelis 2 </t>
  </si>
  <si>
    <t>NF 2537</t>
  </si>
  <si>
    <t xml:space="preserve">gracie barra </t>
  </si>
  <si>
    <t xml:space="preserve"> 61 8189-7739</t>
  </si>
  <si>
    <t>NF 2538</t>
  </si>
  <si>
    <t>JBM TELECOM 2 - 5584</t>
  </si>
  <si>
    <t xml:space="preserve"> 24 99901-6968</t>
  </si>
  <si>
    <t>NF 1806</t>
  </si>
  <si>
    <t>Ateliê Provençal</t>
  </si>
  <si>
    <t>Jacqueline</t>
  </si>
  <si>
    <t>31 8509-2910</t>
  </si>
  <si>
    <t>NF 2539</t>
  </si>
  <si>
    <t xml:space="preserve">portal do socorro </t>
  </si>
  <si>
    <t>11 96848-8673</t>
  </si>
  <si>
    <t>NF 1807</t>
  </si>
  <si>
    <t>Enfermeira Simone Andrade</t>
  </si>
  <si>
    <t>Simone</t>
  </si>
  <si>
    <t xml:space="preserve"> 86 8128-2616</t>
  </si>
  <si>
    <t>NF 2540</t>
  </si>
  <si>
    <t>Avelloz Motos hoje *vídeo pronto*</t>
  </si>
  <si>
    <t>Isaac</t>
  </si>
  <si>
    <t>77 9813-6160</t>
  </si>
  <si>
    <t>NF 2541</t>
  </si>
  <si>
    <t>Samsung de Novo Hamburgo</t>
  </si>
  <si>
    <t>Grazi</t>
  </si>
  <si>
    <t>51 8130-6900</t>
  </si>
  <si>
    <t>NF 1808</t>
  </si>
  <si>
    <t xml:space="preserve">CarZap </t>
  </si>
  <si>
    <t>51 8117-4100</t>
  </si>
  <si>
    <t>NF 2542</t>
  </si>
  <si>
    <t xml:space="preserve">Império Fit Cabo Frio </t>
  </si>
  <si>
    <t>22 99234-3514</t>
  </si>
  <si>
    <t>NF 2543</t>
  </si>
  <si>
    <t>OPTY INTERNET</t>
  </si>
  <si>
    <t>NF 1809</t>
  </si>
  <si>
    <t>Bella Costa</t>
  </si>
  <si>
    <t>73 9816-6902</t>
  </si>
  <si>
    <t>NF 1810</t>
  </si>
  <si>
    <t>Alberto Rocha</t>
  </si>
  <si>
    <t>Alberto</t>
  </si>
  <si>
    <t xml:space="preserve"> 47 9702-7386</t>
  </si>
  <si>
    <t>NF 2544</t>
  </si>
  <si>
    <t>VetPass</t>
  </si>
  <si>
    <t>Filippe</t>
  </si>
  <si>
    <t>34 9106-2223</t>
  </si>
  <si>
    <t>NF 1811</t>
  </si>
  <si>
    <t>Pedreira (Laura)</t>
  </si>
  <si>
    <t>Leandro</t>
  </si>
  <si>
    <t>19 99676-0536</t>
  </si>
  <si>
    <t>SNAI *</t>
  </si>
  <si>
    <t>Junior Sobreira</t>
  </si>
  <si>
    <t>63 8425-6959</t>
  </si>
  <si>
    <t>NF 2545</t>
  </si>
  <si>
    <t>FUTURE Móveis Planejados</t>
  </si>
  <si>
    <t>Paulo</t>
  </si>
  <si>
    <t>98 7015-8388</t>
  </si>
  <si>
    <t>NF 1812</t>
  </si>
  <si>
    <t xml:space="preserve"> SanduBão 1</t>
  </si>
  <si>
    <t>alex</t>
  </si>
  <si>
    <t>66 8448-5736</t>
  </si>
  <si>
    <t>NF 1813</t>
  </si>
  <si>
    <t xml:space="preserve"> SanduBão 2</t>
  </si>
  <si>
    <t>NF 2546</t>
  </si>
  <si>
    <r>
      <rPr>
        <rFont val="Arial"/>
        <color theme="1"/>
      </rPr>
      <t>Pronapp 2 (</t>
    </r>
    <r>
      <rPr>
        <rFont val="Arial"/>
        <color rgb="FFFFFF00"/>
      </rPr>
      <t>Jonatha</t>
    </r>
    <r>
      <rPr>
        <rFont val="Arial"/>
        <color theme="1"/>
      </rPr>
      <t>)</t>
    </r>
  </si>
  <si>
    <t>84 8166-1872</t>
  </si>
  <si>
    <t>NF 1814</t>
  </si>
  <si>
    <t>Casa Bela</t>
  </si>
  <si>
    <t>74 8101-2117</t>
  </si>
  <si>
    <t>NF 2547</t>
  </si>
  <si>
    <t>Dr Borges 1</t>
  </si>
  <si>
    <t xml:space="preserve">FRANCISCO </t>
  </si>
  <si>
    <t>11 94031-7721</t>
  </si>
  <si>
    <t>NF 2548</t>
  </si>
  <si>
    <t>Dr Borges 2</t>
  </si>
  <si>
    <t>NF 1815</t>
  </si>
  <si>
    <t>Professor Índio</t>
  </si>
  <si>
    <t xml:space="preserve">Willian </t>
  </si>
  <si>
    <t>64 9642-7686</t>
  </si>
  <si>
    <t>NF 1816</t>
  </si>
  <si>
    <t>L&amp;L Airclimatização</t>
  </si>
  <si>
    <t xml:space="preserve">leonardo </t>
  </si>
  <si>
    <t>13 98813-4421</t>
  </si>
  <si>
    <t>NF 1817</t>
  </si>
  <si>
    <t>alfa camera fria 2</t>
  </si>
  <si>
    <t xml:space="preserve"> 62 9457-5965</t>
  </si>
  <si>
    <t>NF 1818</t>
  </si>
  <si>
    <t>Céia Modas</t>
  </si>
  <si>
    <t xml:space="preserve">Céia </t>
  </si>
  <si>
    <t xml:space="preserve"> 27 99725-2292</t>
  </si>
  <si>
    <t>NF 1819</t>
  </si>
  <si>
    <t xml:space="preserve"> Giganet </t>
  </si>
  <si>
    <t>Lucas</t>
  </si>
  <si>
    <t>38 9740-7719</t>
  </si>
  <si>
    <t>NF 2549</t>
  </si>
  <si>
    <t xml:space="preserve">super visao </t>
  </si>
  <si>
    <t>11 96837-6509</t>
  </si>
  <si>
    <t>beauty care 2</t>
  </si>
  <si>
    <t>cleide</t>
  </si>
  <si>
    <t>11 98099-5737</t>
  </si>
  <si>
    <t>NF 2550</t>
  </si>
  <si>
    <r>
      <rPr>
        <rFont val="Arial"/>
        <color theme="1"/>
      </rPr>
      <t>Instituto Le' Barros (</t>
    </r>
    <r>
      <rPr>
        <rFont val="Arial"/>
        <color rgb="FFFFFF00"/>
      </rPr>
      <t>Wesley</t>
    </r>
    <r>
      <rPr>
        <rFont val="Arial"/>
        <color theme="1"/>
      </rPr>
      <t>)</t>
    </r>
  </si>
  <si>
    <t>11 99100-7718</t>
  </si>
  <si>
    <t>NF 2551</t>
  </si>
  <si>
    <t xml:space="preserve">antonio 1 vinicius </t>
  </si>
  <si>
    <t xml:space="preserve">antonio </t>
  </si>
  <si>
    <t>antonio 2  VINICIUS</t>
  </si>
  <si>
    <t>NF 2552</t>
  </si>
  <si>
    <t>SORVETERIA LINDORIO</t>
  </si>
  <si>
    <t>27 99986-5886</t>
  </si>
  <si>
    <t>NF 1820</t>
  </si>
  <si>
    <t>contábil</t>
  </si>
  <si>
    <t xml:space="preserve"> 69 9234-7444</t>
  </si>
  <si>
    <t>NF 2553</t>
  </si>
  <si>
    <t xml:space="preserve">Rafaela Santos Imóveis </t>
  </si>
  <si>
    <t>Rafaela</t>
  </si>
  <si>
    <t xml:space="preserve"> 41 8448-0376</t>
  </si>
  <si>
    <t>NF 2554</t>
  </si>
  <si>
    <t>CIMESB</t>
  </si>
  <si>
    <t>Gabriel Duarte</t>
  </si>
  <si>
    <t>11 93485-3341</t>
  </si>
  <si>
    <t>ON Evolução Corporal *</t>
  </si>
  <si>
    <t>11 97131-1771</t>
  </si>
  <si>
    <t>NF 2555</t>
  </si>
  <si>
    <t>SR Imóveis (Natalia)</t>
  </si>
  <si>
    <t>Suelen Sindica</t>
  </si>
  <si>
    <t>NF 2556</t>
  </si>
  <si>
    <t xml:space="preserve">Projeto Pipa </t>
  </si>
  <si>
    <t>Douglas</t>
  </si>
  <si>
    <t>11 99553-5934</t>
  </si>
  <si>
    <t>NF 2557</t>
  </si>
  <si>
    <t>Estevaz Saúde</t>
  </si>
  <si>
    <t>Sanylli</t>
  </si>
  <si>
    <t>84 8796-3580</t>
  </si>
  <si>
    <t>NF 2558</t>
  </si>
  <si>
    <t>Chateau du Pe</t>
  </si>
  <si>
    <t>13 97424-2956</t>
  </si>
  <si>
    <t xml:space="preserve"> Aventur 3</t>
  </si>
  <si>
    <t xml:space="preserve"> 41 9929-4244</t>
  </si>
  <si>
    <t>NF 2559</t>
  </si>
  <si>
    <t xml:space="preserve">Loc Mat </t>
  </si>
  <si>
    <t xml:space="preserve">Rita </t>
  </si>
  <si>
    <t>69 9950-0234</t>
  </si>
  <si>
    <t>NF 2560</t>
  </si>
  <si>
    <t>HABMED HOSPITAL ( FORMATO)</t>
  </si>
  <si>
    <t>Luciano</t>
  </si>
  <si>
    <t>74 9901-5355</t>
  </si>
  <si>
    <t>NF 2561</t>
  </si>
  <si>
    <t>Servlar</t>
  </si>
  <si>
    <t>41 9133-5533</t>
  </si>
  <si>
    <t xml:space="preserve">Saborethos </t>
  </si>
  <si>
    <t xml:space="preserve">Karla </t>
  </si>
  <si>
    <t>11 98524-0600 / 11 95207-2843</t>
  </si>
  <si>
    <t>NF 2562</t>
  </si>
  <si>
    <t>Luciano Silva</t>
  </si>
  <si>
    <t xml:space="preserve">Luciano </t>
  </si>
  <si>
    <t xml:space="preserve"> 11 97161-4685</t>
  </si>
  <si>
    <t>NF 2563</t>
  </si>
  <si>
    <t xml:space="preserve">limpeza com zelo </t>
  </si>
  <si>
    <t>11 91437-7900</t>
  </si>
  <si>
    <t>NF 2565</t>
  </si>
  <si>
    <t xml:space="preserve">MÃES VSL </t>
  </si>
  <si>
    <t>Orlando</t>
  </si>
  <si>
    <t>31 9296-2828</t>
  </si>
  <si>
    <t>Fábio Saude 4</t>
  </si>
  <si>
    <t xml:space="preserve"> 21 99722-6262</t>
  </si>
  <si>
    <t>NF 1821</t>
  </si>
  <si>
    <t xml:space="preserve">brasil motors </t>
  </si>
  <si>
    <t>12 982303981</t>
  </si>
  <si>
    <t>NF 2566</t>
  </si>
  <si>
    <t>Samsung de Novo Hamburgo 2</t>
  </si>
  <si>
    <t>GRAZI SOUZA</t>
  </si>
  <si>
    <t xml:space="preserve"> 51 8130-6900</t>
  </si>
  <si>
    <t>Samsung de Novo Hamburgo 3</t>
  </si>
  <si>
    <t>NF 2567</t>
  </si>
  <si>
    <t>K1 Formaturas</t>
  </si>
  <si>
    <t>67 9266-1616</t>
  </si>
  <si>
    <t>NF 2568</t>
  </si>
  <si>
    <t xml:space="preserve">Fergal Soluções industrial </t>
  </si>
  <si>
    <t>81 9972-1470</t>
  </si>
  <si>
    <t xml:space="preserve">Group Ordones 6 AUDIO </t>
  </si>
  <si>
    <t>NF 2570</t>
  </si>
  <si>
    <t xml:space="preserve">Styllos Auto Escola </t>
  </si>
  <si>
    <t>11 96055-5532</t>
  </si>
  <si>
    <t>NF 1822</t>
  </si>
  <si>
    <t xml:space="preserve">Bom Clube </t>
  </si>
  <si>
    <t xml:space="preserve">Valber </t>
  </si>
  <si>
    <t xml:space="preserve"> 85 9924-3036</t>
  </si>
  <si>
    <t>NF 1823</t>
  </si>
  <si>
    <t>Elite Tecnologia</t>
  </si>
  <si>
    <t xml:space="preserve"> 82 9681-4381</t>
  </si>
  <si>
    <t>NF 1824</t>
  </si>
  <si>
    <t>Empório Agreghi</t>
  </si>
  <si>
    <t>Olívia</t>
  </si>
  <si>
    <t>19 99642-7627</t>
  </si>
  <si>
    <t>NF 2571</t>
  </si>
  <si>
    <t>Glaucia é a Mãe - edição</t>
  </si>
  <si>
    <t>NF 1825</t>
  </si>
  <si>
    <t xml:space="preserve">karla kétrin </t>
  </si>
  <si>
    <t xml:space="preserve">karla </t>
  </si>
  <si>
    <t>21 99838-7708</t>
  </si>
  <si>
    <t>NF 2572</t>
  </si>
  <si>
    <t>Deck Tropical</t>
  </si>
  <si>
    <t>11 98301-6459</t>
  </si>
  <si>
    <t>NF 2573</t>
  </si>
  <si>
    <t>F&amp;I Brasil</t>
  </si>
  <si>
    <t>11 99598-3090</t>
  </si>
  <si>
    <t>NF 2574</t>
  </si>
  <si>
    <t>Quero gás</t>
  </si>
  <si>
    <t>Samuel Júnior</t>
  </si>
  <si>
    <t>98 8268-7535</t>
  </si>
  <si>
    <t>NF 2269</t>
  </si>
  <si>
    <t xml:space="preserve">Solidus Administradora </t>
  </si>
  <si>
    <t>11 98341-6141</t>
  </si>
  <si>
    <t>NF 2575</t>
  </si>
  <si>
    <t>Gil material</t>
  </si>
  <si>
    <t xml:space="preserve"> 71 8888-8822</t>
  </si>
  <si>
    <t>NF 1826</t>
  </si>
  <si>
    <t>JDN Prime Locações *</t>
  </si>
  <si>
    <t>Jonathan</t>
  </si>
  <si>
    <t xml:space="preserve"> 64 9987-4668</t>
  </si>
  <si>
    <t>NF 2576</t>
  </si>
  <si>
    <t xml:space="preserve"> Club Share</t>
  </si>
  <si>
    <t>62 8200-6097</t>
  </si>
  <si>
    <t>NF 2577</t>
  </si>
  <si>
    <t>Ciclos Ginecologia</t>
  </si>
  <si>
    <t>Martha Braga</t>
  </si>
  <si>
    <t>98 8115-4332</t>
  </si>
  <si>
    <t>NF 2578</t>
  </si>
  <si>
    <t>Curica Honda</t>
  </si>
  <si>
    <t>99 8448-5328</t>
  </si>
  <si>
    <t>NF 2579</t>
  </si>
  <si>
    <t>Cooperativa dos Garimpeiros</t>
  </si>
  <si>
    <t>Márcia</t>
  </si>
  <si>
    <t xml:space="preserve"> 66 8411-3265</t>
  </si>
  <si>
    <t>NF 1827</t>
  </si>
  <si>
    <t>casasanta 2</t>
  </si>
  <si>
    <t>roseli</t>
  </si>
  <si>
    <t>43 9991-3199</t>
  </si>
  <si>
    <t>NF 2700</t>
  </si>
  <si>
    <t>Agentes de Trânsito</t>
  </si>
  <si>
    <t>61 8378-6666</t>
  </si>
  <si>
    <t>NF 2581</t>
  </si>
  <si>
    <t>Bubble House 2</t>
  </si>
  <si>
    <t>Haysson</t>
  </si>
  <si>
    <t>44 9877-4106</t>
  </si>
  <si>
    <t>NF 2582</t>
  </si>
  <si>
    <t xml:space="preserve"> Four Inteligência</t>
  </si>
  <si>
    <t>Vinícius Dorneles</t>
  </si>
  <si>
    <t>51 9848-2782</t>
  </si>
  <si>
    <t>nf 1834</t>
  </si>
  <si>
    <t xml:space="preserve">3D </t>
  </si>
  <si>
    <t>Aegea Santa Catarina *</t>
  </si>
  <si>
    <t>Natália Souza</t>
  </si>
  <si>
    <t>47 9245-6593</t>
  </si>
  <si>
    <t>NF 1828</t>
  </si>
  <si>
    <t xml:space="preserve">casasanta 2  hoje </t>
  </si>
  <si>
    <t xml:space="preserve">roseli </t>
  </si>
  <si>
    <t>NF 1829</t>
  </si>
  <si>
    <t xml:space="preserve">Vega material </t>
  </si>
  <si>
    <t>84 9966-8700</t>
  </si>
  <si>
    <t>NF 2584</t>
  </si>
  <si>
    <t>Cavalcante e Zini</t>
  </si>
  <si>
    <t>65 9646-2946</t>
  </si>
  <si>
    <t>NF 2585</t>
  </si>
  <si>
    <t>Salgados Isidoro</t>
  </si>
  <si>
    <t>11 95250-3745</t>
  </si>
  <si>
    <t>NF 2586</t>
  </si>
  <si>
    <t>equipe Bejoy ( Mães)</t>
  </si>
  <si>
    <t>NF 2587</t>
  </si>
  <si>
    <t>CDL Chapadinha</t>
  </si>
  <si>
    <t xml:space="preserve"> 98 8530-8133</t>
  </si>
  <si>
    <t>NF 2588</t>
  </si>
  <si>
    <t>Motora 97 - locução</t>
  </si>
  <si>
    <t>97 8808-0831</t>
  </si>
  <si>
    <t>NF 1830</t>
  </si>
  <si>
    <t>FERTINTAS</t>
  </si>
  <si>
    <t>94 9139-8139</t>
  </si>
  <si>
    <t>bruno colinas *</t>
  </si>
  <si>
    <t>bruno</t>
  </si>
  <si>
    <t>15 99791-1901</t>
  </si>
  <si>
    <t>NF 2589</t>
  </si>
  <si>
    <t xml:space="preserve">Márcia Ozan </t>
  </si>
  <si>
    <t xml:space="preserve">Márcia </t>
  </si>
  <si>
    <t>14 99779-9504</t>
  </si>
  <si>
    <t>NF 1831</t>
  </si>
  <si>
    <t>Carlos Alberto</t>
  </si>
  <si>
    <t xml:space="preserve">carlos </t>
  </si>
  <si>
    <t>11 98066-5862</t>
  </si>
  <si>
    <t>NF 2590</t>
  </si>
  <si>
    <t xml:space="preserve">jm car </t>
  </si>
  <si>
    <t xml:space="preserve">eder </t>
  </si>
  <si>
    <t>69 8412-3934</t>
  </si>
  <si>
    <t>NF 2591</t>
  </si>
  <si>
    <t xml:space="preserve"> Group Ordones </t>
  </si>
  <si>
    <t>79 9901-9769</t>
  </si>
  <si>
    <t>NF 2592</t>
  </si>
  <si>
    <t xml:space="preserve">Pet Boutique </t>
  </si>
  <si>
    <t>41 8418-8170</t>
  </si>
  <si>
    <t>NF 2593</t>
  </si>
  <si>
    <t>MIESE ENERGIA</t>
  </si>
  <si>
    <t xml:space="preserve"> 65 9687-1964</t>
  </si>
  <si>
    <t>NF 2594</t>
  </si>
  <si>
    <t xml:space="preserve">Gustos </t>
  </si>
  <si>
    <t>51 3432-0511</t>
  </si>
  <si>
    <t>NF 2595</t>
  </si>
  <si>
    <t xml:space="preserve">newton santos </t>
  </si>
  <si>
    <t>11 99437-0455</t>
  </si>
  <si>
    <t>NF 2596</t>
  </si>
  <si>
    <t>jeesp 2025</t>
  </si>
  <si>
    <t>NF 2597</t>
  </si>
  <si>
    <t>Érika Puglies</t>
  </si>
  <si>
    <t xml:space="preserve"> 11 99298-3077</t>
  </si>
  <si>
    <t>NF 2622</t>
  </si>
  <si>
    <t xml:space="preserve">Aniversário da Carmina  </t>
  </si>
  <si>
    <t>Eudes</t>
  </si>
  <si>
    <t>351 963 818 563</t>
  </si>
  <si>
    <t xml:space="preserve">antonio fer </t>
  </si>
  <si>
    <t>antonio</t>
  </si>
  <si>
    <t xml:space="preserve"> 34 9706-8508</t>
  </si>
  <si>
    <t xml:space="preserve">antonio laura </t>
  </si>
  <si>
    <t>NF 2623</t>
  </si>
  <si>
    <t>TH Vidros</t>
  </si>
  <si>
    <t>41 9532-6495</t>
  </si>
  <si>
    <t>antonio 3D p</t>
  </si>
  <si>
    <t>NF 2624</t>
  </si>
  <si>
    <t>LFA garante</t>
  </si>
  <si>
    <t>71 9902-0879</t>
  </si>
  <si>
    <t>NF 1853</t>
  </si>
  <si>
    <t>GERTI SOLUCOES E GERENCIAMENTO (Mel)</t>
  </si>
  <si>
    <t>Kleber</t>
  </si>
  <si>
    <t>11 97067-3844</t>
  </si>
  <si>
    <t>Rodrigo Veículos *</t>
  </si>
  <si>
    <t xml:space="preserve">Rodrigo </t>
  </si>
  <si>
    <t xml:space="preserve"> 24 99982-9074</t>
  </si>
  <si>
    <t>NF 2625</t>
  </si>
  <si>
    <r>
      <rPr>
        <rFont val="Arial"/>
        <color theme="1"/>
      </rPr>
      <t>Cafessaí (</t>
    </r>
    <r>
      <rPr>
        <rFont val="Arial"/>
        <color rgb="FFFFFF00"/>
      </rPr>
      <t>Wesley</t>
    </r>
    <r>
      <rPr>
        <rFont val="Arial"/>
        <color theme="1"/>
      </rPr>
      <t xml:space="preserve">) </t>
    </r>
  </si>
  <si>
    <t>92 9962-7678</t>
  </si>
  <si>
    <t>NF 1846</t>
  </si>
  <si>
    <t xml:space="preserve">leandro açaí 1 </t>
  </si>
  <si>
    <t>leandro</t>
  </si>
  <si>
    <t xml:space="preserve"> 28 99922-7991</t>
  </si>
  <si>
    <t>NF 1847</t>
  </si>
  <si>
    <t>leandro açaí 2</t>
  </si>
  <si>
    <t xml:space="preserve">leandro </t>
  </si>
  <si>
    <t>Umespaço.com 3</t>
  </si>
  <si>
    <t>Zacarias Xavier</t>
  </si>
  <si>
    <t>48 9810-3822</t>
  </si>
  <si>
    <t>NF 1848</t>
  </si>
  <si>
    <t>Higienize360</t>
  </si>
  <si>
    <t xml:space="preserve">karyane </t>
  </si>
  <si>
    <t>21 97246-1989</t>
  </si>
  <si>
    <t>NF 1849</t>
  </si>
  <si>
    <t xml:space="preserve"> Cores &amp; Contos</t>
  </si>
  <si>
    <t>veronica</t>
  </si>
  <si>
    <t>11 96875-0213</t>
  </si>
  <si>
    <t>NF 2626</t>
  </si>
  <si>
    <t>SMARTblocks 2</t>
  </si>
  <si>
    <t>Eduardo</t>
  </si>
  <si>
    <t>NF 2627</t>
  </si>
  <si>
    <t>Simplicio Araújo</t>
  </si>
  <si>
    <t xml:space="preserve">Priscila </t>
  </si>
  <si>
    <t>98 8181-7777</t>
  </si>
  <si>
    <t>NF 2628</t>
  </si>
  <si>
    <t xml:space="preserve">Equipe de cuidadores </t>
  </si>
  <si>
    <t xml:space="preserve">Marli </t>
  </si>
  <si>
    <t xml:space="preserve"> 11 96386-4799</t>
  </si>
  <si>
    <t>NF 2629</t>
  </si>
  <si>
    <t>wl higienização</t>
  </si>
  <si>
    <t>jhon</t>
  </si>
  <si>
    <t>35 9722-0528</t>
  </si>
  <si>
    <t>NF 2630</t>
  </si>
  <si>
    <t xml:space="preserve"> Super Cup Santo </t>
  </si>
  <si>
    <t>11 91187-8344</t>
  </si>
  <si>
    <t>Erasmo Epac 02</t>
  </si>
  <si>
    <t>65 9200-8750</t>
  </si>
  <si>
    <t>NF 2631</t>
  </si>
  <si>
    <t>nutri natural</t>
  </si>
  <si>
    <t xml:space="preserve">Alan </t>
  </si>
  <si>
    <t xml:space="preserve"> 82 8118-2044</t>
  </si>
  <si>
    <t>Linkwin 4</t>
  </si>
  <si>
    <t>54 9990-5792</t>
  </si>
  <si>
    <t>Linkwin 5</t>
  </si>
  <si>
    <t>ZOT Seguros 2</t>
  </si>
  <si>
    <t>nf1721</t>
  </si>
  <si>
    <t>Emive 1</t>
  </si>
  <si>
    <t xml:space="preserve">Natyara </t>
  </si>
  <si>
    <t>73 9904-4694</t>
  </si>
  <si>
    <t>NF 2632</t>
  </si>
  <si>
    <t>Veste Prime 2</t>
  </si>
  <si>
    <t>Marc Rodress</t>
  </si>
  <si>
    <t>85 8692-8159</t>
  </si>
  <si>
    <t>Veste Prime 3</t>
  </si>
  <si>
    <t>Veste Prime 4</t>
  </si>
  <si>
    <t>Veste Prime 5</t>
  </si>
  <si>
    <t>Veste Prime 6</t>
  </si>
  <si>
    <t>Veste Prime 7</t>
  </si>
  <si>
    <t>NF 1850</t>
  </si>
  <si>
    <t>edinho barroso  HOJE</t>
  </si>
  <si>
    <t xml:space="preserve"> 11 99468-9232</t>
  </si>
  <si>
    <r>
      <rPr>
        <rFont val="Arial"/>
        <color theme="1"/>
      </rPr>
      <t>Ecoamper (</t>
    </r>
    <r>
      <rPr>
        <rFont val="Arial"/>
        <color rgb="FFFFFF00"/>
      </rPr>
      <t>Jonatha</t>
    </r>
    <r>
      <rPr>
        <rFont val="Arial"/>
        <color theme="1"/>
      </rPr>
      <t>)</t>
    </r>
  </si>
  <si>
    <t>11 98105-8661</t>
  </si>
  <si>
    <t>NF 1851</t>
  </si>
  <si>
    <t xml:space="preserve">elienton pinturas </t>
  </si>
  <si>
    <t xml:space="preserve">elielton </t>
  </si>
  <si>
    <t xml:space="preserve"> 98 8467-7115</t>
  </si>
  <si>
    <t>NF 2702</t>
  </si>
  <si>
    <t xml:space="preserve">camila lima </t>
  </si>
  <si>
    <t>21 98563-1313</t>
  </si>
  <si>
    <t>NF 2705</t>
  </si>
  <si>
    <t xml:space="preserve"> Focus Grafites</t>
  </si>
  <si>
    <t xml:space="preserve">Gilberto </t>
  </si>
  <si>
    <t>11 99997-7298</t>
  </si>
  <si>
    <t>NF 2707</t>
  </si>
  <si>
    <t>Pinheiros Sistemas</t>
  </si>
  <si>
    <t>84 9990-5927</t>
  </si>
  <si>
    <t>NF 2708</t>
  </si>
  <si>
    <t xml:space="preserve">rede casa de apoio </t>
  </si>
  <si>
    <t xml:space="preserve">luana </t>
  </si>
  <si>
    <t>34 9197-0799</t>
  </si>
  <si>
    <t>NF 2709</t>
  </si>
  <si>
    <t>Ualla</t>
  </si>
  <si>
    <t>11 99537-3117</t>
  </si>
  <si>
    <t>NF 2711</t>
  </si>
  <si>
    <t xml:space="preserve">Nova Geração </t>
  </si>
  <si>
    <t>Omar</t>
  </si>
  <si>
    <t>81 7401-2222</t>
  </si>
  <si>
    <t>NF 2712</t>
  </si>
  <si>
    <r>
      <rPr>
        <rFont val="Arial"/>
        <color theme="1"/>
      </rPr>
      <t>Rentals Food Truck (</t>
    </r>
    <r>
      <rPr>
        <rFont val="Arial"/>
        <color rgb="FFFFFF00"/>
      </rPr>
      <t>Wesley</t>
    </r>
    <r>
      <rPr>
        <rFont val="Arial"/>
        <color theme="1"/>
      </rPr>
      <t xml:space="preserve">) </t>
    </r>
    <r>
      <rPr>
        <rFont val="Arial"/>
        <color rgb="FFFF0000"/>
      </rPr>
      <t>Neg. Pacote</t>
    </r>
  </si>
  <si>
    <t>48 9644-1732</t>
  </si>
  <si>
    <t>NF 1852</t>
  </si>
  <si>
    <t>c3 cléber</t>
  </si>
  <si>
    <t xml:space="preserve">cleber </t>
  </si>
  <si>
    <t xml:space="preserve"> 11 94113-3588</t>
  </si>
  <si>
    <t>NF 2713</t>
  </si>
  <si>
    <t xml:space="preserve"> Park World</t>
  </si>
  <si>
    <t>Jonhy</t>
  </si>
  <si>
    <t xml:space="preserve"> 79 9954-7226</t>
  </si>
  <si>
    <t>NF 2366</t>
  </si>
  <si>
    <t>EZTEC</t>
  </si>
  <si>
    <t xml:space="preserve">Gabreil </t>
  </si>
  <si>
    <t>11 99369-7866</t>
  </si>
  <si>
    <t xml:space="preserve">Bruno 2 ( LAURA) Aguardando produto </t>
  </si>
  <si>
    <t>NF 2715</t>
  </si>
  <si>
    <t xml:space="preserve">Aurent mascote </t>
  </si>
  <si>
    <t xml:space="preserve">Isabela </t>
  </si>
  <si>
    <t>32 9861-9458</t>
  </si>
  <si>
    <t>NF 2716</t>
  </si>
  <si>
    <t>Abia Personaliza</t>
  </si>
  <si>
    <t xml:space="preserve">Ábia </t>
  </si>
  <si>
    <t xml:space="preserve"> 61 8637-9583</t>
  </si>
  <si>
    <t>juliana advogada 2</t>
  </si>
  <si>
    <t xml:space="preserve">juliana advogada 3 </t>
  </si>
  <si>
    <t xml:space="preserve">CONTÁBIL 1 </t>
  </si>
  <si>
    <t>NF 2608</t>
  </si>
  <si>
    <t>Oftalmologia Moema</t>
  </si>
  <si>
    <t>Nara</t>
  </si>
  <si>
    <t>11 96085-0504</t>
  </si>
  <si>
    <t>NF 2609</t>
  </si>
  <si>
    <t xml:space="preserve"> CEV </t>
  </si>
  <si>
    <t xml:space="preserve">Darlan </t>
  </si>
  <si>
    <t>27 99727-4630</t>
  </si>
  <si>
    <t>NF 2610</t>
  </si>
  <si>
    <t>MGT Connect C5</t>
  </si>
  <si>
    <t>51 9551-4777</t>
  </si>
  <si>
    <t>NF 1838</t>
  </si>
  <si>
    <t xml:space="preserve"> Boca Auto Mêcanica </t>
  </si>
  <si>
    <t xml:space="preserve">Boca </t>
  </si>
  <si>
    <t xml:space="preserve"> 33 9106-2465</t>
  </si>
  <si>
    <t>NF 2611</t>
  </si>
  <si>
    <t xml:space="preserve"> Supermercados Amarelinho </t>
  </si>
  <si>
    <t xml:space="preserve"> 73 9184-5368</t>
  </si>
  <si>
    <t>NF 2612</t>
  </si>
  <si>
    <t>Corra por saúde</t>
  </si>
  <si>
    <t xml:space="preserve">Leonardo </t>
  </si>
  <si>
    <t xml:space="preserve"> 31 9195-0011</t>
  </si>
  <si>
    <t>NF 2613</t>
  </si>
  <si>
    <t xml:space="preserve"> livro Sobre família </t>
  </si>
  <si>
    <t xml:space="preserve">Julio </t>
  </si>
  <si>
    <t>21 98216-3797</t>
  </si>
  <si>
    <t>NF 2614</t>
  </si>
  <si>
    <t>RS Serviços</t>
  </si>
  <si>
    <t>16 99644-9789</t>
  </si>
  <si>
    <t>NF 2615</t>
  </si>
  <si>
    <t>Abrasel no Ceará</t>
  </si>
  <si>
    <t>88 9608-1233</t>
  </si>
  <si>
    <t>NF 2616</t>
  </si>
  <si>
    <t>Despachante Fortaleza</t>
  </si>
  <si>
    <t>Rafaelly Coelho</t>
  </si>
  <si>
    <t>47 9938-6555</t>
  </si>
  <si>
    <t>Despachante Fortaleza 3</t>
  </si>
  <si>
    <t>Guarapel Embalagens *</t>
  </si>
  <si>
    <t>Diego</t>
  </si>
  <si>
    <t>32 9802-8358</t>
  </si>
  <si>
    <t>Amboretto 1</t>
  </si>
  <si>
    <t xml:space="preserve"> 11 99231-1361</t>
  </si>
  <si>
    <t>Amboretto 2</t>
  </si>
  <si>
    <t>Amboretto 3</t>
  </si>
  <si>
    <t>Amboretto 4</t>
  </si>
  <si>
    <t>Amboretto 5</t>
  </si>
  <si>
    <t>Amboretto 6</t>
  </si>
  <si>
    <t>Amboretto 7</t>
  </si>
  <si>
    <t>Amboretto 8</t>
  </si>
  <si>
    <t>Amboretto 9</t>
  </si>
  <si>
    <t>Amboretto 10</t>
  </si>
  <si>
    <t>NF 2617</t>
  </si>
  <si>
    <t>Central Calhas *</t>
  </si>
  <si>
    <t>51 9949-6957</t>
  </si>
  <si>
    <t>NF 2618</t>
  </si>
  <si>
    <t xml:space="preserve"> Sport Imports</t>
  </si>
  <si>
    <t>16 99294-9483</t>
  </si>
  <si>
    <t>NF 1839</t>
  </si>
  <si>
    <t xml:space="preserve">Lulucatto Eventos </t>
  </si>
  <si>
    <t xml:space="preserve">Luciane </t>
  </si>
  <si>
    <t>11 99792-0044</t>
  </si>
  <si>
    <t>NF 1840</t>
  </si>
  <si>
    <t xml:space="preserve">Espaço Social </t>
  </si>
  <si>
    <t xml:space="preserve">Fernando </t>
  </si>
  <si>
    <t xml:space="preserve"> 31 9811-2898</t>
  </si>
  <si>
    <t>NF 1841</t>
  </si>
  <si>
    <t>Dr. Oldack Cezar</t>
  </si>
  <si>
    <t>88 9920-1214</t>
  </si>
  <si>
    <t>NF 2619</t>
  </si>
  <si>
    <t>Ativa Motos</t>
  </si>
  <si>
    <t>67 8126-7876</t>
  </si>
  <si>
    <t>NF 2620</t>
  </si>
  <si>
    <t xml:space="preserve"> Direito do Passageiro</t>
  </si>
  <si>
    <t>71 9313-2257</t>
  </si>
  <si>
    <t>NF 1842</t>
  </si>
  <si>
    <t>Arraiá Agostino *</t>
  </si>
  <si>
    <t>Aline Yafuso</t>
  </si>
  <si>
    <t>61 9602-6708</t>
  </si>
  <si>
    <t>NF 2621</t>
  </si>
  <si>
    <r>
      <rPr>
        <rFont val="Arial"/>
        <color theme="1"/>
      </rPr>
      <t>Império Soluções (</t>
    </r>
    <r>
      <rPr>
        <rFont val="Arial"/>
        <color rgb="FFFFFF00"/>
      </rPr>
      <t>Wesley</t>
    </r>
    <r>
      <rPr>
        <rFont val="Arial"/>
        <color theme="1"/>
      </rPr>
      <t>) *</t>
    </r>
  </si>
  <si>
    <t>11 94765-0316</t>
  </si>
  <si>
    <t>NF 2701</t>
  </si>
  <si>
    <t xml:space="preserve">Eplax Soluções </t>
  </si>
  <si>
    <t>11 96801-6644</t>
  </si>
  <si>
    <t>NF 2703</t>
  </si>
  <si>
    <t xml:space="preserve">M-SOLAR BRASIL </t>
  </si>
  <si>
    <t>22 99803-1315</t>
  </si>
  <si>
    <t>NF 2947</t>
  </si>
  <si>
    <t>jorge maravilha segundo formato</t>
  </si>
  <si>
    <t>Charlotte Lingerie *</t>
  </si>
  <si>
    <t xml:space="preserve">alexandra </t>
  </si>
  <si>
    <t xml:space="preserve"> 48 9953-2545</t>
  </si>
  <si>
    <t>NF 2704</t>
  </si>
  <si>
    <t xml:space="preserve">aef softwer </t>
  </si>
  <si>
    <t xml:space="preserve">adnizio </t>
  </si>
  <si>
    <t>85 9149-8228</t>
  </si>
  <si>
    <t>NF 2706</t>
  </si>
  <si>
    <t>Bullying</t>
  </si>
  <si>
    <t>14 99892-1679</t>
  </si>
  <si>
    <t>NF 1893</t>
  </si>
  <si>
    <t xml:space="preserve">top deals  </t>
  </si>
  <si>
    <t>josias</t>
  </si>
  <si>
    <t xml:space="preserve"> 94 9253-0907</t>
  </si>
  <si>
    <t>NF 2710</t>
  </si>
  <si>
    <t xml:space="preserve">premyer </t>
  </si>
  <si>
    <t>41 3343-0754</t>
  </si>
  <si>
    <t>NF 2714</t>
  </si>
  <si>
    <t>Manoel Yamaha</t>
  </si>
  <si>
    <t>48 8408-4040</t>
  </si>
  <si>
    <t>NF 2717</t>
  </si>
  <si>
    <t>cocada explosão</t>
  </si>
  <si>
    <t>34 9168-5000</t>
  </si>
  <si>
    <t>NF 2718</t>
  </si>
  <si>
    <t>Guti Guti Biscoitinho</t>
  </si>
  <si>
    <t>Luciano Vidal</t>
  </si>
  <si>
    <t>21 99255-1658</t>
  </si>
  <si>
    <t>NF 2719</t>
  </si>
  <si>
    <t xml:space="preserve">laboratorio santo antonio </t>
  </si>
  <si>
    <t>NF 2720</t>
  </si>
  <si>
    <t>JAMPATUR</t>
  </si>
  <si>
    <t>Andriely</t>
  </si>
  <si>
    <t xml:space="preserve"> 41 8507-5848</t>
  </si>
  <si>
    <t>NF 1992</t>
  </si>
  <si>
    <t>Natal Pinturas  2</t>
  </si>
  <si>
    <t xml:space="preserve">Heleno </t>
  </si>
  <si>
    <t xml:space="preserve"> 84 8103-2504</t>
  </si>
  <si>
    <t>NF 2721</t>
  </si>
  <si>
    <t>EVPD</t>
  </si>
  <si>
    <t xml:space="preserve"> 11 98643-0845</t>
  </si>
  <si>
    <t>NF2367</t>
  </si>
  <si>
    <t>Radial Solar</t>
  </si>
  <si>
    <t>44 8405-0660</t>
  </si>
  <si>
    <t>NF 2722</t>
  </si>
  <si>
    <t>floricultura espaço das flores</t>
  </si>
  <si>
    <t>35 8473-2547</t>
  </si>
  <si>
    <t>NF 2723</t>
  </si>
  <si>
    <t>cafeteria espaço das flores</t>
  </si>
  <si>
    <t>NF 2724</t>
  </si>
  <si>
    <t xml:space="preserve">Condomínio TOP  2 URGENTE </t>
  </si>
  <si>
    <t>Welligton</t>
  </si>
  <si>
    <t>85 9690-3331</t>
  </si>
  <si>
    <t>NF 2725</t>
  </si>
  <si>
    <t>Assis Estética Automotiva</t>
  </si>
  <si>
    <t xml:space="preserve">Marcelo </t>
  </si>
  <si>
    <t>51 9906-9540</t>
  </si>
  <si>
    <t>NF 2726</t>
  </si>
  <si>
    <t>ibipora ( WESLEY)</t>
  </si>
  <si>
    <t xml:space="preserve">Rafael </t>
  </si>
  <si>
    <t xml:space="preserve">Grupo </t>
  </si>
  <si>
    <t>NF 1993</t>
  </si>
  <si>
    <t xml:space="preserve">chapada diamantina </t>
  </si>
  <si>
    <t>herivelton</t>
  </si>
  <si>
    <t xml:space="preserve"> 75 9247-5120</t>
  </si>
  <si>
    <t>NF 1994</t>
  </si>
  <si>
    <t xml:space="preserve">vale do pati </t>
  </si>
  <si>
    <t>NF 1995</t>
  </si>
  <si>
    <t xml:space="preserve">BST CREDIT </t>
  </si>
  <si>
    <t>47 9706-5800</t>
  </si>
  <si>
    <t>NF 2727</t>
  </si>
  <si>
    <t>LB Moda Feminina</t>
  </si>
  <si>
    <t xml:space="preserve">Lilian </t>
  </si>
  <si>
    <t>35 9853-1895</t>
  </si>
  <si>
    <t>NF2728</t>
  </si>
  <si>
    <t xml:space="preserve">Débora Carolina </t>
  </si>
  <si>
    <t>21 96707-2714</t>
  </si>
  <si>
    <t>NF 2729</t>
  </si>
  <si>
    <t xml:space="preserve">o infa </t>
  </si>
  <si>
    <t xml:space="preserve">wiliinei </t>
  </si>
  <si>
    <t>92 9120-1146</t>
  </si>
  <si>
    <t xml:space="preserve">niplan 3 esperar segundo video aprovar </t>
  </si>
  <si>
    <t>43 9989-1000</t>
  </si>
  <si>
    <t>NF 1895</t>
  </si>
  <si>
    <t xml:space="preserve">Maxx Shape URGENTE </t>
  </si>
  <si>
    <t xml:space="preserve"> 11 94326-9561</t>
  </si>
  <si>
    <t>NF 1896</t>
  </si>
  <si>
    <t xml:space="preserve"> LCS Translado, </t>
  </si>
  <si>
    <t>34 8840-6308</t>
  </si>
  <si>
    <t>NF 2730</t>
  </si>
  <si>
    <t>Finesses Locução</t>
  </si>
  <si>
    <t>34 9303-7770</t>
  </si>
  <si>
    <t>NF 2731</t>
  </si>
  <si>
    <t>O Estado</t>
  </si>
  <si>
    <t>69 8431-1293</t>
  </si>
  <si>
    <t>NF 2732</t>
  </si>
  <si>
    <t xml:space="preserve"> PlayChat IA</t>
  </si>
  <si>
    <t>Marcos</t>
  </si>
  <si>
    <t>16 99327-1165</t>
  </si>
  <si>
    <t>NF 2733</t>
  </si>
  <si>
    <t xml:space="preserve">Alan Job </t>
  </si>
  <si>
    <t>51 9671-2095</t>
  </si>
  <si>
    <t>NF 2734</t>
  </si>
  <si>
    <t>Viação Novo Horizonte</t>
  </si>
  <si>
    <t>11 99524-3694</t>
  </si>
  <si>
    <t>NF 1897</t>
  </si>
  <si>
    <t xml:space="preserve">Bravo's Academia </t>
  </si>
  <si>
    <t>62 9117-0445</t>
  </si>
  <si>
    <t>NF 1898</t>
  </si>
  <si>
    <t>Silvio Celular</t>
  </si>
  <si>
    <t>Silvio</t>
  </si>
  <si>
    <t>73 8107-3495</t>
  </si>
  <si>
    <t>NF 2735</t>
  </si>
  <si>
    <t xml:space="preserve">Holanda Viagens </t>
  </si>
  <si>
    <t>85 9233-6827</t>
  </si>
  <si>
    <t>Roger Stalone 6</t>
  </si>
  <si>
    <t xml:space="preserve">Roger </t>
  </si>
  <si>
    <t xml:space="preserve"> 62 8311-2728</t>
  </si>
  <si>
    <t>NF 2736</t>
  </si>
  <si>
    <t>FR Engenharia Avançada</t>
  </si>
  <si>
    <t>63 8507-5430</t>
  </si>
  <si>
    <t>NF 1894</t>
  </si>
  <si>
    <t xml:space="preserve"> Distribuidora Carajás</t>
  </si>
  <si>
    <t>Jhonathan</t>
  </si>
  <si>
    <t>94 8153-9115</t>
  </si>
  <si>
    <t>NF 1899</t>
  </si>
  <si>
    <t xml:space="preserve">alef lima </t>
  </si>
  <si>
    <t>alef</t>
  </si>
  <si>
    <t>81 8447-8716</t>
  </si>
  <si>
    <t>NF 1900</t>
  </si>
  <si>
    <t xml:space="preserve">qually  </t>
  </si>
  <si>
    <t>33 9112-3961</t>
  </si>
  <si>
    <t>NF 2737</t>
  </si>
  <si>
    <t>Dr. Tourão 2</t>
  </si>
  <si>
    <t>NF 2738</t>
  </si>
  <si>
    <t>Dr. Tourão 3</t>
  </si>
  <si>
    <t>NF 1901</t>
  </si>
  <si>
    <t xml:space="preserve"> Serralheria do Pinho</t>
  </si>
  <si>
    <t>Ricardo</t>
  </si>
  <si>
    <t>12 99773-2046</t>
  </si>
  <si>
    <t>NF 1902</t>
  </si>
  <si>
    <t xml:space="preserve">fs acabamentos </t>
  </si>
  <si>
    <t>éder</t>
  </si>
  <si>
    <t>43 9156-2175</t>
  </si>
  <si>
    <t>NF 1903</t>
  </si>
  <si>
    <t xml:space="preserve">tombense futebol </t>
  </si>
  <si>
    <t xml:space="preserve">márcio </t>
  </si>
  <si>
    <t xml:space="preserve"> 32 9961-2213</t>
  </si>
  <si>
    <t>NF 2739</t>
  </si>
  <si>
    <t>Virtual Farma</t>
  </si>
  <si>
    <t xml:space="preserve">Dalvan </t>
  </si>
  <si>
    <t xml:space="preserve"> 22 98839-5283</t>
  </si>
  <si>
    <t>Livro A Verdade de Sendito 10</t>
  </si>
  <si>
    <t>José</t>
  </si>
  <si>
    <t>11 97573-4031</t>
  </si>
  <si>
    <t xml:space="preserve">NF 6794 </t>
  </si>
  <si>
    <t xml:space="preserve">Leandro assoc </t>
  </si>
  <si>
    <t>38 9753-2262</t>
  </si>
  <si>
    <t>NF 2370</t>
  </si>
  <si>
    <t>Bar do Cowboy</t>
  </si>
  <si>
    <t>11 99696-2955</t>
  </si>
  <si>
    <t>NF 1904</t>
  </si>
  <si>
    <t>MAXCAR 1 (Natalia)</t>
  </si>
  <si>
    <t>62 8232-0430</t>
  </si>
  <si>
    <t>NF 1905</t>
  </si>
  <si>
    <t>MAXCAR 2 (Natalia)</t>
  </si>
  <si>
    <t>NF 2740</t>
  </si>
  <si>
    <t>VIP Centro ( tinha pago já 147)</t>
  </si>
  <si>
    <t>13 99694-3731</t>
  </si>
  <si>
    <t>NF 2741</t>
  </si>
  <si>
    <r>
      <rPr>
        <rFont val="Arial"/>
        <color theme="1"/>
      </rPr>
      <t xml:space="preserve"> Marmitaria Oliveira</t>
    </r>
    <r>
      <rPr>
        <rFont val="Arial"/>
        <color rgb="FFFFFF00"/>
      </rPr>
      <t xml:space="preserve"> (Wesley)</t>
    </r>
  </si>
  <si>
    <t>Guilherme Gabriel</t>
  </si>
  <si>
    <t>42 8872-8845</t>
  </si>
  <si>
    <t>NF 1906</t>
  </si>
  <si>
    <t>Tempo e Soluções</t>
  </si>
  <si>
    <t xml:space="preserve">Cris </t>
  </si>
  <si>
    <t>11 99556-1554</t>
  </si>
  <si>
    <t>Junior Deschamps</t>
  </si>
  <si>
    <t>Junior</t>
  </si>
  <si>
    <t>48 9666-6463</t>
  </si>
  <si>
    <t>NF 2742</t>
  </si>
  <si>
    <t>Estevaz Saúde 2</t>
  </si>
  <si>
    <t xml:space="preserve">Pago </t>
  </si>
  <si>
    <t xml:space="preserve">F E Brindes 2 </t>
  </si>
  <si>
    <t xml:space="preserve"> 11 96242-7981</t>
  </si>
  <si>
    <t>PAGO</t>
  </si>
  <si>
    <t>NF 2948</t>
  </si>
  <si>
    <r>
      <rPr>
        <rFont val="Arial"/>
        <color theme="1"/>
      </rPr>
      <t>Expo Frut (</t>
    </r>
    <r>
      <rPr>
        <rFont val="Arial"/>
        <color rgb="FFFFFF00"/>
      </rPr>
      <t>Gabriel</t>
    </r>
    <r>
      <rPr>
        <rFont val="Arial"/>
        <color theme="1"/>
      </rPr>
      <t xml:space="preserve">) </t>
    </r>
    <r>
      <rPr>
        <rFont val="Arial"/>
        <color rgb="FFFF0000"/>
      </rPr>
      <t>Neg. Pacote</t>
    </r>
  </si>
  <si>
    <t>74 8853-7551</t>
  </si>
  <si>
    <t>NF 1907</t>
  </si>
  <si>
    <t xml:space="preserve"> Pet SPA Trindade</t>
  </si>
  <si>
    <t>48 9127-6934</t>
  </si>
  <si>
    <t>NF 2949</t>
  </si>
  <si>
    <t xml:space="preserve"> K-Pacho</t>
  </si>
  <si>
    <t xml:space="preserve">Kátia </t>
  </si>
  <si>
    <t xml:space="preserve"> 27 99848-6046</t>
  </si>
  <si>
    <t>NF 2743</t>
  </si>
  <si>
    <t>Pop Move</t>
  </si>
  <si>
    <t>44 9912-1980</t>
  </si>
  <si>
    <t>NF 2744</t>
  </si>
  <si>
    <r>
      <rPr>
        <rFont val="Arial"/>
        <color theme="1"/>
      </rPr>
      <t xml:space="preserve">TELUS 5 </t>
    </r>
    <r>
      <rPr>
        <rFont val="Arial"/>
        <color rgb="FFFFFF00"/>
      </rPr>
      <t>(Wesley)</t>
    </r>
  </si>
  <si>
    <t>NF 1908</t>
  </si>
  <si>
    <t>MAXCAR 3 (Laura)</t>
  </si>
  <si>
    <t>NF 1909</t>
  </si>
  <si>
    <t xml:space="preserve"> UNITV </t>
  </si>
  <si>
    <t xml:space="preserve"> 83 9415-9947</t>
  </si>
  <si>
    <t>NF 2745</t>
  </si>
  <si>
    <t>R&amp;L Limp Revitalização</t>
  </si>
  <si>
    <t xml:space="preserve"> 83 8890-9603</t>
  </si>
  <si>
    <t>NF 2746</t>
  </si>
  <si>
    <t xml:space="preserve">Wellington Sampaio 2 URGENTE </t>
  </si>
  <si>
    <t>Wellington</t>
  </si>
  <si>
    <t xml:space="preserve"> 85 9690-3331</t>
  </si>
  <si>
    <t>NF 2747</t>
  </si>
  <si>
    <t>Eletrônica O Barrinha</t>
  </si>
  <si>
    <t>86 9432-0275</t>
  </si>
  <si>
    <t>NF 1910</t>
  </si>
  <si>
    <t>star dance</t>
  </si>
  <si>
    <t xml:space="preserve">walace duart </t>
  </si>
  <si>
    <t>21 98329-1813</t>
  </si>
  <si>
    <t>NF 1911</t>
  </si>
  <si>
    <t>Eu na história (laura)</t>
  </si>
  <si>
    <t>Jordeilson</t>
  </si>
  <si>
    <t>63 9109-1812</t>
  </si>
  <si>
    <t>NF 1912</t>
  </si>
  <si>
    <t>Gesso GMS</t>
  </si>
  <si>
    <t xml:space="preserve">Michael </t>
  </si>
  <si>
    <t>62 9233-8975</t>
  </si>
  <si>
    <t>NF 1913</t>
  </si>
  <si>
    <t>Raymundo Carneiro 1</t>
  </si>
  <si>
    <t xml:space="preserve"> 32 9936-2424</t>
  </si>
  <si>
    <t>NF 1914</t>
  </si>
  <si>
    <t>Raymundo Carneiro 2</t>
  </si>
  <si>
    <t>NF 1915</t>
  </si>
  <si>
    <t>Autoescola Henrique</t>
  </si>
  <si>
    <t xml:space="preserve"> 31 9532-7902</t>
  </si>
  <si>
    <t>NF 1916</t>
  </si>
  <si>
    <t xml:space="preserve">planeta limpo </t>
  </si>
  <si>
    <t xml:space="preserve">henrique maciel </t>
  </si>
  <si>
    <t xml:space="preserve"> 79 9967-5150</t>
  </si>
  <si>
    <t>NF 1917</t>
  </si>
  <si>
    <t>Alex Pneus</t>
  </si>
  <si>
    <t xml:space="preserve">Alex </t>
  </si>
  <si>
    <t xml:space="preserve"> 81 8232-9392</t>
  </si>
  <si>
    <t>NF 2748</t>
  </si>
  <si>
    <t>Dr. Bruno Marttins</t>
  </si>
  <si>
    <t>Bruno Marttins</t>
  </si>
  <si>
    <t>18 99687-7607</t>
  </si>
  <si>
    <t>NF 1918</t>
  </si>
  <si>
    <t>alf topografia</t>
  </si>
  <si>
    <t>andre</t>
  </si>
  <si>
    <t>66 9959-8787</t>
  </si>
  <si>
    <t>NF 1919</t>
  </si>
  <si>
    <t>LD Ar Condicionado</t>
  </si>
  <si>
    <t>loel</t>
  </si>
  <si>
    <t>14 99605-2620</t>
  </si>
  <si>
    <t>APENF 7</t>
  </si>
  <si>
    <t>31 8412-1433</t>
  </si>
  <si>
    <t>NF 1920</t>
  </si>
  <si>
    <t>mr agencia 23/05</t>
  </si>
  <si>
    <t>11 98426-2659</t>
  </si>
  <si>
    <t>NF 1921</t>
  </si>
  <si>
    <t xml:space="preserve">cartão dona maria 1 </t>
  </si>
  <si>
    <t xml:space="preserve">mário </t>
  </si>
  <si>
    <t>87 8163-7015</t>
  </si>
  <si>
    <t>NF 2386</t>
  </si>
  <si>
    <t xml:space="preserve"> Acaia Saúde </t>
  </si>
  <si>
    <t xml:space="preserve">Meire </t>
  </si>
  <si>
    <t>11 97150-6514</t>
  </si>
  <si>
    <t>NF 2387</t>
  </si>
  <si>
    <t>Tânia Fraga Advocacia 02</t>
  </si>
  <si>
    <t>NF 2950</t>
  </si>
  <si>
    <t xml:space="preserve">RF CONTABILIDADE </t>
  </si>
  <si>
    <t>NF 1922</t>
  </si>
  <si>
    <t>capital atacadista 1</t>
  </si>
  <si>
    <t xml:space="preserve"> 93 9202-4577</t>
  </si>
  <si>
    <t>NF 1923</t>
  </si>
  <si>
    <t>capital atacadista 2</t>
  </si>
  <si>
    <t>NF 1924</t>
  </si>
  <si>
    <t xml:space="preserve">Bella Costa 2 </t>
  </si>
  <si>
    <t xml:space="preserve"> 73 9816-6902</t>
  </si>
  <si>
    <t>NF 2749</t>
  </si>
  <si>
    <t>Guarde Mais Goiânia</t>
  </si>
  <si>
    <t>Thauany Monma</t>
  </si>
  <si>
    <t>62 9961-4526</t>
  </si>
  <si>
    <t>NF 2750</t>
  </si>
  <si>
    <t>Metalisa</t>
  </si>
  <si>
    <t>62 9314-9767</t>
  </si>
  <si>
    <t>Fixar 14</t>
  </si>
  <si>
    <t xml:space="preserve"> 85 8511-5001</t>
  </si>
  <si>
    <t>NF 2751</t>
  </si>
  <si>
    <t xml:space="preserve">Caio Rafael </t>
  </si>
  <si>
    <t xml:space="preserve"> 84 9917-0971</t>
  </si>
  <si>
    <t>NF 1925</t>
  </si>
  <si>
    <t xml:space="preserve">Multitop </t>
  </si>
  <si>
    <t xml:space="preserve">Estevão </t>
  </si>
  <si>
    <t>81 8312-2653</t>
  </si>
  <si>
    <t>NF 2752</t>
  </si>
  <si>
    <t>Solidelivery</t>
  </si>
  <si>
    <t>Adilielson</t>
  </si>
  <si>
    <t>27 99617-3789</t>
  </si>
  <si>
    <t>NF 2753</t>
  </si>
  <si>
    <t xml:space="preserve">sollos moda Michelle </t>
  </si>
  <si>
    <t xml:space="preserve">alessandra </t>
  </si>
  <si>
    <t>17 98827-4668</t>
  </si>
  <si>
    <t>NF 1926</t>
  </si>
  <si>
    <t>George Detailer</t>
  </si>
  <si>
    <t xml:space="preserve">George </t>
  </si>
  <si>
    <t xml:space="preserve"> 63 9108-0207</t>
  </si>
  <si>
    <t>NF 2754</t>
  </si>
  <si>
    <t>Irriga</t>
  </si>
  <si>
    <t xml:space="preserve"> 77 9927-5285</t>
  </si>
  <si>
    <t>NF 2755</t>
  </si>
  <si>
    <r>
      <rPr>
        <rFont val="Calibri, sans-serif"/>
        <color rgb="FF000000"/>
        <sz val="11.0"/>
      </rPr>
      <t>BlueCloud (</t>
    </r>
    <r>
      <rPr>
        <rFont val="Calibri, sans-serif"/>
        <color rgb="FFFFFF00"/>
        <sz val="11.0"/>
      </rPr>
      <t>Wesley</t>
    </r>
    <r>
      <rPr>
        <rFont val="Calibri, sans-serif"/>
        <color rgb="FF000000"/>
        <sz val="11.0"/>
      </rPr>
      <t>)</t>
    </r>
  </si>
  <si>
    <t>13 99668-3280</t>
  </si>
  <si>
    <t>NF 2756</t>
  </si>
  <si>
    <t>DATACONTROL</t>
  </si>
  <si>
    <t xml:space="preserve">PAULO HENRIQUE </t>
  </si>
  <si>
    <t>98 9186-3699</t>
  </si>
  <si>
    <t>NF 2757</t>
  </si>
  <si>
    <t>Espaço livre facilita</t>
  </si>
  <si>
    <t xml:space="preserve">Nathália </t>
  </si>
  <si>
    <t xml:space="preserve"> 51 9126-0303</t>
  </si>
  <si>
    <t>NF 2951</t>
  </si>
  <si>
    <t xml:space="preserve"> Direito do Passageiro 02</t>
  </si>
  <si>
    <t xml:space="preserve"> 71 9313-2257</t>
  </si>
  <si>
    <t>NF 1927</t>
  </si>
  <si>
    <t>hub 10x</t>
  </si>
  <si>
    <t>cinthia</t>
  </si>
  <si>
    <t>19 99205-3215</t>
  </si>
  <si>
    <t>NF1928</t>
  </si>
  <si>
    <t xml:space="preserve">wanjo cell </t>
  </si>
  <si>
    <t>66 9606-1434</t>
  </si>
  <si>
    <t>NF 1929</t>
  </si>
  <si>
    <t xml:space="preserve">capital atacadista 3 </t>
  </si>
  <si>
    <t>NF 2496</t>
  </si>
  <si>
    <t xml:space="preserve">Correa Porto </t>
  </si>
  <si>
    <t>11 98181-2080</t>
  </si>
  <si>
    <t>NF 2758</t>
  </si>
  <si>
    <t xml:space="preserve">Aniversário do Darcio </t>
  </si>
  <si>
    <t>Darcio</t>
  </si>
  <si>
    <t>11 98185-9956</t>
  </si>
  <si>
    <t>NF 2759</t>
  </si>
  <si>
    <t>imobiliaria lopes (michele)</t>
  </si>
  <si>
    <t xml:space="preserve">matheus </t>
  </si>
  <si>
    <t>11 95328-9928</t>
  </si>
  <si>
    <t>NF 1930</t>
  </si>
  <si>
    <t xml:space="preserve">APKL Laboratório </t>
  </si>
  <si>
    <t>oliveira</t>
  </si>
  <si>
    <t>11 94728-2185</t>
  </si>
  <si>
    <t>NF 2760</t>
  </si>
  <si>
    <t>DIM Fibra (LAURA)</t>
  </si>
  <si>
    <t>Éder</t>
  </si>
  <si>
    <t>61 9374-2533</t>
  </si>
  <si>
    <t>NF 2761</t>
  </si>
  <si>
    <t>Campar Cursos</t>
  </si>
  <si>
    <t>13 99180-1000</t>
  </si>
  <si>
    <t>NF 2952</t>
  </si>
  <si>
    <t xml:space="preserve">Advogado Lucas Marques </t>
  </si>
  <si>
    <t xml:space="preserve">Lucas </t>
  </si>
  <si>
    <t xml:space="preserve"> 34 9685-1210</t>
  </si>
  <si>
    <t>NF 1931</t>
  </si>
  <si>
    <t xml:space="preserve">austa colocar wesley </t>
  </si>
  <si>
    <t xml:space="preserve">ricardo </t>
  </si>
  <si>
    <t>12 98275-9282</t>
  </si>
  <si>
    <t>NF 2762</t>
  </si>
  <si>
    <t>RNR</t>
  </si>
  <si>
    <t>11 93436-6616</t>
  </si>
  <si>
    <t>NF 2763</t>
  </si>
  <si>
    <t>Capim Kids</t>
  </si>
  <si>
    <t>83 9382-1996</t>
  </si>
  <si>
    <t>NF 2764</t>
  </si>
  <si>
    <t>LV Soluções Elétricas</t>
  </si>
  <si>
    <t>41 9622-8680</t>
  </si>
  <si>
    <t>NF 2765</t>
  </si>
  <si>
    <t>wallace piscina</t>
  </si>
  <si>
    <t>wallace</t>
  </si>
  <si>
    <t>35 9831-2688</t>
  </si>
  <si>
    <t xml:space="preserve">emive 2 </t>
  </si>
  <si>
    <t>M4s Transportes 4</t>
  </si>
  <si>
    <t>4.777,80</t>
  </si>
  <si>
    <t>NF 2766</t>
  </si>
  <si>
    <t>Spampypet Hotel</t>
  </si>
  <si>
    <t>Giuliano</t>
  </si>
  <si>
    <t>18 99799-3580</t>
  </si>
  <si>
    <t>NF 2667</t>
  </si>
  <si>
    <t>Bingo Win7</t>
  </si>
  <si>
    <t>Emilly</t>
  </si>
  <si>
    <t>61 3772-0716</t>
  </si>
  <si>
    <t>nf 1791</t>
  </si>
  <si>
    <t>Practice</t>
  </si>
  <si>
    <t>Juliana</t>
  </si>
  <si>
    <t>11 94739-5135</t>
  </si>
  <si>
    <t>181,95</t>
  </si>
  <si>
    <t>NF 1932</t>
  </si>
  <si>
    <t>Mercadinho Souza</t>
  </si>
  <si>
    <t>iara</t>
  </si>
  <si>
    <t xml:space="preserve"> 79 9906-5540</t>
  </si>
  <si>
    <t>NF 1933</t>
  </si>
  <si>
    <t>S.O.S MANUTENÇÃO</t>
  </si>
  <si>
    <t xml:space="preserve"> 47 9185-9800</t>
  </si>
  <si>
    <t>NF 2768</t>
  </si>
  <si>
    <r>
      <rPr>
        <rFont val="Arial"/>
        <color theme="1"/>
      </rPr>
      <t>TecnoLuma (</t>
    </r>
    <r>
      <rPr>
        <rFont val="Arial"/>
        <color rgb="FFFFFF00"/>
      </rPr>
      <t>Wesley</t>
    </r>
    <r>
      <rPr>
        <rFont val="Arial"/>
        <color theme="1"/>
      </rPr>
      <t xml:space="preserve">) </t>
    </r>
    <r>
      <rPr>
        <rFont val="Arial"/>
        <color rgb="FFFF0000"/>
      </rPr>
      <t>Neg. Pacote</t>
    </r>
  </si>
  <si>
    <t>11 99105-8430</t>
  </si>
  <si>
    <t>NF 2669</t>
  </si>
  <si>
    <t xml:space="preserve">Tax Accounting Group </t>
  </si>
  <si>
    <t>Dorian Ferreira</t>
  </si>
  <si>
    <t>NF 2670</t>
  </si>
  <si>
    <t xml:space="preserve">PetroGás </t>
  </si>
  <si>
    <t>24 99275-8747</t>
  </si>
  <si>
    <t>NF 2671</t>
  </si>
  <si>
    <r>
      <rPr>
        <rFont val="Arial"/>
        <color theme="1"/>
      </rPr>
      <t xml:space="preserve">Park World ( pagar diferença) </t>
    </r>
    <r>
      <rPr>
        <rFont val="Arial"/>
        <b/>
        <color rgb="FFFF0000"/>
      </rPr>
      <t>*Cobrar R$200</t>
    </r>
  </si>
  <si>
    <t>Jhony</t>
  </si>
  <si>
    <t>79 9954-7226</t>
  </si>
  <si>
    <t>andréa barcelar 2</t>
  </si>
  <si>
    <t>andréa</t>
  </si>
  <si>
    <t>62 9676-8223</t>
  </si>
  <si>
    <t xml:space="preserve">Lablaee 3 Correção </t>
  </si>
  <si>
    <t>NF 1934</t>
  </si>
  <si>
    <t>Newton Siqueira</t>
  </si>
  <si>
    <t xml:space="preserve"> 85 8861-8894</t>
  </si>
  <si>
    <t>NF- 1768</t>
  </si>
  <si>
    <t>dona maria 2 influencer laura</t>
  </si>
  <si>
    <t>mário paulo</t>
  </si>
  <si>
    <t>NF 2772</t>
  </si>
  <si>
    <r>
      <rPr>
        <rFont val="Arial"/>
        <color theme="1"/>
      </rPr>
      <t xml:space="preserve">Prime Soluções  </t>
    </r>
    <r>
      <rPr>
        <rFont val="Arial"/>
        <color rgb="FFFF0000"/>
      </rPr>
      <t>Neg. Pacote</t>
    </r>
  </si>
  <si>
    <t>71 9241-4959</t>
  </si>
  <si>
    <t>NF 2773</t>
  </si>
  <si>
    <t>Nascimento da Liz 02</t>
  </si>
  <si>
    <t xml:space="preserve">Erasmo </t>
  </si>
  <si>
    <t>NF 1935</t>
  </si>
  <si>
    <t>Fire Imports 1</t>
  </si>
  <si>
    <t>Marcondes</t>
  </si>
  <si>
    <t>62 8141-6921</t>
  </si>
  <si>
    <t>73,5</t>
  </si>
  <si>
    <t>NF 1936</t>
  </si>
  <si>
    <t>Fire Imports 2</t>
  </si>
  <si>
    <t xml:space="preserve">73,5 </t>
  </si>
  <si>
    <t>NF 1937</t>
  </si>
  <si>
    <t xml:space="preserve">KI-FOME </t>
  </si>
  <si>
    <t>allan</t>
  </si>
  <si>
    <t>64 9223-7131</t>
  </si>
  <si>
    <t>NF 1938</t>
  </si>
  <si>
    <t>iramir artes</t>
  </si>
  <si>
    <t>iramir</t>
  </si>
  <si>
    <t>94 9234-4193</t>
  </si>
  <si>
    <t>NF 2774</t>
  </si>
  <si>
    <t>Riedo Energy</t>
  </si>
  <si>
    <t>67 8152-6923</t>
  </si>
  <si>
    <t>NF 2775</t>
  </si>
  <si>
    <t>Gel Ball - POSIÇÃO MASCOTE 3D PREMIUMGel Ball -</t>
  </si>
  <si>
    <t>NF 2776</t>
  </si>
  <si>
    <t>Nenê Motos Peças</t>
  </si>
  <si>
    <t>38 9181-9780</t>
  </si>
  <si>
    <t>NF 2777</t>
  </si>
  <si>
    <r>
      <rPr>
        <rFont val="Arial"/>
        <color theme="1"/>
      </rPr>
      <t>Copa Bt das Cidades 2 (</t>
    </r>
    <r>
      <rPr>
        <rFont val="Arial"/>
        <color rgb="FFFFFF00"/>
      </rPr>
      <t>Wesley</t>
    </r>
    <r>
      <rPr>
        <rFont val="Arial"/>
        <color theme="1"/>
      </rPr>
      <t>)</t>
    </r>
  </si>
  <si>
    <t>NF 1939</t>
  </si>
  <si>
    <t xml:space="preserve">irs projetos </t>
  </si>
  <si>
    <t>11 98802-2957</t>
  </si>
  <si>
    <t>NF 1940</t>
  </si>
  <si>
    <t xml:space="preserve">auxilio acidente </t>
  </si>
  <si>
    <t>ricardo</t>
  </si>
  <si>
    <t>13 99761-4369</t>
  </si>
  <si>
    <t xml:space="preserve">        Direito Passageiro 2</t>
  </si>
  <si>
    <t>NF 1941</t>
  </si>
  <si>
    <t xml:space="preserve">alessandra mossoterapia </t>
  </si>
  <si>
    <t>alessandra</t>
  </si>
  <si>
    <t>24 99902-1199</t>
  </si>
  <si>
    <t>Correa Porto 1</t>
  </si>
  <si>
    <t>NF 2953</t>
  </si>
  <si>
    <t>Cecillia</t>
  </si>
  <si>
    <t>38 9979-0202</t>
  </si>
  <si>
    <t>NF 1942</t>
  </si>
  <si>
    <t xml:space="preserve">Novo Mundo </t>
  </si>
  <si>
    <t>Gilson</t>
  </si>
  <si>
    <t>11 94026-6246</t>
  </si>
  <si>
    <t>NF 2778</t>
  </si>
  <si>
    <t>Industrial Clean 3</t>
  </si>
  <si>
    <t>NF 1943</t>
  </si>
  <si>
    <t>AtualVed 1</t>
  </si>
  <si>
    <t>41 9147-4255</t>
  </si>
  <si>
    <t>AtualVed  2</t>
  </si>
  <si>
    <t>NF 2954</t>
  </si>
  <si>
    <t>Nocke</t>
  </si>
  <si>
    <t>11 97537-9334</t>
  </si>
  <si>
    <t>NF 2955</t>
  </si>
  <si>
    <t xml:space="preserve">RANGEL.DESPACHANTE </t>
  </si>
  <si>
    <t>21 96448-2949</t>
  </si>
  <si>
    <t>NF 2779</t>
  </si>
  <si>
    <t xml:space="preserve">Buona Vita </t>
  </si>
  <si>
    <t>16 99145-0891</t>
  </si>
  <si>
    <t xml:space="preserve">César Giaconi edição 2 </t>
  </si>
  <si>
    <t>11 99603-6553</t>
  </si>
  <si>
    <t>NF 2780</t>
  </si>
  <si>
    <t>Açougue Casa de Carnes</t>
  </si>
  <si>
    <t>62 9465-8888</t>
  </si>
  <si>
    <t>NF 2781</t>
  </si>
  <si>
    <t xml:space="preserve">Jotta Honda URGENTE </t>
  </si>
  <si>
    <t xml:space="preserve"> 75 9705-5865</t>
  </si>
  <si>
    <t>NF 2782</t>
  </si>
  <si>
    <t>Gerar Gestão</t>
  </si>
  <si>
    <t>71 8331-6765</t>
  </si>
  <si>
    <t xml:space="preserve">HEQUIPEXpress estorno </t>
  </si>
  <si>
    <t xml:space="preserve">Brito </t>
  </si>
  <si>
    <t>62 9452-6812</t>
  </si>
  <si>
    <t>RBR Bobinas *</t>
  </si>
  <si>
    <t>13 97419-9395</t>
  </si>
  <si>
    <t>NF 2783</t>
  </si>
  <si>
    <t>Pet Shop Clínica</t>
  </si>
  <si>
    <t>69 9308-1586</t>
  </si>
  <si>
    <t>NF 2784</t>
  </si>
  <si>
    <t>Mecânica Mergulhão Filho</t>
  </si>
  <si>
    <t>53 8421-4159</t>
  </si>
  <si>
    <t>NF 2785</t>
  </si>
  <si>
    <t xml:space="preserve">Desconta  Na conta </t>
  </si>
  <si>
    <t xml:space="preserve">Euzébio </t>
  </si>
  <si>
    <t>37 9976-4797</t>
  </si>
  <si>
    <t>NF 1944</t>
  </si>
  <si>
    <t>Danilo fazenda (26/)</t>
  </si>
  <si>
    <t>63 9980-8700</t>
  </si>
  <si>
    <t>NF 2787</t>
  </si>
  <si>
    <t>Planet Geradores</t>
  </si>
  <si>
    <t>11 99605-5114</t>
  </si>
  <si>
    <t>NF 2788</t>
  </si>
  <si>
    <t>CS Premium Visa</t>
  </si>
  <si>
    <t>Thiago Oliveira</t>
  </si>
  <si>
    <t>11 97544-2764</t>
  </si>
  <si>
    <t>Tatiana Costa *</t>
  </si>
  <si>
    <t xml:space="preserve">tatiana costa </t>
  </si>
  <si>
    <t>96 9154-2582</t>
  </si>
  <si>
    <t>NF 1945</t>
  </si>
  <si>
    <t xml:space="preserve"> Brabos</t>
  </si>
  <si>
    <t xml:space="preserve">guilherme </t>
  </si>
  <si>
    <t>11 94571-5533</t>
  </si>
  <si>
    <t>NF 2786</t>
  </si>
  <si>
    <t>Empório Alexandrino</t>
  </si>
  <si>
    <t>41 9156-8265</t>
  </si>
  <si>
    <t>NF 2789</t>
  </si>
  <si>
    <t>F L Serviços Gerais</t>
  </si>
  <si>
    <t>11 98869-0535</t>
  </si>
  <si>
    <t>NF 2790</t>
  </si>
  <si>
    <t>Djs Companny Eventos 2</t>
  </si>
  <si>
    <t xml:space="preserve"> 19 99712-7022</t>
  </si>
  <si>
    <t>Marriê Beauty 3</t>
  </si>
  <si>
    <t xml:space="preserve">Wagner </t>
  </si>
  <si>
    <t>51 9968-5840</t>
  </si>
  <si>
    <t>NF 2569</t>
  </si>
  <si>
    <t>INTELSED DISTRIBUIDORA</t>
  </si>
  <si>
    <t xml:space="preserve">Elizabete </t>
  </si>
  <si>
    <t xml:space="preserve"> 51 9113-0373</t>
  </si>
  <si>
    <t>NF 2791</t>
  </si>
  <si>
    <t>Mary Help</t>
  </si>
  <si>
    <t xml:space="preserve"> 11 98431-2724</t>
  </si>
  <si>
    <t>NF 2792</t>
  </si>
  <si>
    <t xml:space="preserve">Max Entulhos </t>
  </si>
  <si>
    <t xml:space="preserve">Max </t>
  </si>
  <si>
    <t>16 99641-0981</t>
  </si>
  <si>
    <t>César Giaconi edição 3</t>
  </si>
  <si>
    <t>César Giaconi edição 4</t>
  </si>
  <si>
    <t>César Giaconi edição 5</t>
  </si>
  <si>
    <t>César Giaconi edição 6</t>
  </si>
  <si>
    <t xml:space="preserve">11 99603-6553 </t>
  </si>
  <si>
    <t>3D Premium</t>
  </si>
  <si>
    <t>Lablaae 4</t>
  </si>
  <si>
    <t>NF 2798</t>
  </si>
  <si>
    <t>Alteração Real Cred</t>
  </si>
  <si>
    <t>Firmino</t>
  </si>
  <si>
    <t>98 8133-8874</t>
  </si>
  <si>
    <t>NF 2799</t>
  </si>
  <si>
    <t>3D P. personalizado</t>
  </si>
  <si>
    <t xml:space="preserve">DI Napoli </t>
  </si>
  <si>
    <t>11 98563-3366</t>
  </si>
  <si>
    <t>NF 2503</t>
  </si>
  <si>
    <r>
      <rPr>
        <rFont val="Arial"/>
        <color theme="1"/>
      </rPr>
      <t>Antonelli Indústria (</t>
    </r>
    <r>
      <rPr>
        <rFont val="Arial"/>
        <color rgb="FFFFFF00"/>
      </rPr>
      <t>Wesley</t>
    </r>
    <r>
      <rPr>
        <rFont val="Arial"/>
        <color theme="1"/>
      </rPr>
      <t>)</t>
    </r>
  </si>
  <si>
    <t>11 97681-2429</t>
  </si>
  <si>
    <t>NF 2800</t>
  </si>
  <si>
    <t xml:space="preserve">Certline </t>
  </si>
  <si>
    <t>11 4771-8072</t>
  </si>
  <si>
    <t>NF 2502</t>
  </si>
  <si>
    <t>Post</t>
  </si>
  <si>
    <t>Tânia Fraga Advocacia Post</t>
  </si>
  <si>
    <t xml:space="preserve"> 75 8111-6167</t>
  </si>
  <si>
    <t>NF 2801</t>
  </si>
  <si>
    <r>
      <rPr>
        <rFont val="Arial"/>
        <color theme="1"/>
      </rPr>
      <t>EcoAds (</t>
    </r>
    <r>
      <rPr>
        <rFont val="Arial"/>
        <color rgb="FFFFFF00"/>
      </rPr>
      <t>Pacote / entregar 1° vídeo</t>
    </r>
    <r>
      <rPr>
        <rFont val="Arial"/>
        <color theme="1"/>
      </rPr>
      <t>)</t>
    </r>
  </si>
  <si>
    <t>12 98802-8367</t>
  </si>
  <si>
    <t>NF 1996</t>
  </si>
  <si>
    <t>Prion Tecnologia</t>
  </si>
  <si>
    <t>31 8261-1072</t>
  </si>
  <si>
    <t>NF 2802</t>
  </si>
  <si>
    <t>Quilice Planejados</t>
  </si>
  <si>
    <t>19 99324-2362</t>
  </si>
  <si>
    <t>NF 2564</t>
  </si>
  <si>
    <t xml:space="preserve"> FC PISOS ( FOTO ANIME )</t>
  </si>
  <si>
    <t>nf 2510</t>
  </si>
  <si>
    <t>FC PISOS 2</t>
  </si>
  <si>
    <t>NF 2803</t>
  </si>
  <si>
    <t>Rose Lanches</t>
  </si>
  <si>
    <t>16 98832-4910</t>
  </si>
  <si>
    <t>NF 1946</t>
  </si>
  <si>
    <t xml:space="preserve">agm multimarcas </t>
  </si>
  <si>
    <t>19 3832-3231</t>
  </si>
  <si>
    <t>NF 1997</t>
  </si>
  <si>
    <t>leonardo foto edição ia 24 horas</t>
  </si>
  <si>
    <t xml:space="preserve"> 31 9731-1483</t>
  </si>
  <si>
    <t>NF 1947</t>
  </si>
  <si>
    <t>Jackson</t>
  </si>
  <si>
    <t>33 9942-9594</t>
  </si>
  <si>
    <t>NF 1948</t>
  </si>
  <si>
    <t>Energy Cold Refrigeração</t>
  </si>
  <si>
    <t>65 8105-0440</t>
  </si>
  <si>
    <t>NF2499</t>
  </si>
  <si>
    <t>WWT SERVICOS</t>
  </si>
  <si>
    <t>NF 1949</t>
  </si>
  <si>
    <t>daiane lemos até terça colocar wesley</t>
  </si>
  <si>
    <t>44 9719-9086</t>
  </si>
  <si>
    <t>PPSA 2.1</t>
  </si>
  <si>
    <t>grupo</t>
  </si>
  <si>
    <t>NF 2504</t>
  </si>
  <si>
    <t>NEOLAB ( NEGOCIAÇÃO)</t>
  </si>
  <si>
    <t>41 9951-1346</t>
  </si>
  <si>
    <t>NF 2804</t>
  </si>
  <si>
    <t>Tec Car</t>
  </si>
  <si>
    <t>47 9902-3990</t>
  </si>
  <si>
    <t>NF 1998</t>
  </si>
  <si>
    <t>Mercado Clasen</t>
  </si>
  <si>
    <t>Ivandro Clasen</t>
  </si>
  <si>
    <t xml:space="preserve"> 47 8816-0700</t>
  </si>
  <si>
    <t>NF 2805</t>
  </si>
  <si>
    <t xml:space="preserve">Seven Soluções </t>
  </si>
  <si>
    <t>11 95450-1697</t>
  </si>
  <si>
    <t>Comunica Edu 2</t>
  </si>
  <si>
    <t xml:space="preserve">Rafa </t>
  </si>
  <si>
    <t xml:space="preserve"> 14 98109-7989</t>
  </si>
  <si>
    <t>André Durante 7</t>
  </si>
  <si>
    <t>NF 2806</t>
  </si>
  <si>
    <t>Equipe Cuidadores 2</t>
  </si>
  <si>
    <t>11 96386-4799</t>
  </si>
  <si>
    <t>NF-1764</t>
  </si>
  <si>
    <t>NF-1854</t>
  </si>
  <si>
    <t>Tremac</t>
  </si>
  <si>
    <t xml:space="preserve"> 43 8411-8713</t>
  </si>
  <si>
    <t>NF-1722</t>
  </si>
  <si>
    <t>itagi agro</t>
  </si>
  <si>
    <t>62 9836-0853</t>
  </si>
  <si>
    <t>NF 2807</t>
  </si>
  <si>
    <t>Lavanderia Autosserviço</t>
  </si>
  <si>
    <t>11 91559-2809</t>
  </si>
  <si>
    <t>NF 2808</t>
  </si>
  <si>
    <t>Startup Soluções 1</t>
  </si>
  <si>
    <t xml:space="preserve">Brenda </t>
  </si>
  <si>
    <t>11 99772-6778</t>
  </si>
  <si>
    <t>NF 2809</t>
  </si>
  <si>
    <t>Startup Soluções 2</t>
  </si>
  <si>
    <t>NF 1950</t>
  </si>
  <si>
    <t>Auto Escola Expresso:</t>
  </si>
  <si>
    <t>George</t>
  </si>
  <si>
    <t>71 9381-6120</t>
  </si>
  <si>
    <t>NF 2810</t>
  </si>
  <si>
    <t>Assis</t>
  </si>
  <si>
    <t>68 9965-9271</t>
  </si>
  <si>
    <t>NF 2811</t>
  </si>
  <si>
    <t>Jodal Consultoria</t>
  </si>
  <si>
    <t>Jodal</t>
  </si>
  <si>
    <t>NF 2812</t>
  </si>
  <si>
    <t>Nova geração 2</t>
  </si>
  <si>
    <t xml:space="preserve">Mundinet telecom 3 </t>
  </si>
  <si>
    <t xml:space="preserve"> 88 9724-1817</t>
  </si>
  <si>
    <t>NF 1951</t>
  </si>
  <si>
    <t xml:space="preserve">mauro prado colocar áudio vinicius </t>
  </si>
  <si>
    <t xml:space="preserve"> 35 9704-3731</t>
  </si>
  <si>
    <t>NF 2813</t>
  </si>
  <si>
    <t>Favicon 1</t>
  </si>
  <si>
    <t>48 9611-9590</t>
  </si>
  <si>
    <t>NF 2814</t>
  </si>
  <si>
    <t>Favicon 2</t>
  </si>
  <si>
    <t>NF 2815</t>
  </si>
  <si>
    <t>Azul Piscina 1</t>
  </si>
  <si>
    <t xml:space="preserve">Ezequiel </t>
  </si>
  <si>
    <t xml:space="preserve"> 73 9942-7049</t>
  </si>
  <si>
    <t>NF 2816</t>
  </si>
  <si>
    <t>Azul Piscina 2</t>
  </si>
  <si>
    <t>NF 2817</t>
  </si>
  <si>
    <t xml:space="preserve">Diz Aí </t>
  </si>
  <si>
    <t>Danilo</t>
  </si>
  <si>
    <t>31 7229-0550</t>
  </si>
  <si>
    <t>NF 1952</t>
  </si>
  <si>
    <t xml:space="preserve"> Coliseu Fight Club 2 </t>
  </si>
  <si>
    <t xml:space="preserve">Lougam </t>
  </si>
  <si>
    <t xml:space="preserve"> 31 8371-3385</t>
  </si>
  <si>
    <t>NF 1953</t>
  </si>
  <si>
    <t>Reciclabo</t>
  </si>
  <si>
    <t>49 9959-5820</t>
  </si>
  <si>
    <t>/</t>
  </si>
  <si>
    <t>NF 2055</t>
  </si>
  <si>
    <t>alecsandro *</t>
  </si>
  <si>
    <t xml:space="preserve"> 11 97775-7267</t>
  </si>
  <si>
    <t>NF 2959</t>
  </si>
  <si>
    <t>Influencer Mel</t>
  </si>
  <si>
    <t xml:space="preserve">Chametec Energia </t>
  </si>
  <si>
    <t>75 9915-1314</t>
  </si>
  <si>
    <t>NF 2818</t>
  </si>
  <si>
    <t>Eiki Paula</t>
  </si>
  <si>
    <t xml:space="preserve">Eric </t>
  </si>
  <si>
    <t xml:space="preserve"> 11 97773-9637</t>
  </si>
  <si>
    <t>NF 2819</t>
  </si>
  <si>
    <t xml:space="preserve">Essência Farma </t>
  </si>
  <si>
    <t>izaias moreira</t>
  </si>
  <si>
    <t>11 99100-3084</t>
  </si>
  <si>
    <t>NF 2508</t>
  </si>
  <si>
    <t>mini pastel Ducarlito</t>
  </si>
  <si>
    <t>11 98399-7116</t>
  </si>
  <si>
    <t>NF 2820</t>
  </si>
  <si>
    <t>Clínica Vida Animal</t>
  </si>
  <si>
    <t>11 93288-5678</t>
  </si>
  <si>
    <t>NF 2604</t>
  </si>
  <si>
    <t>Cosita Ultragás</t>
  </si>
  <si>
    <t>16 3241-4465</t>
  </si>
  <si>
    <t>alex nieba  1</t>
  </si>
  <si>
    <t xml:space="preserve"> 11 93015-1889</t>
  </si>
  <si>
    <t>NF 2793</t>
  </si>
  <si>
    <t>Smart Consumer  1</t>
  </si>
  <si>
    <t xml:space="preserve">Alexandre </t>
  </si>
  <si>
    <t>11 93451-9415</t>
  </si>
  <si>
    <t>Smart Consumer 2</t>
  </si>
  <si>
    <t>NF 1954</t>
  </si>
  <si>
    <t xml:space="preserve">tai pegue monte </t>
  </si>
  <si>
    <t>tainara</t>
  </si>
  <si>
    <t xml:space="preserve"> 67 9658-8688</t>
  </si>
  <si>
    <t>KEP X1 *</t>
  </si>
  <si>
    <t>11 98587-2223</t>
  </si>
  <si>
    <t>MEGA PROTEÇÃO VEICULAR *</t>
  </si>
  <si>
    <t>65 9699-1992</t>
  </si>
  <si>
    <t>NF 1955</t>
  </si>
  <si>
    <t>idel loterias</t>
  </si>
  <si>
    <t xml:space="preserve">cléber </t>
  </si>
  <si>
    <t>11 99231-1251</t>
  </si>
  <si>
    <t>NF 2794</t>
  </si>
  <si>
    <t xml:space="preserve">MS Brindes NEG PACOTE </t>
  </si>
  <si>
    <t xml:space="preserve">Marcus </t>
  </si>
  <si>
    <t xml:space="preserve"> 35 8476-0550</t>
  </si>
  <si>
    <t>NF 2795</t>
  </si>
  <si>
    <t>Fernando Machado</t>
  </si>
  <si>
    <t>61 9184-8008</t>
  </si>
  <si>
    <t>NF 1999</t>
  </si>
  <si>
    <t xml:space="preserve">mozart estrela </t>
  </si>
  <si>
    <t xml:space="preserve">mozart </t>
  </si>
  <si>
    <t>71 9204-4379</t>
  </si>
  <si>
    <t>GOAPPCOIN *</t>
  </si>
  <si>
    <t>Deibson</t>
  </si>
  <si>
    <t>94 9228-7768</t>
  </si>
  <si>
    <t>NF 2796</t>
  </si>
  <si>
    <t>Fernando Machado 2</t>
  </si>
  <si>
    <t>NF 2797</t>
  </si>
  <si>
    <t>Stock Car Auto Center</t>
  </si>
  <si>
    <t>66 9718-9855</t>
  </si>
  <si>
    <t>NF 2821</t>
  </si>
  <si>
    <t>Líder Distribuição</t>
  </si>
  <si>
    <t xml:space="preserve"> 62 9989-8416</t>
  </si>
  <si>
    <t>NF 2822</t>
  </si>
  <si>
    <t xml:space="preserve"> Dind Gourmet</t>
  </si>
  <si>
    <t xml:space="preserve">Antonia </t>
  </si>
  <si>
    <t>75 8899-4704</t>
  </si>
  <si>
    <t>NF 1956</t>
  </si>
  <si>
    <t xml:space="preserve">pedro MARMITAS </t>
  </si>
  <si>
    <t>47 9126-3298</t>
  </si>
  <si>
    <t>maciel oliveira  (30/05) *</t>
  </si>
  <si>
    <t xml:space="preserve">maciel </t>
  </si>
  <si>
    <t>43 9951-7062</t>
  </si>
  <si>
    <t>mozart estrela 1</t>
  </si>
  <si>
    <t>mozart estrela  2</t>
  </si>
  <si>
    <t>NF 2960</t>
  </si>
  <si>
    <t>SMARTBLOCKS - LEGENDA</t>
  </si>
  <si>
    <t>pimenta rosa 4</t>
  </si>
  <si>
    <t>51 9526-7716</t>
  </si>
  <si>
    <t>NF 2823</t>
  </si>
  <si>
    <t>Vidraçaria Clayton Glass - 1</t>
  </si>
  <si>
    <t>Clayton</t>
  </si>
  <si>
    <t>11 94079-1292</t>
  </si>
  <si>
    <t>NF 2824</t>
  </si>
  <si>
    <t xml:space="preserve"> Daniel Infortec</t>
  </si>
  <si>
    <t xml:space="preserve">Daniel </t>
  </si>
  <si>
    <t xml:space="preserve"> 88 9701-9018</t>
  </si>
  <si>
    <t>NF 2825</t>
  </si>
  <si>
    <t>Vidraçaria Clayton Glass - 2</t>
  </si>
  <si>
    <t xml:space="preserve">TI EVOLUTT MASCOTE </t>
  </si>
  <si>
    <t xml:space="preserve">GRUPO </t>
  </si>
  <si>
    <t>TI EVOLUTT CONNECT  (pagou tudo)</t>
  </si>
  <si>
    <t>NF 2511</t>
  </si>
  <si>
    <t>RL CAR CARE</t>
  </si>
  <si>
    <t>61 9942-7223</t>
  </si>
  <si>
    <t>Nf 1957</t>
  </si>
  <si>
    <t>STAR VARIEDADES</t>
  </si>
  <si>
    <t>carla</t>
  </si>
  <si>
    <t xml:space="preserve"> 11 99302-5160</t>
  </si>
  <si>
    <t>NF 1958</t>
  </si>
  <si>
    <t>Influencer Natalia</t>
  </si>
  <si>
    <t>ESOSEG</t>
  </si>
  <si>
    <t>98 9208-2489</t>
  </si>
  <si>
    <t>NF 1959</t>
  </si>
  <si>
    <t>LOCOMOTIVA INFANTIL</t>
  </si>
  <si>
    <t>valmir</t>
  </si>
  <si>
    <t xml:space="preserve"> 19 99299-3062</t>
  </si>
  <si>
    <r>
      <rPr>
        <rFont val="Arial"/>
        <color theme="1"/>
      </rPr>
      <t>EcoAds 2 (</t>
    </r>
    <r>
      <rPr>
        <rFont val="Arial"/>
        <color rgb="FFFFFF00"/>
      </rPr>
      <t>cobrar rest/ do pac/ 16/05 EcoAds</t>
    </r>
    <r>
      <rPr>
        <rFont val="Arial"/>
        <color theme="1"/>
      </rPr>
      <t>)</t>
    </r>
  </si>
  <si>
    <t>NF 1960</t>
  </si>
  <si>
    <t>Magixs Art</t>
  </si>
  <si>
    <t xml:space="preserve">Juliana </t>
  </si>
  <si>
    <t xml:space="preserve"> 99 8165-6306</t>
  </si>
  <si>
    <t>NF 2961</t>
  </si>
  <si>
    <t xml:space="preserve">Camila Projeto faculdade </t>
  </si>
  <si>
    <t>NF 2826</t>
  </si>
  <si>
    <t>Paulo Sérgio</t>
  </si>
  <si>
    <t>83 9924-4982</t>
  </si>
  <si>
    <t>NF 1961</t>
  </si>
  <si>
    <t>Recom</t>
  </si>
  <si>
    <t xml:space="preserve"> 71 9607-8226</t>
  </si>
  <si>
    <t>NF 1962</t>
  </si>
  <si>
    <t>Influencer Laura</t>
  </si>
  <si>
    <t>Compra FACIL INJETÁVEIS</t>
  </si>
  <si>
    <t>16 99366-2689</t>
  </si>
  <si>
    <t>NF 2827</t>
  </si>
  <si>
    <t>Caseiros da Clau</t>
  </si>
  <si>
    <t>27 99646-6219</t>
  </si>
  <si>
    <t>NF2512</t>
  </si>
  <si>
    <t>?</t>
  </si>
  <si>
    <t>ALIATTUS</t>
  </si>
  <si>
    <t xml:space="preserve"> 11 98975-1176</t>
  </si>
  <si>
    <t>NF 1963</t>
  </si>
  <si>
    <t xml:space="preserve">mega food </t>
  </si>
  <si>
    <t>walace nogueira</t>
  </si>
  <si>
    <t xml:space="preserve"> 24 99975-3944</t>
  </si>
  <si>
    <t>NF 2828</t>
  </si>
  <si>
    <t>Equipe de Cuidadores Post</t>
  </si>
  <si>
    <t xml:space="preserve">ps construtora mudou para 3D </t>
  </si>
  <si>
    <t xml:space="preserve">paulo santiago </t>
  </si>
  <si>
    <t>16 99785-7107</t>
  </si>
  <si>
    <t>NF 2829</t>
  </si>
  <si>
    <t>RFS Solar 1</t>
  </si>
  <si>
    <t>Ridson</t>
  </si>
  <si>
    <t>81 7111-8125</t>
  </si>
  <si>
    <t>Fazendo Futuro 2</t>
  </si>
  <si>
    <t>15 98136-6316</t>
  </si>
  <si>
    <t>ELIELTON PINTURAS NOVO AUDIO</t>
  </si>
  <si>
    <t>NF 2962</t>
  </si>
  <si>
    <t xml:space="preserve">RFS Solar 2 </t>
  </si>
  <si>
    <t>NF 1965</t>
  </si>
  <si>
    <t xml:space="preserve">clcb </t>
  </si>
  <si>
    <t>ellen carreiras</t>
  </si>
  <si>
    <t>11 98216-0598</t>
  </si>
  <si>
    <t>NF 2830</t>
  </si>
  <si>
    <t>Mestre dos Colchões</t>
  </si>
  <si>
    <t>Amarílio</t>
  </si>
  <si>
    <t>65 9997-9766</t>
  </si>
  <si>
    <t>Lucas Marques 1</t>
  </si>
  <si>
    <t>34 9685-1210</t>
  </si>
  <si>
    <t>NF 2831</t>
  </si>
  <si>
    <t>Reginaldo Gás</t>
  </si>
  <si>
    <t>Reginaldo</t>
  </si>
  <si>
    <t>66 9679-2738</t>
  </si>
  <si>
    <t>NF 1966</t>
  </si>
  <si>
    <t>recupera minas</t>
  </si>
  <si>
    <t xml:space="preserve">jose </t>
  </si>
  <si>
    <t xml:space="preserve"> 31 9922-0181</t>
  </si>
  <si>
    <r>
      <rPr>
        <rFont val="Arial"/>
        <color theme="1"/>
      </rPr>
      <t xml:space="preserve">Ronny Monitoramento - </t>
    </r>
    <r>
      <rPr>
        <rFont val="Arial"/>
        <color rgb="FFFFFF00"/>
      </rPr>
      <t>neg. pacote *</t>
    </r>
  </si>
  <si>
    <t>𝚁𝚘𝚗𝚗𝚢</t>
  </si>
  <si>
    <t>63 8450-1905</t>
  </si>
  <si>
    <t>NF 1967</t>
  </si>
  <si>
    <t>Loteamento Santa Felicidade QUARTA</t>
  </si>
  <si>
    <t xml:space="preserve"> 66 9999-4344</t>
  </si>
  <si>
    <t>Ez Volt 2</t>
  </si>
  <si>
    <t>21 99336-6543</t>
  </si>
  <si>
    <t>NF 2832</t>
  </si>
  <si>
    <t xml:space="preserve"> Nutrição Natural </t>
  </si>
  <si>
    <t>LUIS</t>
  </si>
  <si>
    <t>62 9208-5497</t>
  </si>
  <si>
    <t>NF 2833</t>
  </si>
  <si>
    <t xml:space="preserve">Privatepix </t>
  </si>
  <si>
    <t xml:space="preserve"> 13 99665-6617</t>
  </si>
  <si>
    <t>NF 2834</t>
  </si>
  <si>
    <t xml:space="preserve">Xintotech 2 Urgente </t>
  </si>
  <si>
    <t>Priscila Gabriela</t>
  </si>
  <si>
    <t>11 98337-3052</t>
  </si>
  <si>
    <t>NF 2963</t>
  </si>
  <si>
    <t xml:space="preserve">Fernando advogado  NEG PACOTE </t>
  </si>
  <si>
    <t xml:space="preserve"> 11 91658-5538</t>
  </si>
  <si>
    <t>NF 2053</t>
  </si>
  <si>
    <t>Rio Ar *</t>
  </si>
  <si>
    <t xml:space="preserve"> 62 8191-6448</t>
  </si>
  <si>
    <t>NF 2835</t>
  </si>
  <si>
    <t xml:space="preserve">sj consultorio </t>
  </si>
  <si>
    <t xml:space="preserve">elba </t>
  </si>
  <si>
    <t>71 4103-5222</t>
  </si>
  <si>
    <t>N. V. HARDUIM</t>
  </si>
  <si>
    <t>Gabriel Harduim</t>
  </si>
  <si>
    <t>54 9906-5073</t>
  </si>
  <si>
    <t>NF 1968</t>
  </si>
  <si>
    <t>Júnior M. Planejados</t>
  </si>
  <si>
    <t>64 9328-0606</t>
  </si>
  <si>
    <t>NF 2836</t>
  </si>
  <si>
    <t xml:space="preserve">ROYAL ENERGIA  </t>
  </si>
  <si>
    <t xml:space="preserve">Ingrid </t>
  </si>
  <si>
    <t xml:space="preserve"> 11 97549-5956</t>
  </si>
  <si>
    <t>NF 2837</t>
  </si>
  <si>
    <t xml:space="preserve">RNC Assessoria </t>
  </si>
  <si>
    <t xml:space="preserve">Rogerio </t>
  </si>
  <si>
    <t>11 99276-9969</t>
  </si>
  <si>
    <t>NF 2000</t>
  </si>
  <si>
    <t>Supravel</t>
  </si>
  <si>
    <t>Robinson</t>
  </si>
  <si>
    <t>54 9634-4618</t>
  </si>
  <si>
    <t>1.890.00</t>
  </si>
  <si>
    <t>NF 2838</t>
  </si>
  <si>
    <t xml:space="preserve">Distribuidora Delux </t>
  </si>
  <si>
    <t>67 9250-1840</t>
  </si>
  <si>
    <t>NF 2505</t>
  </si>
  <si>
    <t>FERNANDES E SOUSA ASSESSORIA LTDA - 1</t>
  </si>
  <si>
    <t>Liz</t>
  </si>
  <si>
    <t>21 97118-7188</t>
  </si>
  <si>
    <t>3.000.00</t>
  </si>
  <si>
    <t>Lucas Marques 2</t>
  </si>
  <si>
    <t>NF 2839</t>
  </si>
  <si>
    <t>BioSan Alteração</t>
  </si>
  <si>
    <t>351 918 281 005</t>
  </si>
  <si>
    <t>NF-1767</t>
  </si>
  <si>
    <t xml:space="preserve">hugo andrade </t>
  </si>
  <si>
    <t>hugo andrade</t>
  </si>
  <si>
    <t>31 9293-2731</t>
  </si>
  <si>
    <t xml:space="preserve">hugo andrade 1  </t>
  </si>
  <si>
    <t>Group Ordones 7</t>
  </si>
  <si>
    <t>family 2</t>
  </si>
  <si>
    <t>jose</t>
  </si>
  <si>
    <t>351 912 997 124</t>
  </si>
  <si>
    <t>family 3</t>
  </si>
  <si>
    <t>NF 2840</t>
  </si>
  <si>
    <r>
      <rPr>
        <rFont val="Arial"/>
        <color theme="1"/>
      </rPr>
      <t>Complan Imóveis (</t>
    </r>
    <r>
      <rPr>
        <rFont val="Arial"/>
        <color rgb="FFFFFF00"/>
      </rPr>
      <t>Neg. pac</t>
    </r>
    <r>
      <rPr>
        <rFont val="Arial"/>
        <color theme="1"/>
      </rPr>
      <t xml:space="preserve">) </t>
    </r>
  </si>
  <si>
    <t>21 99032-2633</t>
  </si>
  <si>
    <t xml:space="preserve">Sergio (Edição) </t>
  </si>
  <si>
    <t>11 99144-8788</t>
  </si>
  <si>
    <t>NF 2841</t>
  </si>
  <si>
    <t xml:space="preserve"> 38 8819-1401</t>
  </si>
  <si>
    <t>NF 2842</t>
  </si>
  <si>
    <r>
      <rPr>
        <rFont val="Arial"/>
        <color theme="1"/>
      </rPr>
      <t>Ipa Beach Club (</t>
    </r>
    <r>
      <rPr>
        <rFont val="Arial"/>
        <color rgb="FFFFFF00"/>
      </rPr>
      <t>Neg. pac</t>
    </r>
    <r>
      <rPr>
        <rFont val="Arial"/>
        <color theme="1"/>
      </rPr>
      <t>) (</t>
    </r>
    <r>
      <rPr>
        <rFont val="Arial"/>
        <color rgb="FFFFFF00"/>
      </rPr>
      <t>Vinicius</t>
    </r>
    <r>
      <rPr>
        <rFont val="Arial"/>
        <color theme="1"/>
      </rPr>
      <t>)</t>
    </r>
  </si>
  <si>
    <t>14 99627-1993</t>
  </si>
  <si>
    <t>NF 2843</t>
  </si>
  <si>
    <t>Mudança de Vida</t>
  </si>
  <si>
    <t>15 99801-4835</t>
  </si>
  <si>
    <t>NF 2844</t>
  </si>
  <si>
    <t>Direção Segura</t>
  </si>
  <si>
    <t>André Santiago</t>
  </si>
  <si>
    <t>31 9476-8820</t>
  </si>
  <si>
    <t>NF 2845</t>
  </si>
  <si>
    <t>D’Casa Mudanças</t>
  </si>
  <si>
    <t>31 9593-2087</t>
  </si>
  <si>
    <t>NF 2846</t>
  </si>
  <si>
    <t xml:space="preserve">Bora Dronar </t>
  </si>
  <si>
    <t>12 99642-3729</t>
  </si>
  <si>
    <t>NF 2847</t>
  </si>
  <si>
    <t>Vet Pet Uniformes</t>
  </si>
  <si>
    <t>11 97766-6970</t>
  </si>
  <si>
    <t>NF 1969</t>
  </si>
  <si>
    <t xml:space="preserve"> FK Fazendas</t>
  </si>
  <si>
    <t>43 8438-6888</t>
  </si>
  <si>
    <t>NF 2848</t>
  </si>
  <si>
    <t>Elite Segurança</t>
  </si>
  <si>
    <t>Wasgiton</t>
  </si>
  <si>
    <t>11 93535-8121</t>
  </si>
  <si>
    <t>NF 2964</t>
  </si>
  <si>
    <t>Sras Vidros</t>
  </si>
  <si>
    <t xml:space="preserve">Tatiana </t>
  </si>
  <si>
    <t>11 98401-2865</t>
  </si>
  <si>
    <t>NF-1769</t>
  </si>
  <si>
    <t xml:space="preserve">sandra gobetti CLIENTE NÃO RESPONDE ROTEIRO </t>
  </si>
  <si>
    <t>sandra</t>
  </si>
  <si>
    <t>11 91530-2222</t>
  </si>
  <si>
    <t>NF 3104</t>
  </si>
  <si>
    <t>DF Pinturas 007 *</t>
  </si>
  <si>
    <t>83 9365-3253</t>
  </si>
  <si>
    <t xml:space="preserve">delatorre 2 </t>
  </si>
  <si>
    <t>19 97406-0035</t>
  </si>
  <si>
    <t>delatorre 3</t>
  </si>
  <si>
    <t>NF 2849</t>
  </si>
  <si>
    <t xml:space="preserve">Brenda Rodrigues </t>
  </si>
  <si>
    <t>22 99822-5448</t>
  </si>
  <si>
    <t>NF 2850</t>
  </si>
  <si>
    <t>Resgat Moda Fitness</t>
  </si>
  <si>
    <t>Elaine</t>
  </si>
  <si>
    <t>6298187-7004</t>
  </si>
  <si>
    <t>NF 2851</t>
  </si>
  <si>
    <t>Village Marapendi</t>
  </si>
  <si>
    <t>Edelson</t>
  </si>
  <si>
    <t>11 99251-4042</t>
  </si>
  <si>
    <t>NF 2852</t>
  </si>
  <si>
    <t xml:space="preserve">ASCPDERJ </t>
  </si>
  <si>
    <t xml:space="preserve"> 21 99668-2123</t>
  </si>
  <si>
    <t>NF 2853</t>
  </si>
  <si>
    <r>
      <rPr>
        <rFont val="Arial"/>
        <color theme="1"/>
      </rPr>
      <t>Riverkan -</t>
    </r>
    <r>
      <rPr>
        <rFont val="Arial"/>
        <color rgb="FFFFFF00"/>
      </rPr>
      <t xml:space="preserve"> neg. pacote</t>
    </r>
  </si>
  <si>
    <t>Juan</t>
  </si>
  <si>
    <t>17 99625-0358</t>
  </si>
  <si>
    <t>NF 2965</t>
  </si>
  <si>
    <t xml:space="preserve"> Maré Mangiare</t>
  </si>
  <si>
    <t>Rafaela Cabral</t>
  </si>
  <si>
    <t>82 8763-7746</t>
  </si>
  <si>
    <t>Lablaae 5</t>
  </si>
  <si>
    <t>NF 2856</t>
  </si>
  <si>
    <t xml:space="preserve">Igreja Raiz </t>
  </si>
  <si>
    <t>Lablaae 6</t>
  </si>
  <si>
    <t>NF 2857</t>
  </si>
  <si>
    <t>Max  Blocos *</t>
  </si>
  <si>
    <t xml:space="preserve"> 11 93006-0679</t>
  </si>
  <si>
    <t>NF-7270</t>
  </si>
  <si>
    <t xml:space="preserve">pratimix  </t>
  </si>
  <si>
    <t>47 3304-3792</t>
  </si>
  <si>
    <t>NF 2858</t>
  </si>
  <si>
    <t>Marinheiro Gás 1</t>
  </si>
  <si>
    <t xml:space="preserve"> 85 9720-2777</t>
  </si>
  <si>
    <t>liz</t>
  </si>
  <si>
    <t>Pacote</t>
  </si>
  <si>
    <t>NF 2859</t>
  </si>
  <si>
    <t>Marinheiro Gás 2</t>
  </si>
  <si>
    <t>Lablaae 7</t>
  </si>
  <si>
    <t>NF 3094</t>
  </si>
  <si>
    <t>grandlife seguros *</t>
  </si>
  <si>
    <t>Thiago Ribeiro</t>
  </si>
  <si>
    <t>61 8293-4251</t>
  </si>
  <si>
    <t>FERNANDES E SOUSA ASSESSORIA LTDA - 2</t>
  </si>
  <si>
    <t>NF 2860</t>
  </si>
  <si>
    <t>BASE FORTE (AUDIO)</t>
  </si>
  <si>
    <t xml:space="preserve">Dr Rogens </t>
  </si>
  <si>
    <t>61 8288-2423</t>
  </si>
  <si>
    <t>NF 2861</t>
  </si>
  <si>
    <t>Influencer Vinicius</t>
  </si>
  <si>
    <t>Solyst Sistemas</t>
  </si>
  <si>
    <t xml:space="preserve"> 11 98607-0377</t>
  </si>
  <si>
    <t>NF 2862</t>
  </si>
  <si>
    <t>Empreendimentos Imobiliários  - LOGO</t>
  </si>
  <si>
    <t>42 9925-7363</t>
  </si>
  <si>
    <t>NF 2050</t>
  </si>
  <si>
    <t xml:space="preserve"> TADEU DIAS </t>
  </si>
  <si>
    <t>11 94801-3623</t>
  </si>
  <si>
    <t>NF-1766</t>
  </si>
  <si>
    <t xml:space="preserve">faisão energia </t>
  </si>
  <si>
    <t xml:space="preserve">jocimar </t>
  </si>
  <si>
    <t xml:space="preserve"> 31 8373-0989</t>
  </si>
  <si>
    <t>NF 2863</t>
  </si>
  <si>
    <r>
      <rPr>
        <rFont val="Arial"/>
        <color theme="1"/>
      </rPr>
      <t xml:space="preserve">Pavorô - </t>
    </r>
    <r>
      <rPr>
        <rFont val="Arial"/>
        <color rgb="FFFFFF00"/>
      </rPr>
      <t xml:space="preserve">P/ QUINTA DE MANHÃ </t>
    </r>
  </si>
  <si>
    <t>19 99968-0138</t>
  </si>
  <si>
    <t>FERNANDES E SOUSA ASSESSORIA LTDA - 3</t>
  </si>
  <si>
    <t>FERNANDES E SOUSA ASSESSORIA LTDA - 4</t>
  </si>
  <si>
    <t>NF 2864</t>
  </si>
  <si>
    <t>Farma Vida (AUDIO)</t>
  </si>
  <si>
    <t>gleison</t>
  </si>
  <si>
    <t>38 9836-0597</t>
  </si>
  <si>
    <t>NF 2865</t>
  </si>
  <si>
    <t xml:space="preserve"> Compracar </t>
  </si>
  <si>
    <t>31 8248-4337</t>
  </si>
  <si>
    <t>NF 2966</t>
  </si>
  <si>
    <t>Dr. Adriano Passos</t>
  </si>
  <si>
    <t>71 8201-6257</t>
  </si>
  <si>
    <t>NF 3095</t>
  </si>
  <si>
    <t xml:space="preserve">Detalhes Higienização  </t>
  </si>
  <si>
    <t>94 9219-9274</t>
  </si>
  <si>
    <t>NF 1970</t>
  </si>
  <si>
    <t xml:space="preserve">taci estética  </t>
  </si>
  <si>
    <t>taciana</t>
  </si>
  <si>
    <t>94 9266-1559</t>
  </si>
  <si>
    <t>Supravel 1</t>
  </si>
  <si>
    <t>NF 2866</t>
  </si>
  <si>
    <t xml:space="preserve">Pressur Conexões ( AUDIO) </t>
  </si>
  <si>
    <t xml:space="preserve"> 11 93299-2523</t>
  </si>
  <si>
    <t>NF 3096</t>
  </si>
  <si>
    <t>Brazil Geo *</t>
  </si>
  <si>
    <t xml:space="preserve">Bruno </t>
  </si>
  <si>
    <t>34 9168-4417</t>
  </si>
  <si>
    <t>NF 2867</t>
  </si>
  <si>
    <t xml:space="preserve">Josiane advogada  </t>
  </si>
  <si>
    <t xml:space="preserve">Josiane </t>
  </si>
  <si>
    <t>92 8199-5034</t>
  </si>
  <si>
    <t>NF 2868</t>
  </si>
  <si>
    <t xml:space="preserve">MS Brindes  2 </t>
  </si>
  <si>
    <t>35 8476-0550</t>
  </si>
  <si>
    <t>NF 2869</t>
  </si>
  <si>
    <t xml:space="preserve">Academia Start Studio Fitness  </t>
  </si>
  <si>
    <t xml:space="preserve">Adriano </t>
  </si>
  <si>
    <t>62 9985-9006</t>
  </si>
  <si>
    <t>NF 2870</t>
  </si>
  <si>
    <t xml:space="preserve">Educação Permanente Urgente </t>
  </si>
  <si>
    <t xml:space="preserve">Fernanda </t>
  </si>
  <si>
    <t>67 9664-2124</t>
  </si>
  <si>
    <t>NF 2871</t>
  </si>
  <si>
    <t xml:space="preserve">Eloisa Sagave 1 </t>
  </si>
  <si>
    <t>48 9672-0453</t>
  </si>
  <si>
    <t>NF 2872</t>
  </si>
  <si>
    <t xml:space="preserve">Eloisa Sagave 2  </t>
  </si>
  <si>
    <t>NF 3097</t>
  </si>
  <si>
    <t xml:space="preserve"> SLP Construção *</t>
  </si>
  <si>
    <t>92 9439-4903</t>
  </si>
  <si>
    <t xml:space="preserve">ESTRELA DA BORRACHA ( ROTEIRO) </t>
  </si>
  <si>
    <t xml:space="preserve"> 65 9259-5966</t>
  </si>
  <si>
    <t>NF 2968</t>
  </si>
  <si>
    <t xml:space="preserve">FABIO TAVARES 1 </t>
  </si>
  <si>
    <t xml:space="preserve"> 11 93146-0853</t>
  </si>
  <si>
    <t xml:space="preserve">Aúdio </t>
  </si>
  <si>
    <t>11 95165-5265</t>
  </si>
  <si>
    <t>NF 2874</t>
  </si>
  <si>
    <t>Analu Salgados</t>
  </si>
  <si>
    <t>48 9683-5130</t>
  </si>
  <si>
    <t>Super Assegurado 3.4</t>
  </si>
  <si>
    <t xml:space="preserve">Patricia </t>
  </si>
  <si>
    <t>21 99852-0696</t>
  </si>
  <si>
    <t>NF 2875</t>
  </si>
  <si>
    <t>TOP NET 1</t>
  </si>
  <si>
    <t>14 99755-4737</t>
  </si>
  <si>
    <t>NF 1971</t>
  </si>
  <si>
    <t>GS Transporte Executivo</t>
  </si>
  <si>
    <t>Giberto</t>
  </si>
  <si>
    <t>21 97004-4706</t>
  </si>
  <si>
    <t>nf 2583</t>
  </si>
  <si>
    <t>nf 2699</t>
  </si>
  <si>
    <t xml:space="preserve"> Rigu Proteção1</t>
  </si>
  <si>
    <t xml:space="preserve"> 31 8434-9292</t>
  </si>
  <si>
    <t xml:space="preserve"> Rigu Proteção 2</t>
  </si>
  <si>
    <t>NF-1832</t>
  </si>
  <si>
    <t xml:space="preserve">control 3 </t>
  </si>
  <si>
    <t>65 8127-5270</t>
  </si>
  <si>
    <t>NF 2877</t>
  </si>
  <si>
    <t xml:space="preserve">Doutor Hérnia </t>
  </si>
  <si>
    <t>47 9177-0856</t>
  </si>
  <si>
    <t>NF 2878</t>
  </si>
  <si>
    <t>MS Marmitaria</t>
  </si>
  <si>
    <t>Mateus</t>
  </si>
  <si>
    <t>55 9109-1454</t>
  </si>
  <si>
    <t>NF 2879</t>
  </si>
  <si>
    <t>M2mercadinho</t>
  </si>
  <si>
    <t>Fabricio</t>
  </si>
  <si>
    <t>17 99732-4397</t>
  </si>
  <si>
    <t>NF 2967</t>
  </si>
  <si>
    <t>Atacado do Drywall</t>
  </si>
  <si>
    <t>Rogério Sardeiro</t>
  </si>
  <si>
    <t xml:space="preserve"> 77 9921-6377</t>
  </si>
  <si>
    <t>Nocke 1</t>
  </si>
  <si>
    <t>NF 2880</t>
  </si>
  <si>
    <t xml:space="preserve"> Piva Seguros </t>
  </si>
  <si>
    <t xml:space="preserve"> 14 99902-7441</t>
  </si>
  <si>
    <t>NF 2881</t>
  </si>
  <si>
    <t>Fábrica Açaí Labor</t>
  </si>
  <si>
    <t>11 96588-1569</t>
  </si>
  <si>
    <t>NF 2882</t>
  </si>
  <si>
    <r>
      <rPr>
        <rFont val="Arial"/>
        <color theme="1"/>
      </rPr>
      <t xml:space="preserve">SkyMoney - </t>
    </r>
    <r>
      <rPr>
        <rFont val="Arial"/>
        <color rgb="FFFFFF00"/>
      </rPr>
      <t>neg. pacote</t>
    </r>
  </si>
  <si>
    <t>85 8743-0401</t>
  </si>
  <si>
    <t>NF- 2600</t>
  </si>
  <si>
    <t>Barbearia VIP - CANCELADO</t>
  </si>
  <si>
    <t>47 8414-9469</t>
  </si>
  <si>
    <t>NF 2883</t>
  </si>
  <si>
    <t>Ferro Velho de Moto</t>
  </si>
  <si>
    <t>Itamar</t>
  </si>
  <si>
    <t>69 9352-3404</t>
  </si>
  <si>
    <t xml:space="preserve">Oper Drive </t>
  </si>
  <si>
    <t>31 9393-7614</t>
  </si>
  <si>
    <t>NF 1972</t>
  </si>
  <si>
    <t xml:space="preserve">ps construtora  </t>
  </si>
  <si>
    <t>NF 2884</t>
  </si>
  <si>
    <t>EBEA 2</t>
  </si>
  <si>
    <t>Leosergio</t>
  </si>
  <si>
    <t>11 99686-6019</t>
  </si>
  <si>
    <t>NF 2885</t>
  </si>
  <si>
    <t xml:space="preserve">Bira's Bar </t>
  </si>
  <si>
    <t xml:space="preserve">Ubiratan </t>
  </si>
  <si>
    <t>31 8307-3991</t>
  </si>
  <si>
    <t>NF 2886</t>
  </si>
  <si>
    <r>
      <rPr>
        <rFont val="Arial"/>
        <color theme="1"/>
      </rPr>
      <t xml:space="preserve">Sandro Gás  </t>
    </r>
    <r>
      <rPr>
        <rFont val="Arial"/>
        <color rgb="FFFFFF00"/>
      </rPr>
      <t>negociando</t>
    </r>
  </si>
  <si>
    <t>sandro</t>
  </si>
  <si>
    <t>31 8348-2919</t>
  </si>
  <si>
    <t>NF 2887</t>
  </si>
  <si>
    <t xml:space="preserve">Raissa na Trisul NEG PACOTE </t>
  </si>
  <si>
    <t xml:space="preserve">Luciene </t>
  </si>
  <si>
    <t>11 91083-8957</t>
  </si>
  <si>
    <t>NF 2888</t>
  </si>
  <si>
    <t>G13 Barueri</t>
  </si>
  <si>
    <t>Willian</t>
  </si>
  <si>
    <t>11 98140-3425</t>
  </si>
  <si>
    <t>NF- 1833</t>
  </si>
  <si>
    <t>Via Tip</t>
  </si>
  <si>
    <t>Janaina</t>
  </si>
  <si>
    <t>43 9989-2473</t>
  </si>
  <si>
    <t>NF 2889</t>
  </si>
  <si>
    <t xml:space="preserve">Konsula </t>
  </si>
  <si>
    <t xml:space="preserve">David Fogaça </t>
  </si>
  <si>
    <t>11 97043-7038</t>
  </si>
  <si>
    <t>NF 2988</t>
  </si>
  <si>
    <t xml:space="preserve">Espaço livre facilita (Locução) </t>
  </si>
  <si>
    <t>51 9126-0303</t>
  </si>
  <si>
    <t>NF 2599</t>
  </si>
  <si>
    <t>Universidade Unopar</t>
  </si>
  <si>
    <t>Fábio Palmeira</t>
  </si>
  <si>
    <t xml:space="preserve"> 83 9832-1991</t>
  </si>
  <si>
    <t>NF 1973</t>
  </si>
  <si>
    <t xml:space="preserve">igreja batista </t>
  </si>
  <si>
    <t xml:space="preserve">joy lili </t>
  </si>
  <si>
    <t>27 99698-0988</t>
  </si>
  <si>
    <t>NF 1974</t>
  </si>
  <si>
    <t>clinica carlos romero</t>
  </si>
  <si>
    <t xml:space="preserve">carlos romero </t>
  </si>
  <si>
    <t>63 9937-8081</t>
  </si>
  <si>
    <t>NF -2601</t>
  </si>
  <si>
    <t>Lueellas *</t>
  </si>
  <si>
    <t>Nadir</t>
  </si>
  <si>
    <t>69 8452-0860</t>
  </si>
  <si>
    <t>NF 2970</t>
  </si>
  <si>
    <t>BLUE CLOUD segundo formato</t>
  </si>
  <si>
    <t>NF 2890</t>
  </si>
  <si>
    <t xml:space="preserve">ESSENCIAL Proteção Veicular </t>
  </si>
  <si>
    <t xml:space="preserve"> 41 8417-2222</t>
  </si>
  <si>
    <t>NF 2891</t>
  </si>
  <si>
    <t xml:space="preserve">renata aniversário </t>
  </si>
  <si>
    <t xml:space="preserve">renata </t>
  </si>
  <si>
    <t>81 8806-3371</t>
  </si>
  <si>
    <t>NF 2603</t>
  </si>
  <si>
    <t xml:space="preserve">Doutor Paulo </t>
  </si>
  <si>
    <t xml:space="preserve">Paulo </t>
  </si>
  <si>
    <t>62 9966-4522</t>
  </si>
  <si>
    <t>NF 2892</t>
  </si>
  <si>
    <t xml:space="preserve"> Eclipse Energia Solar</t>
  </si>
  <si>
    <t>81 9223-8455</t>
  </si>
  <si>
    <t>NF 2893</t>
  </si>
  <si>
    <t xml:space="preserve"> Roberto Okino </t>
  </si>
  <si>
    <t xml:space="preserve">Roberto </t>
  </si>
  <si>
    <t>11 97260-3099</t>
  </si>
  <si>
    <t>LETYSCONT cabelo</t>
  </si>
  <si>
    <t>11 94789-5528</t>
  </si>
  <si>
    <t>fabio tavares 2</t>
  </si>
  <si>
    <t>fabio tavares 3</t>
  </si>
  <si>
    <t>fabio tavares 4</t>
  </si>
  <si>
    <t>fabio tavares 5</t>
  </si>
  <si>
    <t>fabio tavares 6</t>
  </si>
  <si>
    <t>fabio tavares 7</t>
  </si>
  <si>
    <t>NF 2062</t>
  </si>
  <si>
    <t>paduim transportes *</t>
  </si>
  <si>
    <t xml:space="preserve">ivan </t>
  </si>
  <si>
    <t>69 9947-8000</t>
  </si>
  <si>
    <t>NF 2894</t>
  </si>
  <si>
    <t xml:space="preserve">ageu risan </t>
  </si>
  <si>
    <t>11 99802-0799</t>
  </si>
  <si>
    <t>fabio tavares 8</t>
  </si>
  <si>
    <t xml:space="preserve">fabio tavares 9 audio </t>
  </si>
  <si>
    <t xml:space="preserve">fabio tavares 10 audio </t>
  </si>
  <si>
    <t>NF 2057</t>
  </si>
  <si>
    <t>r e g engenharia logo *</t>
  </si>
  <si>
    <t xml:space="preserve"> 63 9205-2951</t>
  </si>
  <si>
    <t>NF 2972</t>
  </si>
  <si>
    <t xml:space="preserve">Contrada Solução 1 </t>
  </si>
  <si>
    <t>48 8447-4718</t>
  </si>
  <si>
    <t xml:space="preserve">Contrada Solução 2 ROTERIO </t>
  </si>
  <si>
    <t>NF 3109</t>
  </si>
  <si>
    <t>Alana Advogada 1 *</t>
  </si>
  <si>
    <t xml:space="preserve">Alana </t>
  </si>
  <si>
    <t>11 95840-6207</t>
  </si>
  <si>
    <t>NF 3110</t>
  </si>
  <si>
    <t>Alana Advogada 2 *</t>
  </si>
  <si>
    <t>NF 2895</t>
  </si>
  <si>
    <t xml:space="preserve">Drogaria .Farma </t>
  </si>
  <si>
    <t>Alisson Saymon</t>
  </si>
  <si>
    <t>31 9294-2867</t>
  </si>
  <si>
    <t>NF 2896</t>
  </si>
  <si>
    <t>Soma Saúde 2</t>
  </si>
  <si>
    <t>84 9902-3131</t>
  </si>
  <si>
    <t>NF 2975</t>
  </si>
  <si>
    <t>Decora Pinturas - pacote</t>
  </si>
  <si>
    <t>Maurício</t>
  </si>
  <si>
    <t xml:space="preserve">Macol </t>
  </si>
  <si>
    <t>47 9948-1414</t>
  </si>
  <si>
    <t>fabio tavares 11</t>
  </si>
  <si>
    <t>fabio tavares 12</t>
  </si>
  <si>
    <t>fabio tavares 13</t>
  </si>
  <si>
    <t>fabio tavares 14</t>
  </si>
  <si>
    <t>fabio tavares 15</t>
  </si>
  <si>
    <t>NF 1980</t>
  </si>
  <si>
    <t>La Fiolla Modas</t>
  </si>
  <si>
    <t>Leonardo</t>
  </si>
  <si>
    <t>51 9739-5724</t>
  </si>
  <si>
    <t xml:space="preserve">ferrari </t>
  </si>
  <si>
    <t>19 99839-4016</t>
  </si>
  <si>
    <t>duarte advogados 8</t>
  </si>
  <si>
    <t>67 9324-7589</t>
  </si>
  <si>
    <t>duarte advogados 9</t>
  </si>
  <si>
    <t>NF 2897</t>
  </si>
  <si>
    <r>
      <rPr>
        <rFont val="Arial"/>
        <color theme="1"/>
      </rPr>
      <t>MVA Investimentos -</t>
    </r>
    <r>
      <rPr>
        <rFont val="Arial"/>
        <color rgb="FFFFFF00"/>
      </rPr>
      <t xml:space="preserve"> neg. pacote</t>
    </r>
  </si>
  <si>
    <t>Eugênio</t>
  </si>
  <si>
    <t>15 99806-9474</t>
  </si>
  <si>
    <t>NF 2001</t>
  </si>
  <si>
    <t xml:space="preserve">auto escola elite </t>
  </si>
  <si>
    <t>marcos</t>
  </si>
  <si>
    <t>11 94175-6965</t>
  </si>
  <si>
    <t>NF 2873</t>
  </si>
  <si>
    <t>SMS Indústria</t>
  </si>
  <si>
    <t>92 8403-4209</t>
  </si>
  <si>
    <t>NF 2898</t>
  </si>
  <si>
    <r>
      <rPr>
        <rFont val="Arial"/>
        <color theme="1"/>
      </rPr>
      <t xml:space="preserve">Ativo Moeda 13 - </t>
    </r>
    <r>
      <rPr>
        <rFont val="Arial"/>
        <color rgb="FFFFFF00"/>
      </rPr>
      <t>P/ AMANHÃ</t>
    </r>
  </si>
  <si>
    <t>Wilson Assis</t>
  </si>
  <si>
    <t>63 9287-6336</t>
  </si>
  <si>
    <t>NF 2899</t>
  </si>
  <si>
    <r>
      <rPr>
        <rFont val="Arial"/>
        <color theme="1"/>
      </rPr>
      <t xml:space="preserve">Ativo Moeda 14 - </t>
    </r>
    <r>
      <rPr>
        <rFont val="Arial"/>
        <color rgb="FFFFFF00"/>
      </rPr>
      <t>P/ AMANHÃ</t>
    </r>
  </si>
  <si>
    <t>NF 2900</t>
  </si>
  <si>
    <t>laboratorio santo antonio 3</t>
  </si>
  <si>
    <t>NF 1975</t>
  </si>
  <si>
    <t>th engenharia</t>
  </si>
  <si>
    <t>hamilton</t>
  </si>
  <si>
    <t>81 8426-2813</t>
  </si>
  <si>
    <t>NF 2901</t>
  </si>
  <si>
    <t>Despachante de Veículo Ailton</t>
  </si>
  <si>
    <t>92 9258-0476</t>
  </si>
  <si>
    <t>NF 2902</t>
  </si>
  <si>
    <t>defendy</t>
  </si>
  <si>
    <t>11 97447-3808</t>
  </si>
  <si>
    <t>NF2903</t>
  </si>
  <si>
    <r>
      <rPr>
        <rFont val="Arial"/>
        <color theme="1"/>
      </rPr>
      <t xml:space="preserve">Grupo Jet  </t>
    </r>
    <r>
      <rPr>
        <rFont val="Arial"/>
        <color rgb="FFFFFF00"/>
      </rPr>
      <t>Negociando</t>
    </r>
  </si>
  <si>
    <t>62 9322-7433</t>
  </si>
  <si>
    <t>NF 2904</t>
  </si>
  <si>
    <t>LuzSun</t>
  </si>
  <si>
    <t>81 9436-3825</t>
  </si>
  <si>
    <t>NF 2905</t>
  </si>
  <si>
    <t>JARDIMNET 1</t>
  </si>
  <si>
    <t>Fabio</t>
  </si>
  <si>
    <t>81 8517-7057</t>
  </si>
  <si>
    <t>NF 2906</t>
  </si>
  <si>
    <t>JARDIMNET 2</t>
  </si>
  <si>
    <t>NF 2606</t>
  </si>
  <si>
    <t>Rádio Táxi</t>
  </si>
  <si>
    <t>19 99676-5414</t>
  </si>
  <si>
    <t>George Detailer 2</t>
  </si>
  <si>
    <t>63 9108-0207</t>
  </si>
  <si>
    <t>pago 14/05</t>
  </si>
  <si>
    <t xml:space="preserve">doce e cia * nao vai solicitar hoje </t>
  </si>
  <si>
    <t xml:space="preserve">magno </t>
  </si>
  <si>
    <t>31 8656-5770</t>
  </si>
  <si>
    <t>NF 2907</t>
  </si>
  <si>
    <r>
      <rPr>
        <rFont val="Arial"/>
        <color theme="1"/>
      </rPr>
      <t xml:space="preserve">A.D LIONS - </t>
    </r>
    <r>
      <rPr>
        <rFont val="Arial"/>
        <color rgb="FFFFFF00"/>
      </rPr>
      <t>p/ segunda manhã</t>
    </r>
  </si>
  <si>
    <t>11 93229-8179</t>
  </si>
  <si>
    <t>NF 2969</t>
  </si>
  <si>
    <t>fenix.floricultura</t>
  </si>
  <si>
    <t xml:space="preserve">Analyna </t>
  </si>
  <si>
    <t>62 9478-6185</t>
  </si>
  <si>
    <t>Cooper Fundação *</t>
  </si>
  <si>
    <t>11 97197-5953</t>
  </si>
  <si>
    <t>NF 2908</t>
  </si>
  <si>
    <t xml:space="preserve"> Bele Fusco</t>
  </si>
  <si>
    <t>Adriana</t>
  </si>
  <si>
    <t>11 95215-3955</t>
  </si>
  <si>
    <t>NF 2909</t>
  </si>
  <si>
    <t xml:space="preserve">Adilson Espanhol </t>
  </si>
  <si>
    <t>Adilson</t>
  </si>
  <si>
    <t>45 9816-7505</t>
  </si>
  <si>
    <t>NF 2910</t>
  </si>
  <si>
    <t xml:space="preserve"> Conceptos</t>
  </si>
  <si>
    <t>Marcio Dinz</t>
  </si>
  <si>
    <t>98 8454-6677</t>
  </si>
  <si>
    <t>NF 2911</t>
  </si>
  <si>
    <t>Ita Fórmulas</t>
  </si>
  <si>
    <t>11 93444-7063</t>
  </si>
  <si>
    <t>Nf 1835</t>
  </si>
  <si>
    <t>Finance 1</t>
  </si>
  <si>
    <t>21 99164-0142</t>
  </si>
  <si>
    <t>Finance 2</t>
  </si>
  <si>
    <t>NF 1845</t>
  </si>
  <si>
    <t xml:space="preserve">Chaves Net 1 </t>
  </si>
  <si>
    <t>99 8823-3605</t>
  </si>
  <si>
    <t>Chaves Net 2</t>
  </si>
  <si>
    <t>NF 2912</t>
  </si>
  <si>
    <t xml:space="preserve">MAZZOLA BATERIAS </t>
  </si>
  <si>
    <t>43 9627-0055</t>
  </si>
  <si>
    <t>NF 2913</t>
  </si>
  <si>
    <t xml:space="preserve">Segline Solar </t>
  </si>
  <si>
    <t>91 8102-9301</t>
  </si>
  <si>
    <t>NF 2914</t>
  </si>
  <si>
    <t xml:space="preserve">Ricardo corretor </t>
  </si>
  <si>
    <t>19 99965-0151</t>
  </si>
  <si>
    <t>NF 1976</t>
  </si>
  <si>
    <t xml:space="preserve">by lúcia </t>
  </si>
  <si>
    <t>lúcia</t>
  </si>
  <si>
    <t>65 9240-7552</t>
  </si>
  <si>
    <t xml:space="preserve">César Giaconi </t>
  </si>
  <si>
    <t>NF 2605</t>
  </si>
  <si>
    <t>NF-2855</t>
  </si>
  <si>
    <r>
      <rPr>
        <rFont val="Arial"/>
        <color theme="1"/>
      </rPr>
      <t>Sadoc (</t>
    </r>
    <r>
      <rPr>
        <rFont val="Arial"/>
        <color rgb="FFFFFF00"/>
      </rPr>
      <t>Wesley</t>
    </r>
    <r>
      <rPr>
        <rFont val="Arial"/>
        <color theme="1"/>
      </rPr>
      <t xml:space="preserve">) </t>
    </r>
  </si>
  <si>
    <t xml:space="preserve"> 85 9956-3737</t>
  </si>
  <si>
    <t>NF 3091</t>
  </si>
  <si>
    <t>Caramelo</t>
  </si>
  <si>
    <t>Rafael</t>
  </si>
  <si>
    <t>nf1836</t>
  </si>
  <si>
    <t xml:space="preserve">CCJ Dantas </t>
  </si>
  <si>
    <t xml:space="preserve"> 69 9902-9614</t>
  </si>
  <si>
    <t>Nf 2915</t>
  </si>
  <si>
    <t xml:space="preserve">Netão  o Gás </t>
  </si>
  <si>
    <t>66 9963-7472</t>
  </si>
  <si>
    <t>NF 2971</t>
  </si>
  <si>
    <t xml:space="preserve">D&amp;D </t>
  </si>
  <si>
    <t>21 97024-3919</t>
  </si>
  <si>
    <t>NF 2973</t>
  </si>
  <si>
    <t>Felipe Dias</t>
  </si>
  <si>
    <t>32 8505-5615</t>
  </si>
  <si>
    <t>Portal Todo Segundo</t>
  </si>
  <si>
    <t>Djalma Lima</t>
  </si>
  <si>
    <t>82 9934-8960</t>
  </si>
  <si>
    <t>NF 3093</t>
  </si>
  <si>
    <t>Bloco Alta Paulista *</t>
  </si>
  <si>
    <t xml:space="preserve"> 18 99706-1671</t>
  </si>
  <si>
    <t>NF 1837</t>
  </si>
  <si>
    <t>Beltrami Advogados</t>
  </si>
  <si>
    <t>Ernesto</t>
  </si>
  <si>
    <t>11 96452-1027</t>
  </si>
  <si>
    <t>RL CAR CARE 1</t>
  </si>
  <si>
    <t>RL CAR CARE 2</t>
  </si>
  <si>
    <t>NF 1977</t>
  </si>
  <si>
    <t xml:space="preserve">escola de campeão  </t>
  </si>
  <si>
    <t>38 9133-4513</t>
  </si>
  <si>
    <t>NF 2922</t>
  </si>
  <si>
    <t xml:space="preserve">Vigiar Sistemas </t>
  </si>
  <si>
    <t>Marcelo Mello</t>
  </si>
  <si>
    <t xml:space="preserve"> 51 9605-0190</t>
  </si>
  <si>
    <t>NF 2974</t>
  </si>
  <si>
    <t>GabiArRas BeEr</t>
  </si>
  <si>
    <t>83 9988-6250</t>
  </si>
  <si>
    <t>NF 1978</t>
  </si>
  <si>
    <t xml:space="preserve">Joel Lacerda </t>
  </si>
  <si>
    <t>Joel</t>
  </si>
  <si>
    <t>21 99246-9026</t>
  </si>
  <si>
    <t>NF 1979 PF</t>
  </si>
  <si>
    <t xml:space="preserve">consult </t>
  </si>
  <si>
    <t xml:space="preserve">janison </t>
  </si>
  <si>
    <t>81 8772-5641</t>
  </si>
  <si>
    <t>NF 2923</t>
  </si>
  <si>
    <t xml:space="preserve">Jota Kap </t>
  </si>
  <si>
    <t xml:space="preserve">Camila </t>
  </si>
  <si>
    <t>41 9673-6905</t>
  </si>
  <si>
    <t>NF 3092</t>
  </si>
  <si>
    <t xml:space="preserve">Inovare Soluções </t>
  </si>
  <si>
    <t>91 8404-5749</t>
  </si>
  <si>
    <t>NF 2924</t>
  </si>
  <si>
    <t xml:space="preserve">Serralheria de Sucesso </t>
  </si>
  <si>
    <t>24 99956-2360</t>
  </si>
  <si>
    <t>NF 2925</t>
  </si>
  <si>
    <t>Império Das Apostas</t>
  </si>
  <si>
    <t xml:space="preserve">Diogo </t>
  </si>
  <si>
    <t xml:space="preserve"> 64 9239-2732</t>
  </si>
  <si>
    <t>NF 2926</t>
  </si>
  <si>
    <t>NEURODESENVOLVENDO CLINICA</t>
  </si>
  <si>
    <t>61 8306-8478</t>
  </si>
  <si>
    <t>NF 2927</t>
  </si>
  <si>
    <t>app Moto Leva</t>
  </si>
  <si>
    <t xml:space="preserve">Izabela </t>
  </si>
  <si>
    <t xml:space="preserve"> 65 9611-4637</t>
  </si>
  <si>
    <t>NF 2976</t>
  </si>
  <si>
    <t xml:space="preserve"> Cartão de Todos ROTEIRO </t>
  </si>
  <si>
    <t>11 98919-1686</t>
  </si>
  <si>
    <t>NF 2928</t>
  </si>
  <si>
    <t>Eco Life Dedetização</t>
  </si>
  <si>
    <t>85 9159-0478</t>
  </si>
  <si>
    <t xml:space="preserve">  </t>
  </si>
  <si>
    <t xml:space="preserve"> Rei do Crédito *</t>
  </si>
  <si>
    <t xml:space="preserve">Diego </t>
  </si>
  <si>
    <t>64 9288-1985</t>
  </si>
  <si>
    <t>NF 3001</t>
  </si>
  <si>
    <t>Jiu-Jitsu no Dojo Mitsu *</t>
  </si>
  <si>
    <t>54 9975-9220</t>
  </si>
  <si>
    <t>NF3081</t>
  </si>
  <si>
    <t xml:space="preserve">NBC E MARKETING  </t>
  </si>
  <si>
    <t>NF 3082</t>
  </si>
  <si>
    <t xml:space="preserve">ceramic sistemas  </t>
  </si>
  <si>
    <t>Vinícius Aragão</t>
  </si>
  <si>
    <t>84 8114-0000</t>
  </si>
  <si>
    <t>NF 2977</t>
  </si>
  <si>
    <t>Dunamis Solar</t>
  </si>
  <si>
    <t>43 9171-8784</t>
  </si>
  <si>
    <t>NF 2979</t>
  </si>
  <si>
    <t xml:space="preserve">Costa Transportes </t>
  </si>
  <si>
    <t>11 94816-1293</t>
  </si>
  <si>
    <t>NF2634</t>
  </si>
  <si>
    <t>RM Manutenções *</t>
  </si>
  <si>
    <t xml:space="preserve"> 47 9903-0868</t>
  </si>
  <si>
    <t>NF 2003</t>
  </si>
  <si>
    <t xml:space="preserve">ivo flores </t>
  </si>
  <si>
    <t xml:space="preserve">ivo </t>
  </si>
  <si>
    <t>31 9370-8480</t>
  </si>
  <si>
    <t>NF 2980</t>
  </si>
  <si>
    <t xml:space="preserve">Arco Iris </t>
  </si>
  <si>
    <t>Edivanea</t>
  </si>
  <si>
    <t>34 9299-9395</t>
  </si>
  <si>
    <t>NF 3083</t>
  </si>
  <si>
    <t>Débora Naturais *</t>
  </si>
  <si>
    <t>NF 2941</t>
  </si>
  <si>
    <r>
      <rPr>
        <rFont val="Arial"/>
        <color rgb="FF000000"/>
      </rPr>
      <t>Kit Casa Pronta (</t>
    </r>
    <r>
      <rPr>
        <rFont val="Arial"/>
        <color rgb="FFFFFF00"/>
      </rPr>
      <t>Wesley</t>
    </r>
    <r>
      <rPr>
        <rFont val="Arial"/>
        <color rgb="FF000000"/>
      </rPr>
      <t>)</t>
    </r>
  </si>
  <si>
    <t>51 8313-4648</t>
  </si>
  <si>
    <t>NF 3002</t>
  </si>
  <si>
    <t xml:space="preserve">Proferragens </t>
  </si>
  <si>
    <t>63 8401-3723</t>
  </si>
  <si>
    <t>NF 2985</t>
  </si>
  <si>
    <t xml:space="preserve">Danilo vet </t>
  </si>
  <si>
    <t>31 9995-8188</t>
  </si>
  <si>
    <t>NF 3009</t>
  </si>
  <si>
    <t xml:space="preserve">Banda Fator Zero </t>
  </si>
  <si>
    <t>31 3653-6319</t>
  </si>
  <si>
    <t>fabio tavares 26</t>
  </si>
  <si>
    <t xml:space="preserve">fabio tavares 27 </t>
  </si>
  <si>
    <t>fabio tavares 28</t>
  </si>
  <si>
    <t>fabio tavares 29</t>
  </si>
  <si>
    <t>fabio tavares 30</t>
  </si>
  <si>
    <t>fabio tavares 31</t>
  </si>
  <si>
    <t>fabio tavares 32</t>
  </si>
  <si>
    <t>fabio tavares 33</t>
  </si>
  <si>
    <t>fabio tavares 34</t>
  </si>
  <si>
    <t>fabio tavares 35</t>
  </si>
  <si>
    <t>NF 3105</t>
  </si>
  <si>
    <t>Maia Cestas Personalizadas *</t>
  </si>
  <si>
    <t xml:space="preserve">Alessandra </t>
  </si>
  <si>
    <t>31 7157-6433</t>
  </si>
  <si>
    <t>NF2635</t>
  </si>
  <si>
    <t>NEWMEDT 1</t>
  </si>
  <si>
    <t>41 9881-2526</t>
  </si>
  <si>
    <t>NF 3000</t>
  </si>
  <si>
    <t xml:space="preserve">GDFarma </t>
  </si>
  <si>
    <t>83 9616-6820</t>
  </si>
  <si>
    <t>NF 2045</t>
  </si>
  <si>
    <t>cláudia salgadinhos  *</t>
  </si>
  <si>
    <t>47 9949-0256</t>
  </si>
  <si>
    <t xml:space="preserve">NEWMEDT 2 </t>
  </si>
  <si>
    <t>NEWMEDT 3</t>
  </si>
  <si>
    <t>Doutor Albuquerque 3</t>
  </si>
  <si>
    <t>11 97441-3414</t>
  </si>
  <si>
    <t>Polar Açaí Delivery *</t>
  </si>
  <si>
    <t>85 92147-2475</t>
  </si>
  <si>
    <t xml:space="preserve"> fabio tavares 16</t>
  </si>
  <si>
    <t>fabio tavares 17</t>
  </si>
  <si>
    <t>fabio tavares 18</t>
  </si>
  <si>
    <t>fabio tavares 19</t>
  </si>
  <si>
    <t>fabio tavares 20</t>
  </si>
  <si>
    <t>fabio tavares 21</t>
  </si>
  <si>
    <t>fabio tavares 22</t>
  </si>
  <si>
    <t>fabio tavares 23</t>
  </si>
  <si>
    <t>fabio tavares 24</t>
  </si>
  <si>
    <t>fabio tavares 25</t>
  </si>
  <si>
    <t>NF 2929</t>
  </si>
  <si>
    <t>Subseção Nova Serrana</t>
  </si>
  <si>
    <t>37 9839-1999</t>
  </si>
  <si>
    <t>NF 2930</t>
  </si>
  <si>
    <t xml:space="preserve">RM Farma </t>
  </si>
  <si>
    <t>66 9930-2517</t>
  </si>
  <si>
    <t>NF 2931</t>
  </si>
  <si>
    <t>Paymint</t>
  </si>
  <si>
    <t>17 98106-8173</t>
  </si>
  <si>
    <t>NF 2932</t>
  </si>
  <si>
    <t xml:space="preserve">História de Márcio </t>
  </si>
  <si>
    <t>Zé Antonio</t>
  </si>
  <si>
    <t>69 2101-2348</t>
  </si>
  <si>
    <t>NF 2933</t>
  </si>
  <si>
    <t xml:space="preserve">BR Excursões </t>
  </si>
  <si>
    <t>71 4111-3170</t>
  </si>
  <si>
    <t>NF 1843</t>
  </si>
  <si>
    <t>Influencer Michele</t>
  </si>
  <si>
    <t>BelemSistemas</t>
  </si>
  <si>
    <t>Jayro</t>
  </si>
  <si>
    <t>91 8079-5456</t>
  </si>
  <si>
    <t>Fábio Saúde 5</t>
  </si>
  <si>
    <t>NF 3086</t>
  </si>
  <si>
    <t>Onluxe</t>
  </si>
  <si>
    <t>21 99111-6286</t>
  </si>
  <si>
    <t>Autoescola Valença *</t>
  </si>
  <si>
    <t>Leandro Fonseca</t>
  </si>
  <si>
    <t>75 8180-9041</t>
  </si>
  <si>
    <t>Decora Pinturas 1</t>
  </si>
  <si>
    <t>NF 3098</t>
  </si>
  <si>
    <t>REBIRTH *</t>
  </si>
  <si>
    <t xml:space="preserve"> 11 91770-9944</t>
  </si>
  <si>
    <t>NF 2934</t>
  </si>
  <si>
    <t xml:space="preserve">rafael cavalhaes e carol </t>
  </si>
  <si>
    <t xml:space="preserve">rafael </t>
  </si>
  <si>
    <t>Felipe Dias 1</t>
  </si>
  <si>
    <t>NF 3010</t>
  </si>
  <si>
    <t xml:space="preserve"> Bio Impact</t>
  </si>
  <si>
    <t>Cleder Meotti</t>
  </si>
  <si>
    <t xml:space="preserve"> 38 9837-5599</t>
  </si>
  <si>
    <t>NF 1981</t>
  </si>
  <si>
    <t xml:space="preserve">paulo aguiar </t>
  </si>
  <si>
    <t xml:space="preserve">paulo </t>
  </si>
  <si>
    <t>66 9643-8040</t>
  </si>
  <si>
    <t>NF 2052</t>
  </si>
  <si>
    <t xml:space="preserve">robson distribuidora </t>
  </si>
  <si>
    <t xml:space="preserve">robson </t>
  </si>
  <si>
    <t>21 99221-7535</t>
  </si>
  <si>
    <t>NF 1982</t>
  </si>
  <si>
    <t xml:space="preserve">duke gnv </t>
  </si>
  <si>
    <t>21 96812-0990</t>
  </si>
  <si>
    <t>NF 1983</t>
  </si>
  <si>
    <t xml:space="preserve">9ideia </t>
  </si>
  <si>
    <t>74 8146-2130</t>
  </si>
  <si>
    <t>NF 2002</t>
  </si>
  <si>
    <t xml:space="preserve">jkr assessoria </t>
  </si>
  <si>
    <t xml:space="preserve"> 77 9176-3787</t>
  </si>
  <si>
    <t>NF 1844</t>
  </si>
  <si>
    <t>ByteLab</t>
  </si>
  <si>
    <t>Marcos Felipe</t>
  </si>
  <si>
    <t>11 93050-1061</t>
  </si>
  <si>
    <t>NF 3087</t>
  </si>
  <si>
    <t xml:space="preserve">FisiomotriS </t>
  </si>
  <si>
    <t>21 99779-5388</t>
  </si>
  <si>
    <t>NF 3099</t>
  </si>
  <si>
    <t>Magno Santos *</t>
  </si>
  <si>
    <t>11 97687-5052</t>
  </si>
  <si>
    <t>NF 2989</t>
  </si>
  <si>
    <t xml:space="preserve">SA QUIMICOS </t>
  </si>
  <si>
    <t xml:space="preserve">Aline </t>
  </si>
  <si>
    <t xml:space="preserve"> 17 98822-9511</t>
  </si>
  <si>
    <t>NF2607</t>
  </si>
  <si>
    <t>TAG SERVIÇOS 1 *</t>
  </si>
  <si>
    <t>31 9332-8911</t>
  </si>
  <si>
    <t>NF 2607</t>
  </si>
  <si>
    <t>TAG SERVIÇOS 2</t>
  </si>
  <si>
    <t>NF 3116</t>
  </si>
  <si>
    <t>naturinpo *</t>
  </si>
  <si>
    <t>Jose Maria</t>
  </si>
  <si>
    <t xml:space="preserve"> 92 9967-8442</t>
  </si>
  <si>
    <t>NF 2935</t>
  </si>
  <si>
    <t>Jalapão</t>
  </si>
  <si>
    <t>63 9217-1746</t>
  </si>
  <si>
    <t>NF 1984</t>
  </si>
  <si>
    <t xml:space="preserve">mauro prado 2 </t>
  </si>
  <si>
    <t xml:space="preserve">mauro </t>
  </si>
  <si>
    <t>NF 2936</t>
  </si>
  <si>
    <t>PH Barber Shop</t>
  </si>
  <si>
    <t xml:space="preserve"> 94 8411-0861</t>
  </si>
  <si>
    <t>NF 2978</t>
  </si>
  <si>
    <t>Portal do Socorro</t>
  </si>
  <si>
    <t>Elionay</t>
  </si>
  <si>
    <t xml:space="preserve"> 11 96848-8673</t>
  </si>
  <si>
    <t>NF 3090</t>
  </si>
  <si>
    <t>Supermercado Caixa *</t>
  </si>
  <si>
    <t xml:space="preserve"> 31 8511-2965</t>
  </si>
  <si>
    <t>NF 2049</t>
  </si>
  <si>
    <t>joão ferreira  *</t>
  </si>
  <si>
    <t>12 99612-1982</t>
  </si>
  <si>
    <t>NF 2981</t>
  </si>
  <si>
    <t>Isobloco 1</t>
  </si>
  <si>
    <t>18 99619-4854</t>
  </si>
  <si>
    <t>Nf 2982</t>
  </si>
  <si>
    <t>Isobloco 2</t>
  </si>
  <si>
    <t>NF 2983</t>
  </si>
  <si>
    <t xml:space="preserve">Chama o Zé </t>
  </si>
  <si>
    <t>84 9159-1540</t>
  </si>
  <si>
    <t>NF 2937</t>
  </si>
  <si>
    <t>JBM Telecom 3</t>
  </si>
  <si>
    <t>Bruno Soligo</t>
  </si>
  <si>
    <t xml:space="preserve"> 24 99866-5584</t>
  </si>
  <si>
    <t>NF 2048</t>
  </si>
  <si>
    <t>ferromax *</t>
  </si>
  <si>
    <t>85 9151-1622</t>
  </si>
  <si>
    <t>NF 2984</t>
  </si>
  <si>
    <t>bonzone telecon novo formato</t>
  </si>
  <si>
    <t>27 99604-3634</t>
  </si>
  <si>
    <t>Zezinha Machado *</t>
  </si>
  <si>
    <t>Zezinha</t>
  </si>
  <si>
    <t>61 8432-0062</t>
  </si>
  <si>
    <t>NF 3011</t>
  </si>
  <si>
    <t>Condomínio Village 2</t>
  </si>
  <si>
    <t>NF 3088</t>
  </si>
  <si>
    <t>Sales Colchões *</t>
  </si>
  <si>
    <t>63 8404-7072</t>
  </si>
  <si>
    <t>Lilica Enxovais</t>
  </si>
  <si>
    <t>NF 3089</t>
  </si>
  <si>
    <r>
      <rPr>
        <rFont val="Arial"/>
        <color theme="1"/>
      </rPr>
      <t>Vendo Casas Net (</t>
    </r>
    <r>
      <rPr>
        <rFont val="Arial"/>
        <color rgb="FFFFFF00"/>
      </rPr>
      <t>Wesley</t>
    </r>
    <r>
      <rPr>
        <rFont val="Arial"/>
        <color theme="1"/>
      </rPr>
      <t>)  *</t>
    </r>
  </si>
  <si>
    <t>11 99384-6246</t>
  </si>
  <si>
    <t>Alpha Ômega 16</t>
  </si>
  <si>
    <t>Sueli</t>
  </si>
  <si>
    <t>11 97599-1724</t>
  </si>
  <si>
    <t>NF 2013</t>
  </si>
  <si>
    <t>saudavelmente  2 *</t>
  </si>
  <si>
    <t xml:space="preserve">mauricio </t>
  </si>
  <si>
    <t>48 8840-3235</t>
  </si>
  <si>
    <t>NF 2938</t>
  </si>
  <si>
    <t xml:space="preserve">nacionalidade </t>
  </si>
  <si>
    <t xml:space="preserve">artione machado </t>
  </si>
  <si>
    <t xml:space="preserve"> 94 8168-9044</t>
  </si>
  <si>
    <t>NF 2939</t>
  </si>
  <si>
    <t xml:space="preserve">SGestor ERP </t>
  </si>
  <si>
    <t>33 8715-5779</t>
  </si>
  <si>
    <t>NF 3012</t>
  </si>
  <si>
    <t>Gino Pro Áudio</t>
  </si>
  <si>
    <t>19 98252-3285</t>
  </si>
  <si>
    <t>Escuta Visual *</t>
  </si>
  <si>
    <t>11 99302-5160</t>
  </si>
  <si>
    <t>NF 2940</t>
  </si>
  <si>
    <t>Show Fantasy - CANCELADO</t>
  </si>
  <si>
    <t>NF 3117</t>
  </si>
  <si>
    <t xml:space="preserve">Educação Permanente 2 </t>
  </si>
  <si>
    <t>NF 3084</t>
  </si>
  <si>
    <t>Lívia Acessório *</t>
  </si>
  <si>
    <t xml:space="preserve">Livia </t>
  </si>
  <si>
    <t>85 9418-9718</t>
  </si>
  <si>
    <t>NF 1985</t>
  </si>
  <si>
    <t xml:space="preserve">ps construtora 2 hoje </t>
  </si>
  <si>
    <t>paulo santiago</t>
  </si>
  <si>
    <t>NF 2993</t>
  </si>
  <si>
    <t xml:space="preserve">Rafael e carol </t>
  </si>
  <si>
    <t>22 99930-0321</t>
  </si>
  <si>
    <t>NF 2942</t>
  </si>
  <si>
    <r>
      <rPr>
        <rFont val="Arial"/>
        <color theme="1"/>
      </rPr>
      <t xml:space="preserve">Cargo BR  </t>
    </r>
    <r>
      <rPr>
        <rFont val="Arial"/>
        <color rgb="FFFFFF00"/>
      </rPr>
      <t>neg. pacote</t>
    </r>
  </si>
  <si>
    <t>11 98994-5884</t>
  </si>
  <si>
    <t>NF 2004</t>
  </si>
  <si>
    <t xml:space="preserve"> represa Jurumirim</t>
  </si>
  <si>
    <t xml:space="preserve"> 14 98221-0388</t>
  </si>
  <si>
    <t>NF 3085</t>
  </si>
  <si>
    <t>Arcar Serviços Automotivos</t>
  </si>
  <si>
    <t>11 94735-4305</t>
  </si>
  <si>
    <t>NF 2986</t>
  </si>
  <si>
    <t xml:space="preserve">henrique sena </t>
  </si>
  <si>
    <t>NF 2005</t>
  </si>
  <si>
    <t>renovar segundo formato amanhã</t>
  </si>
  <si>
    <t xml:space="preserve">márcio cabral </t>
  </si>
  <si>
    <t>224 625 73 25 74</t>
  </si>
  <si>
    <t>NF 2990</t>
  </si>
  <si>
    <t>Monique Oliveira</t>
  </si>
  <si>
    <t>73 8179-9588</t>
  </si>
  <si>
    <t>NF 2991</t>
  </si>
  <si>
    <t xml:space="preserve">Imóvel Sobre </t>
  </si>
  <si>
    <t xml:space="preserve"> 92 9272-7888</t>
  </si>
  <si>
    <t xml:space="preserve">Probonnus 9 </t>
  </si>
  <si>
    <t>61 9847-9279</t>
  </si>
  <si>
    <t>NF 2035</t>
  </si>
  <si>
    <t xml:space="preserve"> LCS 2 *</t>
  </si>
  <si>
    <t>55 34 8840-6308</t>
  </si>
  <si>
    <t>Instituto Cristiane INFORMAÇÃO</t>
  </si>
  <si>
    <t xml:space="preserve">Cristiane </t>
  </si>
  <si>
    <t>11 91595-7074</t>
  </si>
  <si>
    <t>NF 2014</t>
  </si>
  <si>
    <t xml:space="preserve">Desentupidora Esgotech </t>
  </si>
  <si>
    <t xml:space="preserve"> 31 9214-6619</t>
  </si>
  <si>
    <t xml:space="preserve">farmacia atlantica </t>
  </si>
  <si>
    <t xml:space="preserve">adriany </t>
  </si>
  <si>
    <t xml:space="preserve"> 22 98147-9930</t>
  </si>
  <si>
    <t>NF 2006</t>
  </si>
  <si>
    <t xml:space="preserve">ice soft  </t>
  </si>
  <si>
    <t>51 9105-4865</t>
  </si>
  <si>
    <t>Dra Ana Edith</t>
  </si>
  <si>
    <t xml:space="preserve">Ana Elisa </t>
  </si>
  <si>
    <t xml:space="preserve"> 63 9242-6378</t>
  </si>
  <si>
    <t>Nf 2036</t>
  </si>
  <si>
    <t>CIEI</t>
  </si>
  <si>
    <t>47 9631-8833</t>
  </si>
  <si>
    <t>NEWMEDT 4</t>
  </si>
  <si>
    <t>Amora Multimix</t>
  </si>
  <si>
    <t>Lucilene</t>
  </si>
  <si>
    <t>NF 3079</t>
  </si>
  <si>
    <t>Amora Multimix Mascote *</t>
  </si>
  <si>
    <t xml:space="preserve">Lucilene </t>
  </si>
  <si>
    <t>NF 2992</t>
  </si>
  <si>
    <t xml:space="preserve">SEE Solar </t>
  </si>
  <si>
    <t>31 9768-3422</t>
  </si>
  <si>
    <t>NF 2956</t>
  </si>
  <si>
    <t>JM Assessoria</t>
  </si>
  <si>
    <t>Italo Patricio</t>
  </si>
  <si>
    <t>62 9858-1091</t>
  </si>
  <si>
    <t>NF 2039</t>
  </si>
  <si>
    <t>identidade arquitetura *</t>
  </si>
  <si>
    <t>eduardo mendes</t>
  </si>
  <si>
    <t>11 94041-0989</t>
  </si>
  <si>
    <t>NF 1986</t>
  </si>
  <si>
    <t>point do churrasqueiro</t>
  </si>
  <si>
    <t xml:space="preserve">hiago </t>
  </si>
  <si>
    <t>63 9957-5517</t>
  </si>
  <si>
    <t>NF 2011</t>
  </si>
  <si>
    <t xml:space="preserve">viviane brasileiro </t>
  </si>
  <si>
    <t xml:space="preserve">elvys </t>
  </si>
  <si>
    <t>11 96723-7633</t>
  </si>
  <si>
    <t>NF 2994</t>
  </si>
  <si>
    <t xml:space="preserve">Valicar 6 </t>
  </si>
  <si>
    <t>11 96382-9589</t>
  </si>
  <si>
    <t>NF-1804</t>
  </si>
  <si>
    <t xml:space="preserve">supermercado jr </t>
  </si>
  <si>
    <t xml:space="preserve"> 45 9947-9938</t>
  </si>
  <si>
    <t>NF 3008</t>
  </si>
  <si>
    <t>Online Beach *</t>
  </si>
  <si>
    <t>81 8906-6285</t>
  </si>
  <si>
    <t>NF 2015</t>
  </si>
  <si>
    <t>Rodrigo Máximo ( audio )</t>
  </si>
  <si>
    <t xml:space="preserve"> 31 9803-1340</t>
  </si>
  <si>
    <t>NEWMEDT 5</t>
  </si>
  <si>
    <t>NF 2943</t>
  </si>
  <si>
    <t>Influencer Nayara</t>
  </si>
  <si>
    <t>Fábio Petrelli 2</t>
  </si>
  <si>
    <t>13 99105-5322</t>
  </si>
  <si>
    <t>NF 3080</t>
  </si>
  <si>
    <t xml:space="preserve">Braulio Batista  </t>
  </si>
  <si>
    <t>74 8842-6939</t>
  </si>
  <si>
    <t>NF 2007</t>
  </si>
  <si>
    <t xml:space="preserve">César Giaconi Tráfego Pago </t>
  </si>
  <si>
    <t>Cesar</t>
  </si>
  <si>
    <t>TECHOX 3</t>
  </si>
  <si>
    <t>47 9696-6411</t>
  </si>
  <si>
    <t>NF 3004</t>
  </si>
  <si>
    <t xml:space="preserve">Pará Náutica Santarém </t>
  </si>
  <si>
    <t>91 9336-6502</t>
  </si>
  <si>
    <t xml:space="preserve">bemmed </t>
  </si>
  <si>
    <t xml:space="preserve">vlademir </t>
  </si>
  <si>
    <t xml:space="preserve"> 83 9103-2249</t>
  </si>
  <si>
    <t>NF 3020</t>
  </si>
  <si>
    <t xml:space="preserve">Márcio Rios Buffet </t>
  </si>
  <si>
    <t xml:space="preserve">Marcio </t>
  </si>
  <si>
    <t>62 8634-4369</t>
  </si>
  <si>
    <t>NF 2944</t>
  </si>
  <si>
    <t xml:space="preserve">variedades novo audio </t>
  </si>
  <si>
    <t>NF 2008</t>
  </si>
  <si>
    <t>cardápio gelato</t>
  </si>
  <si>
    <t>NF 3122</t>
  </si>
  <si>
    <r>
      <rPr>
        <rFont val="Arial"/>
        <color theme="1"/>
      </rPr>
      <t xml:space="preserve">Novatech  </t>
    </r>
    <r>
      <rPr>
        <rFont val="Arial"/>
        <color rgb="FFFFFF00"/>
      </rPr>
      <t>neg. pacote</t>
    </r>
  </si>
  <si>
    <t>92 9335-5231</t>
  </si>
  <si>
    <t>NF 3021</t>
  </si>
  <si>
    <t>Dr. Ivan Oliver. (negociando)</t>
  </si>
  <si>
    <t>Ivan</t>
  </si>
  <si>
    <t>85 9645-5000</t>
  </si>
  <si>
    <t>NF 3005</t>
  </si>
  <si>
    <t xml:space="preserve">Interliga </t>
  </si>
  <si>
    <t>21 99951-7345</t>
  </si>
  <si>
    <t>Belmonte Saúde  *</t>
  </si>
  <si>
    <t xml:space="preserve"> 11 99409-6319</t>
  </si>
  <si>
    <t>TOP NET 2</t>
  </si>
  <si>
    <t>NF 2016</t>
  </si>
  <si>
    <t xml:space="preserve">cacau show  </t>
  </si>
  <si>
    <t xml:space="preserve">thiago liberato </t>
  </si>
  <si>
    <t>83 8116-8001</t>
  </si>
  <si>
    <t xml:space="preserve">JM Assessoria 1 </t>
  </si>
  <si>
    <t>84 9852-0023</t>
  </si>
  <si>
    <t>NF 3061</t>
  </si>
  <si>
    <t xml:space="preserve"> Evolution Fiber </t>
  </si>
  <si>
    <t>Lorena</t>
  </si>
  <si>
    <t xml:space="preserve"> 61 8159-1510</t>
  </si>
  <si>
    <t>Loja Raio de Sol 4</t>
  </si>
  <si>
    <t>NF 3022</t>
  </si>
  <si>
    <t xml:space="preserve">Lunia Brasil </t>
  </si>
  <si>
    <t>71 9105-2608</t>
  </si>
  <si>
    <t xml:space="preserve">Nocke 2 </t>
  </si>
  <si>
    <t>Doces &amp; Cia 2 Falta R$350.00</t>
  </si>
  <si>
    <t xml:space="preserve">Magno </t>
  </si>
  <si>
    <t xml:space="preserve"> 31 8656-5770</t>
  </si>
  <si>
    <t>NF 2017</t>
  </si>
  <si>
    <t>ps construtora 2 - alteração</t>
  </si>
  <si>
    <t>Danimec Hamburgueria</t>
  </si>
  <si>
    <t xml:space="preserve">Luis Carlos </t>
  </si>
  <si>
    <t>81 8900-5189</t>
  </si>
  <si>
    <t>NF 3023</t>
  </si>
  <si>
    <r>
      <rPr>
        <rFont val="Arial"/>
        <color theme="1"/>
      </rPr>
      <t>Copa BT das Cidades 3  (</t>
    </r>
    <r>
      <rPr>
        <rFont val="Arial"/>
        <color rgb="FFFFFF00"/>
      </rPr>
      <t>sexta</t>
    </r>
    <r>
      <rPr>
        <rFont val="Arial"/>
        <color theme="1"/>
      </rPr>
      <t>)</t>
    </r>
  </si>
  <si>
    <t>NF 3106</t>
  </si>
  <si>
    <r>
      <rPr>
        <rFont val="Arial"/>
        <color theme="1"/>
      </rPr>
      <t>Space Saver (</t>
    </r>
    <r>
      <rPr>
        <rFont val="Arial"/>
        <color rgb="FFFFFF00"/>
      </rPr>
      <t>Wesley</t>
    </r>
    <r>
      <rPr>
        <rFont val="Arial"/>
        <color theme="1"/>
      </rPr>
      <t xml:space="preserve">) </t>
    </r>
    <r>
      <rPr>
        <rFont val="Arial"/>
        <color rgb="FFFFFF00"/>
      </rPr>
      <t>negociando</t>
    </r>
    <r>
      <rPr>
        <rFont val="Arial"/>
        <color theme="1"/>
      </rPr>
      <t xml:space="preserve"> </t>
    </r>
  </si>
  <si>
    <t>11 98291-6782</t>
  </si>
  <si>
    <t>Danilo Vet 1</t>
  </si>
  <si>
    <t>Danilo Vet 2</t>
  </si>
  <si>
    <t xml:space="preserve">corte e chapa  </t>
  </si>
  <si>
    <t xml:space="preserve">natália </t>
  </si>
  <si>
    <t>44 9900-2373</t>
  </si>
  <si>
    <t xml:space="preserve"> Rogerio Damasceno Espanhol </t>
  </si>
  <si>
    <t>31 8834-6525</t>
  </si>
  <si>
    <t>Food Smart 1</t>
  </si>
  <si>
    <t>Grégori</t>
  </si>
  <si>
    <t>Food Smart 2</t>
  </si>
  <si>
    <t>Food Smart 3</t>
  </si>
  <si>
    <t>NF 1886</t>
  </si>
  <si>
    <t>Marcelo Eliel</t>
  </si>
  <si>
    <t>61 9985-5068</t>
  </si>
  <si>
    <t>D.C Estratégico</t>
  </si>
  <si>
    <t>11 91459-9938</t>
  </si>
  <si>
    <t>NF 2995</t>
  </si>
  <si>
    <t>Raissa Na Trisul</t>
  </si>
  <si>
    <t>NF 2040</t>
  </si>
  <si>
    <t xml:space="preserve">Batalha das Culturas </t>
  </si>
  <si>
    <t>61 8158-0790</t>
  </si>
  <si>
    <t>NF 3076</t>
  </si>
  <si>
    <t xml:space="preserve">Projetoyesss Móveis </t>
  </si>
  <si>
    <t xml:space="preserve">Gean </t>
  </si>
  <si>
    <t>88 9917-9155</t>
  </si>
  <si>
    <t>NF 2957</t>
  </si>
  <si>
    <r>
      <rPr>
        <rFont val="Arial"/>
        <color theme="1"/>
      </rPr>
      <t xml:space="preserve">ATIVO MOEDA 15 </t>
    </r>
    <r>
      <rPr>
        <rFont val="Arial"/>
        <color rgb="FFFFFF00"/>
      </rPr>
      <t>(Kaua)</t>
    </r>
  </si>
  <si>
    <t>NF 2018</t>
  </si>
  <si>
    <t xml:space="preserve">márcio augusto  </t>
  </si>
  <si>
    <t>márcio</t>
  </si>
  <si>
    <t>11 97971-9172</t>
  </si>
  <si>
    <t>NF 3062</t>
  </si>
  <si>
    <t>Dionnes</t>
  </si>
  <si>
    <t>67 9160-1511</t>
  </si>
  <si>
    <t>NF 2945</t>
  </si>
  <si>
    <t xml:space="preserve">Invest Laser 2  Urgente  </t>
  </si>
  <si>
    <t xml:space="preserve">Karina </t>
  </si>
  <si>
    <t>11 97761-6782</t>
  </si>
  <si>
    <t>NF 3024</t>
  </si>
  <si>
    <t xml:space="preserve">Hyper </t>
  </si>
  <si>
    <t>Cleberson</t>
  </si>
  <si>
    <t>83 8831-7595</t>
  </si>
  <si>
    <t xml:space="preserve">Matheus Ferreira </t>
  </si>
  <si>
    <t>11 91363-1542</t>
  </si>
  <si>
    <t>NF - 1887</t>
  </si>
  <si>
    <t>Cristiano Cardoso (livro) Aguardando o livro.</t>
  </si>
  <si>
    <t>Cristiano Cardoso</t>
  </si>
  <si>
    <t>35 9211-9381</t>
  </si>
  <si>
    <t>NF 3025</t>
  </si>
  <si>
    <t xml:space="preserve">KitArtes 3D Estáticos </t>
  </si>
  <si>
    <t xml:space="preserve">Francisco </t>
  </si>
  <si>
    <t xml:space="preserve"> 91 8111-2330</t>
  </si>
  <si>
    <t>NF - 2633</t>
  </si>
  <si>
    <t>BBZ Advocacia 1</t>
  </si>
  <si>
    <t xml:space="preserve">Juliane </t>
  </si>
  <si>
    <t>19 98367-0353</t>
  </si>
  <si>
    <t>BBZ Advocacia 2</t>
  </si>
  <si>
    <t>BBZ Advocacia 3</t>
  </si>
  <si>
    <t>NF 2998</t>
  </si>
  <si>
    <t>TELLUS 6</t>
  </si>
  <si>
    <t xml:space="preserve">Filipe Rabelo </t>
  </si>
  <si>
    <t>33 9705-5377</t>
  </si>
  <si>
    <t>NF 3063</t>
  </si>
  <si>
    <t xml:space="preserve">Quatro Patas PetShop </t>
  </si>
  <si>
    <t>64 9231-4838</t>
  </si>
  <si>
    <t>NF 3026</t>
  </si>
  <si>
    <t>Natal Becas</t>
  </si>
  <si>
    <t>84 9922-0438</t>
  </si>
  <si>
    <t>NF 2999</t>
  </si>
  <si>
    <t xml:space="preserve"> ConstruLar </t>
  </si>
  <si>
    <t>Leonel</t>
  </si>
  <si>
    <t>47 9635-0802</t>
  </si>
  <si>
    <t>Orakia (cliente muito dificil não mandar msg)</t>
  </si>
  <si>
    <t>99895-8764</t>
  </si>
  <si>
    <t>NF 2009</t>
  </si>
  <si>
    <t xml:space="preserve">her haus </t>
  </si>
  <si>
    <t xml:space="preserve">eberson </t>
  </si>
  <si>
    <t>16 99641-4605</t>
  </si>
  <si>
    <t>NF 2958</t>
  </si>
  <si>
    <r>
      <rPr>
        <rFont val="Arial"/>
        <color theme="1"/>
      </rPr>
      <t>Mundo do Abraão Post (</t>
    </r>
    <r>
      <rPr>
        <rFont val="Arial"/>
        <color rgb="FFFFFF00"/>
      </rPr>
      <t>Urgente/Caio</t>
    </r>
    <r>
      <rPr>
        <rFont val="Arial"/>
        <color theme="1"/>
      </rPr>
      <t>)</t>
    </r>
  </si>
  <si>
    <t>NF 2019</t>
  </si>
  <si>
    <t>almeida net ( audio )</t>
  </si>
  <si>
    <t>99 8110-0552</t>
  </si>
  <si>
    <t xml:space="preserve">ps construtora 3 </t>
  </si>
  <si>
    <t>NF-1888</t>
  </si>
  <si>
    <t xml:space="preserve">reynaldo auditoria </t>
  </si>
  <si>
    <t xml:space="preserve">reynaldo </t>
  </si>
  <si>
    <t>11 95663-1551</t>
  </si>
  <si>
    <t>NF 3027</t>
  </si>
  <si>
    <t>PHB Moda Infantil</t>
  </si>
  <si>
    <t>Hildenia</t>
  </si>
  <si>
    <t>NF 2020</t>
  </si>
  <si>
    <t>camisas malha</t>
  </si>
  <si>
    <t>85 8861-8894</t>
  </si>
  <si>
    <t>NF 3028</t>
  </si>
  <si>
    <t xml:space="preserve">Battisti Auto Center </t>
  </si>
  <si>
    <t>41 9941-0001</t>
  </si>
  <si>
    <t>NF 3029</t>
  </si>
  <si>
    <t xml:space="preserve">Floricultura Big Love </t>
  </si>
  <si>
    <t>NF 3030</t>
  </si>
  <si>
    <t>Guerra Auto Center 3</t>
  </si>
  <si>
    <t xml:space="preserve">honda eriel   (estorno) </t>
  </si>
  <si>
    <t xml:space="preserve">eriel </t>
  </si>
  <si>
    <t>62 8540-4434</t>
  </si>
  <si>
    <t>NF 3031</t>
  </si>
  <si>
    <t xml:space="preserve">UP MAKES </t>
  </si>
  <si>
    <t xml:space="preserve">bruno mendes </t>
  </si>
  <si>
    <t>81 8905-2529</t>
  </si>
  <si>
    <t xml:space="preserve"> TECHOX 4</t>
  </si>
  <si>
    <t>NF 3032</t>
  </si>
  <si>
    <t xml:space="preserve">GERAR Gestão  </t>
  </si>
  <si>
    <t>freitas reginaldo ele é personalizado restante no dia 05/06</t>
  </si>
  <si>
    <t>17 98143-4759</t>
  </si>
  <si>
    <t>NF 3060</t>
  </si>
  <si>
    <t>austa edição</t>
  </si>
  <si>
    <t>NF 3006</t>
  </si>
  <si>
    <t xml:space="preserve">Safari Kids </t>
  </si>
  <si>
    <t>83 9891-8515</t>
  </si>
  <si>
    <t>nf1892</t>
  </si>
  <si>
    <t xml:space="preserve">emive influencer 1 ( escolhendo texto ) </t>
  </si>
  <si>
    <t>NF 2021</t>
  </si>
  <si>
    <t xml:space="preserve">pedra e brilho </t>
  </si>
  <si>
    <t>55 9731-7874</t>
  </si>
  <si>
    <t>NF 3064</t>
  </si>
  <si>
    <t xml:space="preserve"> Auto Vistoria Predial ( audio ) </t>
  </si>
  <si>
    <t>gustavo</t>
  </si>
  <si>
    <t xml:space="preserve"> 21 99323-2702</t>
  </si>
  <si>
    <t>NF 2022</t>
  </si>
  <si>
    <t xml:space="preserve">Marina Alencar </t>
  </si>
  <si>
    <t xml:space="preserve">Marina </t>
  </si>
  <si>
    <t>88 9643-7500</t>
  </si>
  <si>
    <t>NF 2046</t>
  </si>
  <si>
    <t>DG Calhas</t>
  </si>
  <si>
    <t>67 9166-4568</t>
  </si>
  <si>
    <t xml:space="preserve">Lucas Araújo  URGENTE </t>
  </si>
  <si>
    <t>66 9229-1221</t>
  </si>
  <si>
    <t xml:space="preserve"> Instituto Erva</t>
  </si>
  <si>
    <t xml:space="preserve"> 41 9863-3454</t>
  </si>
  <si>
    <t>NF 3077</t>
  </si>
  <si>
    <t>TexCare Healthcare</t>
  </si>
  <si>
    <t>11 98231-2461</t>
  </si>
  <si>
    <t>NF 3078</t>
  </si>
  <si>
    <t>ACSERVICEUPS 2</t>
  </si>
  <si>
    <t xml:space="preserve"> 11 95125-3997</t>
  </si>
  <si>
    <t>reynaldo auditoria 1</t>
  </si>
  <si>
    <t>reynaldo auditoria 2</t>
  </si>
  <si>
    <t>reynaldo auditoria 3</t>
  </si>
  <si>
    <t xml:space="preserve">emive influencer 2 ( escolhendo texto ) </t>
  </si>
  <si>
    <t>NF 3101</t>
  </si>
  <si>
    <t>INDUSTRIAL CLEAN 4</t>
  </si>
  <si>
    <t>NF 2946</t>
  </si>
  <si>
    <r>
      <rPr>
        <rFont val="Arial"/>
        <color theme="1"/>
      </rPr>
      <t xml:space="preserve">Replicação Orus </t>
    </r>
    <r>
      <rPr>
        <rFont val="Arial"/>
        <color rgb="FFFFFF00"/>
      </rPr>
      <t>*hoje* ******</t>
    </r>
  </si>
  <si>
    <t xml:space="preserve">Isabella </t>
  </si>
  <si>
    <t>NF- 1890</t>
  </si>
  <si>
    <t>Firmados Podcast</t>
  </si>
  <si>
    <t>Michel</t>
  </si>
  <si>
    <t>21 96992-6359</t>
  </si>
  <si>
    <t xml:space="preserve"> di napoli avatar</t>
  </si>
  <si>
    <t>Ilkner Malaguti 1</t>
  </si>
  <si>
    <t xml:space="preserve">Ilkner </t>
  </si>
  <si>
    <t>16 99311-5668</t>
  </si>
  <si>
    <t>Conexão Imóveis 2</t>
  </si>
  <si>
    <t>O Segredo da Manifestação</t>
  </si>
  <si>
    <t>vanessa</t>
  </si>
  <si>
    <t xml:space="preserve"> 67 9333-0846</t>
  </si>
  <si>
    <t>NOVA BIOTEC</t>
  </si>
  <si>
    <t xml:space="preserve">patricia </t>
  </si>
  <si>
    <t>11 99961-3010</t>
  </si>
  <si>
    <t>HERA</t>
  </si>
  <si>
    <t xml:space="preserve"> Walmor</t>
  </si>
  <si>
    <t>85 9650-2727</t>
  </si>
  <si>
    <t>NF 2037</t>
  </si>
  <si>
    <t xml:space="preserve"> R&amp;A Eventos </t>
  </si>
  <si>
    <t xml:space="preserve">Rosana </t>
  </si>
  <si>
    <t xml:space="preserve"> 19 99673-1097</t>
  </si>
  <si>
    <t>NF 2997</t>
  </si>
  <si>
    <r>
      <rPr>
        <rFont val="Arial"/>
        <color theme="1"/>
      </rPr>
      <t xml:space="preserve">LL CAR Multimarcas - </t>
    </r>
    <r>
      <rPr>
        <rFont val="Arial"/>
        <color rgb="FFFFFF00"/>
      </rPr>
      <t>NEG. PACOTE</t>
    </r>
  </si>
  <si>
    <t>11 98585-0015</t>
  </si>
  <si>
    <t xml:space="preserve">Conferi Vistoria </t>
  </si>
  <si>
    <t xml:space="preserve"> 11 95858-9709</t>
  </si>
  <si>
    <t>The Best Off</t>
  </si>
  <si>
    <t>Julio</t>
  </si>
  <si>
    <t>NF 1891</t>
  </si>
  <si>
    <t>FCS Terraplanagem Locação</t>
  </si>
  <si>
    <t>11 91550-7180</t>
  </si>
  <si>
    <t>NF 2987</t>
  </si>
  <si>
    <t>Exibdoor</t>
  </si>
  <si>
    <t>22 99826-5636</t>
  </si>
  <si>
    <t>Gustavo Gomes</t>
  </si>
  <si>
    <t>Flávia</t>
  </si>
  <si>
    <t>31 9973-5831</t>
  </si>
  <si>
    <t>Dedetização novo audio</t>
  </si>
  <si>
    <t>NF 3142</t>
  </si>
  <si>
    <t>TSNLOG</t>
  </si>
  <si>
    <t>IDH EDUCACIONAL</t>
  </si>
  <si>
    <t xml:space="preserve"> 71 9671-7677</t>
  </si>
  <si>
    <t>APENF 8</t>
  </si>
  <si>
    <t>João</t>
  </si>
  <si>
    <t xml:space="preserve">sandra gobetti 2 </t>
  </si>
  <si>
    <t>Deposito BB</t>
  </si>
  <si>
    <t>Instant Solutions ( deposito BB)</t>
  </si>
  <si>
    <t>Ricardo Kanter</t>
  </si>
  <si>
    <t>21 99746-9279</t>
  </si>
  <si>
    <t>NF 2854</t>
  </si>
  <si>
    <t>Bliqe 1</t>
  </si>
  <si>
    <t xml:space="preserve"> 11 96418-4720</t>
  </si>
  <si>
    <t>NF 2047</t>
  </si>
  <si>
    <t>ExpoRaiz</t>
  </si>
  <si>
    <t>Eliezer</t>
  </si>
  <si>
    <t>51 8227-7060</t>
  </si>
  <si>
    <t>NF 3111</t>
  </si>
  <si>
    <t xml:space="preserve"> Óticas Lábrea</t>
  </si>
  <si>
    <t>97 8401-9200</t>
  </si>
  <si>
    <t xml:space="preserve"> Óticas Lábrea 2</t>
  </si>
  <si>
    <t>LabLAAE Vitória 1</t>
  </si>
  <si>
    <t>Elly ROGÉRIO</t>
  </si>
  <si>
    <t>73 9944-2515</t>
  </si>
  <si>
    <t>NF 3073</t>
  </si>
  <si>
    <t>House Pisos</t>
  </si>
  <si>
    <t>43 9136-9494</t>
  </si>
  <si>
    <t>NF 2041</t>
  </si>
  <si>
    <t>New Concept</t>
  </si>
  <si>
    <t xml:space="preserve"> 73 8130-0980</t>
  </si>
  <si>
    <t>LabLAAE Vitória 2</t>
  </si>
  <si>
    <t>NF 2010</t>
  </si>
  <si>
    <t>itajai segundo formato</t>
  </si>
  <si>
    <t>LabLAAE Vitória 3</t>
  </si>
  <si>
    <t>NF 3033</t>
  </si>
  <si>
    <t>LegalUp Consultoria</t>
  </si>
  <si>
    <t xml:space="preserve">Maria </t>
  </si>
  <si>
    <t xml:space="preserve"> 41 9138-6366</t>
  </si>
  <si>
    <t>NF 3034</t>
  </si>
  <si>
    <t xml:space="preserve">Ebook Cristão </t>
  </si>
  <si>
    <t>Walker</t>
  </si>
  <si>
    <t xml:space="preserve"> 67 9927-3657</t>
  </si>
  <si>
    <t xml:space="preserve">ademilson música </t>
  </si>
  <si>
    <t>ademilson</t>
  </si>
  <si>
    <t>51 9841-8521</t>
  </si>
  <si>
    <t>jrb locação logo 3d</t>
  </si>
  <si>
    <t>81 9131-5666</t>
  </si>
  <si>
    <t>NF 3059</t>
  </si>
  <si>
    <t>laboratorio santo antonio 4</t>
  </si>
  <si>
    <t>NF 2042</t>
  </si>
  <si>
    <t xml:space="preserve">MBA </t>
  </si>
  <si>
    <t xml:space="preserve">flavio </t>
  </si>
  <si>
    <t>63 9918-1212</t>
  </si>
  <si>
    <t>NF 3035</t>
  </si>
  <si>
    <t>Liga NL</t>
  </si>
  <si>
    <t>NF 3036</t>
  </si>
  <si>
    <t>Bonzatti &amp; Bergoli</t>
  </si>
  <si>
    <t xml:space="preserve"> 55 9660-1557</t>
  </si>
  <si>
    <t>NF 3038</t>
  </si>
  <si>
    <t>Mansfaltica</t>
  </si>
  <si>
    <t>47 9138-9827</t>
  </si>
  <si>
    <t>André Durante 8</t>
  </si>
  <si>
    <t>51 9619-2158</t>
  </si>
  <si>
    <t xml:space="preserve">pratimix 1 </t>
  </si>
  <si>
    <t xml:space="preserve">pratimix 2 </t>
  </si>
  <si>
    <t xml:space="preserve">pratimix 3 </t>
  </si>
  <si>
    <t xml:space="preserve">rafaely coelho 5 preciso para sexta </t>
  </si>
  <si>
    <t>NF 2024</t>
  </si>
  <si>
    <t>PrimeTech Eletrônicos</t>
  </si>
  <si>
    <t>cleuton</t>
  </si>
  <si>
    <t>98 8919-1678</t>
  </si>
  <si>
    <t>NF 2027</t>
  </si>
  <si>
    <t xml:space="preserve">Creditoja </t>
  </si>
  <si>
    <t>11 96364-0668</t>
  </si>
  <si>
    <t>Comil Ônibus 2</t>
  </si>
  <si>
    <t>54 3520-7784</t>
  </si>
  <si>
    <t>NF 2028</t>
  </si>
  <si>
    <t xml:space="preserve">cristiane detetive </t>
  </si>
  <si>
    <t xml:space="preserve">cristiane </t>
  </si>
  <si>
    <t>41 9976-6106</t>
  </si>
  <si>
    <t>Victoire Essências 4</t>
  </si>
  <si>
    <t>21 97002-1699</t>
  </si>
  <si>
    <t>NF 3039</t>
  </si>
  <si>
    <t>Residencial Máximo</t>
  </si>
  <si>
    <t>11 94013-2350</t>
  </si>
  <si>
    <t>NF 3040</t>
  </si>
  <si>
    <t>Fulltech</t>
  </si>
  <si>
    <t>24 99263-9578</t>
  </si>
  <si>
    <t>NF 3107</t>
  </si>
  <si>
    <t>Carvão e Lenha 2 Irmãos</t>
  </si>
  <si>
    <t xml:space="preserve">Clodoaldo </t>
  </si>
  <si>
    <t xml:space="preserve"> 67 9913-9636</t>
  </si>
  <si>
    <t xml:space="preserve">floresta amazônica AUDIO </t>
  </si>
  <si>
    <t xml:space="preserve">Leandro </t>
  </si>
  <si>
    <t>91 8069-6886</t>
  </si>
  <si>
    <t>ALPHA FACILITY 4 (PORTIFÓRIO)</t>
  </si>
  <si>
    <t>ALPHA FACILITY 5 (PORTIFÓRIO)</t>
  </si>
  <si>
    <t>ALPHA FACILITY 6 (PORTIFÓRIO)</t>
  </si>
  <si>
    <t xml:space="preserve">PAGO </t>
  </si>
  <si>
    <t>NF 3065</t>
  </si>
  <si>
    <t>Ferrero Presentes</t>
  </si>
  <si>
    <t xml:space="preserve">Elisangela </t>
  </si>
  <si>
    <t>NF 2029</t>
  </si>
  <si>
    <t xml:space="preserve">charlene damasceno  </t>
  </si>
  <si>
    <t xml:space="preserve">charlene </t>
  </si>
  <si>
    <t>75 8319-1289</t>
  </si>
  <si>
    <t>NF 3041</t>
  </si>
  <si>
    <t>Casafit</t>
  </si>
  <si>
    <t>Jéssica</t>
  </si>
  <si>
    <t>15 99769-8612</t>
  </si>
  <si>
    <t>NF 3058</t>
  </si>
  <si>
    <t>Center Seg</t>
  </si>
  <si>
    <t>73 9989-4067</t>
  </si>
  <si>
    <t>Bio Impact novo audio</t>
  </si>
  <si>
    <t>38 9837-5599</t>
  </si>
  <si>
    <t>Denardi Climatização</t>
  </si>
  <si>
    <t>67 9651-7376</t>
  </si>
  <si>
    <t>NF 3046</t>
  </si>
  <si>
    <t xml:space="preserve">Grupo Unytran URGENTE </t>
  </si>
  <si>
    <t>33 9995-8000</t>
  </si>
  <si>
    <t>NF 3112</t>
  </si>
  <si>
    <t>gomes engenharia 2</t>
  </si>
  <si>
    <t>81 8797-3057</t>
  </si>
  <si>
    <t>NF 3149</t>
  </si>
  <si>
    <r>
      <rPr>
        <rFont val="Arial"/>
        <color theme="1"/>
      </rPr>
      <t>NMV Assessoria (</t>
    </r>
    <r>
      <rPr>
        <rFont val="Arial"/>
        <color rgb="FFFFFF00"/>
      </rPr>
      <t>Wesley</t>
    </r>
    <r>
      <rPr>
        <rFont val="Arial"/>
        <color theme="1"/>
      </rPr>
      <t xml:space="preserve">) </t>
    </r>
    <r>
      <rPr>
        <rFont val="Arial"/>
        <color rgb="FFFFFF00"/>
      </rPr>
      <t>negociando</t>
    </r>
  </si>
  <si>
    <t>21 99926-9792</t>
  </si>
  <si>
    <t>NF 2043</t>
  </si>
  <si>
    <t>RAPIDEXMOBI</t>
  </si>
  <si>
    <t>45 9952-9497</t>
  </si>
  <si>
    <t>geovan santos</t>
  </si>
  <si>
    <t>Geovan</t>
  </si>
  <si>
    <t>67 9924-5876</t>
  </si>
  <si>
    <t>NF 3119</t>
  </si>
  <si>
    <t>Edson Gomes 6</t>
  </si>
  <si>
    <t>Edson</t>
  </si>
  <si>
    <t>11 96686-4095</t>
  </si>
  <si>
    <t>NF 3120</t>
  </si>
  <si>
    <t>Edson Gomes 7</t>
  </si>
  <si>
    <t>NF 3121</t>
  </si>
  <si>
    <t>Edson Gomes 8</t>
  </si>
  <si>
    <t xml:space="preserve">Edson </t>
  </si>
  <si>
    <t>NF 3113</t>
  </si>
  <si>
    <t>Canguru Storage</t>
  </si>
  <si>
    <t>48 9922-3110</t>
  </si>
  <si>
    <t>NF 3118</t>
  </si>
  <si>
    <t>vitrine do campo 4</t>
  </si>
  <si>
    <t xml:space="preserve">cristhian </t>
  </si>
  <si>
    <t>66 9988-2618</t>
  </si>
  <si>
    <t>NF 2038</t>
  </si>
  <si>
    <t>Nicolas espaço Kids</t>
  </si>
  <si>
    <t xml:space="preserve"> 16 99178-1674</t>
  </si>
  <si>
    <t>NF 3042</t>
  </si>
  <si>
    <t xml:space="preserve">Robson Impulsionar </t>
  </si>
  <si>
    <t xml:space="preserve">Robson </t>
  </si>
  <si>
    <t>46 9911-1871</t>
  </si>
  <si>
    <t>emive 3</t>
  </si>
  <si>
    <t xml:space="preserve">Supermercado Varejão JINGLE </t>
  </si>
  <si>
    <t>31 9553-8733</t>
  </si>
  <si>
    <t>NF 3043</t>
  </si>
  <si>
    <t>Prado Informática</t>
  </si>
  <si>
    <t>34 9338-3753</t>
  </si>
  <si>
    <t>NF 3044</t>
  </si>
  <si>
    <t>Limplacsol Goiás</t>
  </si>
  <si>
    <t>64 9259-2719</t>
  </si>
  <si>
    <t>NF 3074</t>
  </si>
  <si>
    <t xml:space="preserve"> Canever Transportes </t>
  </si>
  <si>
    <t>Jhon Rossi</t>
  </si>
  <si>
    <t xml:space="preserve"> 48 9633-9696</t>
  </si>
  <si>
    <t>NF 3045</t>
  </si>
  <si>
    <t>Alex Viana</t>
  </si>
  <si>
    <t>19 99254-9009</t>
  </si>
  <si>
    <t>NF 2030</t>
  </si>
  <si>
    <t xml:space="preserve">MGERAIS CRED </t>
  </si>
  <si>
    <t>danilo</t>
  </si>
  <si>
    <t xml:space="preserve"> 31 8507-9355</t>
  </si>
  <si>
    <t>NF 3068</t>
  </si>
  <si>
    <t>Vó Supermercado</t>
  </si>
  <si>
    <t>62 8592-0588</t>
  </si>
  <si>
    <t xml:space="preserve">hugo andrade 2 post </t>
  </si>
  <si>
    <t>NF 3143</t>
  </si>
  <si>
    <t xml:space="preserve">SMS industria </t>
  </si>
  <si>
    <t xml:space="preserve"> 92 8403-4209</t>
  </si>
  <si>
    <t xml:space="preserve"> Raissa na Trisul 1</t>
  </si>
  <si>
    <t xml:space="preserve">sua arte vira camiseta </t>
  </si>
  <si>
    <t xml:space="preserve">JV Diesel </t>
  </si>
  <si>
    <t>Dilton</t>
  </si>
  <si>
    <t>98 9134-5534</t>
  </si>
  <si>
    <t>NF 3103</t>
  </si>
  <si>
    <t>studiomor</t>
  </si>
  <si>
    <t>11 91739-6869</t>
  </si>
  <si>
    <t>NF 3047</t>
  </si>
  <si>
    <t xml:space="preserve"> Sabor di Casa 2 URGENTE</t>
  </si>
  <si>
    <t xml:space="preserve"> 16 99705-4819</t>
  </si>
  <si>
    <t xml:space="preserve"> cabine de pintura</t>
  </si>
  <si>
    <t xml:space="preserve"> 62 9263-9704</t>
  </si>
  <si>
    <t>NF 3048</t>
  </si>
  <si>
    <t>RV&amp;R Gestão Financeira</t>
  </si>
  <si>
    <t>48 9658-5358</t>
  </si>
  <si>
    <t>NF 2054</t>
  </si>
  <si>
    <t>Kyéra Dermocosméticos</t>
  </si>
  <si>
    <t xml:space="preserve">eduarda </t>
  </si>
  <si>
    <t>NF 2031</t>
  </si>
  <si>
    <t>Lisboa Fitness</t>
  </si>
  <si>
    <t>claudia</t>
  </si>
  <si>
    <t>71 8804-2481</t>
  </si>
  <si>
    <t>NF 2032</t>
  </si>
  <si>
    <t>bencar</t>
  </si>
  <si>
    <t xml:space="preserve">jhonatan </t>
  </si>
  <si>
    <t>19 99187-0907</t>
  </si>
  <si>
    <t>NF 2033</t>
  </si>
  <si>
    <t xml:space="preserve">plastic  2 formato </t>
  </si>
  <si>
    <t>ademir alcantara</t>
  </si>
  <si>
    <t xml:space="preserve"> 19 98123-1209</t>
  </si>
  <si>
    <t>NF 3148</t>
  </si>
  <si>
    <r>
      <rPr>
        <rFont val="Arial"/>
        <color theme="1"/>
      </rPr>
      <t>Eficent Energia Solar (</t>
    </r>
    <r>
      <rPr>
        <rFont val="Arial"/>
        <color rgb="FFFFFF00"/>
      </rPr>
      <t>Wesley</t>
    </r>
    <r>
      <rPr>
        <rFont val="Arial"/>
        <color theme="1"/>
      </rPr>
      <t>)</t>
    </r>
  </si>
  <si>
    <t>48 9190-0385</t>
  </si>
  <si>
    <t>auto escola sinal verde</t>
  </si>
  <si>
    <t xml:space="preserve">rubens coleta </t>
  </si>
  <si>
    <t>17 99794-3785</t>
  </si>
  <si>
    <t>NF 2068</t>
  </si>
  <si>
    <t>Distribuidora REDCODE</t>
  </si>
  <si>
    <t>Elijane Cortez</t>
  </si>
  <si>
    <t>NF 3050</t>
  </si>
  <si>
    <t xml:space="preserve">JC Credfácil  2 </t>
  </si>
  <si>
    <t xml:space="preserve"> 47 9768-2334</t>
  </si>
  <si>
    <t>NF 3051</t>
  </si>
  <si>
    <t xml:space="preserve">Jc Credfácil  1 </t>
  </si>
  <si>
    <t>Jorge Miguel</t>
  </si>
  <si>
    <t>35 8828-4047</t>
  </si>
  <si>
    <t>carol e rafael pedi de casamento</t>
  </si>
  <si>
    <t xml:space="preserve">adoletá </t>
  </si>
  <si>
    <t>nelson</t>
  </si>
  <si>
    <t>81 9889-7333</t>
  </si>
  <si>
    <t>NF 3007</t>
  </si>
  <si>
    <t>dunamis - edição mais audio</t>
  </si>
  <si>
    <t>NF 3144</t>
  </si>
  <si>
    <t>FisiomotriS 2 (colocar Camila)</t>
  </si>
  <si>
    <t xml:space="preserve">vela partika  </t>
  </si>
  <si>
    <t>paulo</t>
  </si>
  <si>
    <t xml:space="preserve"> 47 9144-9353</t>
  </si>
  <si>
    <t xml:space="preserve">NF2996
</t>
  </si>
  <si>
    <t xml:space="preserve">Ducarlito 2 </t>
  </si>
  <si>
    <t xml:space="preserve">mais dente  </t>
  </si>
  <si>
    <t xml:space="preserve">eduardo </t>
  </si>
  <si>
    <t xml:space="preserve"> 71 9968-7327</t>
  </si>
  <si>
    <t>NF 3052</t>
  </si>
  <si>
    <t>Sabor Mix Brasil</t>
  </si>
  <si>
    <t xml:space="preserve"> 11 94555-4383</t>
  </si>
  <si>
    <t>NF 2066</t>
  </si>
  <si>
    <t xml:space="preserve">hope  </t>
  </si>
  <si>
    <t>joel</t>
  </si>
  <si>
    <t xml:space="preserve"> 16 97406-9851</t>
  </si>
  <si>
    <t xml:space="preserve">Antunes Pet  </t>
  </si>
  <si>
    <t xml:space="preserve"> 95147-3640</t>
  </si>
  <si>
    <t xml:space="preserve">niplan 3 </t>
  </si>
  <si>
    <t xml:space="preserve"> 43 9989-1000</t>
  </si>
  <si>
    <t xml:space="preserve">niplan 4  </t>
  </si>
  <si>
    <t>NF 3070</t>
  </si>
  <si>
    <t>R13 Energia Solar</t>
  </si>
  <si>
    <t>27 99878-9998</t>
  </si>
  <si>
    <t>NF 2067</t>
  </si>
  <si>
    <t>Estamparia Topartes</t>
  </si>
  <si>
    <t>27 99893-5910</t>
  </si>
  <si>
    <t>NF 2034</t>
  </si>
  <si>
    <t xml:space="preserve">beneficios a3 </t>
  </si>
  <si>
    <t>16 99396-2287</t>
  </si>
  <si>
    <t>NF3003</t>
  </si>
  <si>
    <t xml:space="preserve">Bliqe 2  resntante pagamento </t>
  </si>
  <si>
    <t>11 96418-4720</t>
  </si>
  <si>
    <t>NF 3054</t>
  </si>
  <si>
    <t>Skina do Churrasco</t>
  </si>
  <si>
    <t>92 8463-9423</t>
  </si>
  <si>
    <t>H.R Gesso</t>
  </si>
  <si>
    <t xml:space="preserve">hudson </t>
  </si>
  <si>
    <t>98 8113-7380</t>
  </si>
  <si>
    <t>Pop Fraldas *URGÊNTE SEGUNDA*</t>
  </si>
  <si>
    <t>47 9715-3361</t>
  </si>
  <si>
    <t>NF 3071</t>
  </si>
  <si>
    <t xml:space="preserve">auto escola maneco </t>
  </si>
  <si>
    <t xml:space="preserve">marcella </t>
  </si>
  <si>
    <t>NF 3072</t>
  </si>
  <si>
    <t>Wsolar</t>
  </si>
  <si>
    <t>47 9121-6521</t>
  </si>
  <si>
    <t xml:space="preserve">vip marcenaria </t>
  </si>
  <si>
    <t xml:space="preserve">victor </t>
  </si>
  <si>
    <t>31 9587-4397</t>
  </si>
  <si>
    <t>Nf 2061</t>
  </si>
  <si>
    <t>CER+</t>
  </si>
  <si>
    <t xml:space="preserve">monteira </t>
  </si>
  <si>
    <t>65 8122-4755</t>
  </si>
  <si>
    <t>NF 3055</t>
  </si>
  <si>
    <t>PWR Chips</t>
  </si>
  <si>
    <t>33 8813-6810</t>
  </si>
  <si>
    <t>Nf 3101</t>
  </si>
  <si>
    <t xml:space="preserve">BRECHÓ PREMIUM </t>
  </si>
  <si>
    <t xml:space="preserve"> 41 7400-9700</t>
  </si>
  <si>
    <t>NF 2059</t>
  </si>
  <si>
    <t>Mustane</t>
  </si>
  <si>
    <t>11 98476-0054</t>
  </si>
  <si>
    <t>NF 3123</t>
  </si>
  <si>
    <t xml:space="preserve">MEG Estanqueidade CAMILA </t>
  </si>
  <si>
    <t>Flávia Sintia</t>
  </si>
  <si>
    <t>75 8121-3274</t>
  </si>
  <si>
    <t>NF 3150</t>
  </si>
  <si>
    <t>Lotérica Morada Nova</t>
  </si>
  <si>
    <t>Space Saver Locução AG CLIENTE</t>
  </si>
  <si>
    <t xml:space="preserve">camburi piscinas realista </t>
  </si>
  <si>
    <t xml:space="preserve"> 27 99860-0942</t>
  </si>
  <si>
    <t>NF 3056</t>
  </si>
  <si>
    <t xml:space="preserve">Lojas Noemia </t>
  </si>
  <si>
    <t>Elizabeth</t>
  </si>
  <si>
    <t xml:space="preserve"> 13 98151-7371</t>
  </si>
  <si>
    <t>NF 3125</t>
  </si>
  <si>
    <t xml:space="preserve">KARRO </t>
  </si>
  <si>
    <t xml:space="preserve">Marlos </t>
  </si>
  <si>
    <t>77 9906-4797</t>
  </si>
  <si>
    <t>NF 3069</t>
  </si>
  <si>
    <t>CMS Climatização</t>
  </si>
  <si>
    <t>Uilson</t>
  </si>
  <si>
    <t>47 9158-4268</t>
  </si>
  <si>
    <t>NF 3014</t>
  </si>
  <si>
    <t xml:space="preserve"> Eletro Luminar</t>
  </si>
  <si>
    <t>Glemerson</t>
  </si>
  <si>
    <t xml:space="preserve">V.A.P.P. Facial 3D ESTÁTICOS </t>
  </si>
  <si>
    <t>Juscelino Bernardino</t>
  </si>
  <si>
    <t xml:space="preserve"> 84 9471-5641</t>
  </si>
  <si>
    <t>NF 3146</t>
  </si>
  <si>
    <t>SDC Turismo</t>
  </si>
  <si>
    <t>81 8727-7871</t>
  </si>
  <si>
    <t>Mariane Enfermeira</t>
  </si>
  <si>
    <t>18 99787-4229</t>
  </si>
  <si>
    <t>NF 3145</t>
  </si>
  <si>
    <t xml:space="preserve">Eletrotécnica Erechim </t>
  </si>
  <si>
    <t xml:space="preserve">João Carlos </t>
  </si>
  <si>
    <t>54 9677-5456</t>
  </si>
  <si>
    <t>NF 3108</t>
  </si>
  <si>
    <t>Crediário Fortaleza</t>
  </si>
  <si>
    <t>91 9378-2946</t>
  </si>
  <si>
    <t>NF 3126</t>
  </si>
  <si>
    <t>BodyMind</t>
  </si>
  <si>
    <t xml:space="preserve"> 11 97966-1752</t>
  </si>
  <si>
    <t>Julliany Alves AG FOTO</t>
  </si>
  <si>
    <t>63 8493-3241</t>
  </si>
  <si>
    <t>Colégio Pedro &amp; Rogério</t>
  </si>
  <si>
    <t>NF 3114</t>
  </si>
  <si>
    <t>Promotora Share 1</t>
  </si>
  <si>
    <t>11 98401-3537</t>
  </si>
  <si>
    <t>NF 3115</t>
  </si>
  <si>
    <t>Promotora Share 2</t>
  </si>
  <si>
    <t xml:space="preserve"> Piso PRO</t>
  </si>
  <si>
    <t xml:space="preserve"> 99973-1075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</si>
</sst>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[$R$ ]#,##0.00"/>
    <numFmt numFmtId="167" formatCode="&quot;R$&quot;\ #,##0.00"/>
    <numFmt numFmtId="168" formatCode="&quot;R$&quot;\ #,##0.00;[Red]\-&quot;R$&quot;\ #,##0.00"/>
    <numFmt numFmtId="169" formatCode="dd/mm/yyyy"/>
    <numFmt numFmtId="170" formatCode="[$R$]#,##0.00"/>
    <numFmt numFmtId="171" formatCode="&quot;$&quot;#,##0.00"/>
  </numFmts>
  <fonts count="3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sz val="11.0"/>
      <color rgb="FFFFFFFF"/>
      <name val="Arial"/>
    </font>
    <font>
      <b/>
      <color rgb="FFFFFFFF"/>
      <name val="Arial"/>
    </font>
    <font>
      <color rgb="FFFFFFFF"/>
      <name val="Arial"/>
    </font>
    <font>
      <color theme="0"/>
      <name val="Arial"/>
    </font>
    <font>
      <color theme="1"/>
      <name val="Arial"/>
      <scheme val="minor"/>
    </font>
    <font>
      <b/>
      <color rgb="FF000000"/>
      <name val="Arial"/>
    </font>
    <font>
      <b/>
      <color theme="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rgb="FFCC0000"/>
      <name val="Arial"/>
    </font>
    <font>
      <b/>
      <sz val="12.0"/>
      <color rgb="FFFFFFFF"/>
      <name val="Arial"/>
    </font>
    <font>
      <b/>
      <sz val="14.0"/>
      <color rgb="FF000000"/>
      <name val="Arial"/>
    </font>
    <font>
      <b/>
      <sz val="9.0"/>
      <color rgb="FFFFFFFF"/>
      <name val="Arial"/>
    </font>
    <font>
      <sz val="9.0"/>
      <color theme="1"/>
      <name val="Arial"/>
    </font>
    <font>
      <color rgb="FF545F4C"/>
      <name val="Archivo"/>
    </font>
    <font>
      <sz val="11.0"/>
      <color rgb="FF3C4043"/>
      <name val="Archivo"/>
    </font>
    <font>
      <color rgb="FF212529"/>
      <name val="Archivo"/>
    </font>
    <font>
      <sz val="11.0"/>
      <color rgb="FF3C4043"/>
      <name val="Arial"/>
    </font>
    <font>
      <sz val="11.0"/>
      <color rgb="FF000000"/>
      <name val="Arial"/>
    </font>
    <font>
      <color rgb="FF000000"/>
      <name val="Arial"/>
      <scheme val="minor"/>
    </font>
    <font>
      <sz val="10.0"/>
      <color rgb="FF000000"/>
      <name val="Arial"/>
    </font>
    <font>
      <sz val="11.0"/>
      <color rgb="FF333333"/>
      <name val="&quot;Open Sans&quot;"/>
    </font>
    <font>
      <sz val="12.0"/>
      <color rgb="FF333333"/>
      <name val="Arial"/>
    </font>
    <font>
      <color rgb="FF1F2937"/>
      <name val="Ui-sans-serif"/>
    </font>
    <font>
      <color rgb="FF1F2937"/>
      <name val="Arial"/>
    </font>
    <font>
      <b/>
      <color rgb="FF212529"/>
      <name val="Archivo"/>
    </font>
    <font>
      <color rgb="FF000000"/>
      <name val="Archivo"/>
    </font>
    <font>
      <sz val="11.0"/>
      <color theme="1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F3097D"/>
        <bgColor rgb="FFF3097D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rgb="FFFFD966"/>
        <bgColor rgb="FFFFD966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66" xfId="0" applyAlignment="1" applyFont="1" applyNumberFormat="1">
      <alignment vertical="bottom"/>
    </xf>
    <xf borderId="0" fillId="2" fontId="1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7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0" fillId="2" fontId="1" numFmtId="167" xfId="0" applyAlignment="1" applyFont="1" applyNumberFormat="1">
      <alignment vertical="bottom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" numFmtId="165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vertical="bottom"/>
    </xf>
    <xf borderId="6" fillId="5" fontId="9" numFmtId="0" xfId="0" applyAlignment="1" applyBorder="1" applyFill="1" applyFont="1">
      <alignment horizontal="center" readingOrder="0" vertical="bottom"/>
    </xf>
    <xf borderId="6" fillId="5" fontId="9" numFmtId="0" xfId="0" applyAlignment="1" applyBorder="1" applyFont="1">
      <alignment horizontal="center" vertical="bottom"/>
    </xf>
    <xf borderId="6" fillId="5" fontId="9" numFmtId="165" xfId="0" applyAlignment="1" applyBorder="1" applyFont="1" applyNumberFormat="1">
      <alignment horizontal="center" vertical="bottom"/>
    </xf>
    <xf borderId="6" fillId="5" fontId="9" numFmtId="165" xfId="0" applyAlignment="1" applyBorder="1" applyFont="1" applyNumberFormat="1">
      <alignment horizontal="center" readingOrder="0" vertical="bottom"/>
    </xf>
    <xf borderId="4" fillId="6" fontId="9" numFmtId="0" xfId="0" applyAlignment="1" applyBorder="1" applyFill="1" applyFont="1">
      <alignment horizontal="center" vertical="bottom"/>
    </xf>
    <xf borderId="4" fillId="7" fontId="9" numFmtId="0" xfId="0" applyAlignment="1" applyBorder="1" applyFill="1" applyFont="1">
      <alignment horizontal="center" vertical="bottom"/>
    </xf>
    <xf borderId="4" fillId="8" fontId="9" numFmtId="0" xfId="0" applyAlignment="1" applyBorder="1" applyFill="1" applyFont="1">
      <alignment horizontal="center" vertical="bottom"/>
    </xf>
    <xf borderId="4" fillId="9" fontId="9" numFmtId="0" xfId="0" applyAlignment="1" applyBorder="1" applyFill="1" applyFont="1">
      <alignment horizontal="center" vertical="bottom"/>
    </xf>
    <xf borderId="4" fillId="10" fontId="9" numFmtId="0" xfId="0" applyAlignment="1" applyBorder="1" applyFill="1" applyFont="1">
      <alignment horizontal="center" vertical="bottom"/>
    </xf>
    <xf borderId="4" fillId="11" fontId="10" numFmtId="165" xfId="0" applyAlignment="1" applyBorder="1" applyFill="1" applyFont="1" applyNumberFormat="1">
      <alignment horizontal="center" vertical="bottom"/>
    </xf>
    <xf borderId="4" fillId="12" fontId="10" numFmtId="165" xfId="0" applyAlignment="1" applyBorder="1" applyFill="1" applyFont="1" applyNumberFormat="1">
      <alignment horizontal="center" readingOrder="0" vertical="bottom"/>
    </xf>
    <xf borderId="4" fillId="13" fontId="10" numFmtId="165" xfId="0" applyAlignment="1" applyBorder="1" applyFill="1" applyFont="1" applyNumberFormat="1">
      <alignment horizontal="center" readingOrder="0" vertical="bottom"/>
    </xf>
    <xf borderId="4" fillId="14" fontId="9" numFmtId="0" xfId="0" applyAlignment="1" applyBorder="1" applyFill="1" applyFont="1">
      <alignment horizontal="center" vertical="bottom"/>
    </xf>
    <xf borderId="4" fillId="15" fontId="9" numFmtId="0" xfId="0" applyAlignment="1" applyBorder="1" applyFill="1" applyFont="1">
      <alignment horizontal="center" vertical="bottom"/>
    </xf>
    <xf borderId="4" fillId="16" fontId="9" numFmtId="0" xfId="0" applyAlignment="1" applyBorder="1" applyFill="1" applyFont="1">
      <alignment horizontal="center" vertical="bottom"/>
    </xf>
    <xf borderId="4" fillId="17" fontId="9" numFmtId="0" xfId="0" applyAlignment="1" applyBorder="1" applyFill="1" applyFont="1">
      <alignment horizontal="center" readingOrder="0" vertical="bottom"/>
    </xf>
    <xf borderId="0" fillId="18" fontId="9" numFmtId="0" xfId="0" applyAlignment="1" applyFill="1" applyFont="1">
      <alignment horizontal="center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164" xfId="0" applyAlignment="1" applyBorder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readingOrder="0" vertical="bottom"/>
    </xf>
    <xf borderId="6" fillId="2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4" fillId="19" fontId="10" numFmtId="165" xfId="0" applyAlignment="1" applyBorder="1" applyFill="1" applyFont="1" applyNumberFormat="1">
      <alignment horizontal="center" readingOrder="0" vertical="bottom"/>
    </xf>
    <xf borderId="3" fillId="20" fontId="11" numFmtId="168" xfId="0" applyAlignment="1" applyBorder="1" applyFill="1" applyFont="1" applyNumberFormat="1">
      <alignment horizontal="center" readingOrder="0" vertical="bottom"/>
    </xf>
    <xf borderId="4" fillId="8" fontId="11" numFmtId="168" xfId="0" applyAlignment="1" applyBorder="1" applyFont="1" applyNumberFormat="1">
      <alignment horizontal="center" readingOrder="0" vertical="bottom"/>
    </xf>
    <xf borderId="4" fillId="18" fontId="11" numFmtId="168" xfId="0" applyAlignment="1" applyBorder="1" applyFont="1" applyNumberFormat="1">
      <alignment horizontal="center" readingOrder="0" vertical="bottom"/>
    </xf>
    <xf borderId="4" fillId="10" fontId="11" numFmtId="168" xfId="0" applyAlignment="1" applyBorder="1" applyFont="1" applyNumberFormat="1">
      <alignment horizontal="center" readingOrder="0" vertical="bottom"/>
    </xf>
    <xf borderId="4" fillId="11" fontId="11" numFmtId="165" xfId="0" applyAlignment="1" applyBorder="1" applyFont="1" applyNumberFormat="1">
      <alignment horizontal="center" readingOrder="0" vertical="bottom"/>
    </xf>
    <xf borderId="4" fillId="12" fontId="11" numFmtId="165" xfId="0" applyAlignment="1" applyBorder="1" applyFont="1" applyNumberFormat="1">
      <alignment horizontal="center" readingOrder="0" vertical="bottom"/>
    </xf>
    <xf borderId="4" fillId="13" fontId="11" numFmtId="165" xfId="0" applyAlignment="1" applyBorder="1" applyFont="1" applyNumberFormat="1">
      <alignment horizontal="center" readingOrder="0" vertical="bottom"/>
    </xf>
    <xf borderId="4" fillId="14" fontId="12" numFmtId="168" xfId="0" applyAlignment="1" applyBorder="1" applyFont="1" applyNumberFormat="1">
      <alignment readingOrder="0" vertical="bottom"/>
    </xf>
    <xf borderId="4" fillId="15" fontId="1" numFmtId="168" xfId="0" applyAlignment="1" applyBorder="1" applyFont="1" applyNumberFormat="1">
      <alignment vertical="bottom"/>
    </xf>
    <xf borderId="4" fillId="16" fontId="1" numFmtId="166" xfId="0" applyAlignment="1" applyBorder="1" applyFont="1" applyNumberFormat="1">
      <alignment vertical="bottom"/>
    </xf>
    <xf borderId="0" fillId="19" fontId="9" numFmtId="0" xfId="0" applyAlignment="1" applyFont="1">
      <alignment horizontal="center" vertical="bottom"/>
    </xf>
    <xf borderId="6" fillId="0" fontId="2" numFmtId="165" xfId="0" applyAlignment="1" applyBorder="1" applyFont="1" applyNumberFormat="1">
      <alignment horizontal="right" vertical="bottom"/>
    </xf>
    <xf borderId="4" fillId="2" fontId="2" numFmtId="165" xfId="0" applyAlignment="1" applyBorder="1" applyFont="1" applyNumberFormat="1">
      <alignment horizontal="center" readingOrder="0" vertical="bottom"/>
    </xf>
    <xf borderId="4" fillId="19" fontId="11" numFmtId="165" xfId="0" applyAlignment="1" applyBorder="1" applyFont="1" applyNumberFormat="1">
      <alignment horizontal="center" readingOrder="0" vertical="bottom"/>
    </xf>
    <xf borderId="3" fillId="9" fontId="11" numFmtId="168" xfId="0" applyAlignment="1" applyBorder="1" applyFont="1" applyNumberFormat="1">
      <alignment horizontal="center" readingOrder="0" vertical="bottom"/>
    </xf>
    <xf borderId="4" fillId="11" fontId="12" numFmtId="165" xfId="0" applyAlignment="1" applyBorder="1" applyFont="1" applyNumberFormat="1">
      <alignment horizontal="center" vertical="bottom"/>
    </xf>
    <xf borderId="4" fillId="12" fontId="12" numFmtId="165" xfId="0" applyAlignment="1" applyBorder="1" applyFont="1" applyNumberFormat="1">
      <alignment horizontal="center" vertical="bottom"/>
    </xf>
    <xf borderId="4" fillId="13" fontId="12" numFmtId="165" xfId="0" applyAlignment="1" applyBorder="1" applyFont="1" applyNumberFormat="1">
      <alignment horizontal="center" vertical="bottom"/>
    </xf>
    <xf borderId="4" fillId="14" fontId="11" numFmtId="168" xfId="0" applyAlignment="1" applyBorder="1" applyFont="1" applyNumberFormat="1">
      <alignment horizontal="center" readingOrder="0" vertical="bottom"/>
    </xf>
    <xf borderId="4" fillId="15" fontId="1" numFmtId="168" xfId="0" applyAlignment="1" applyBorder="1" applyFont="1" applyNumberFormat="1">
      <alignment horizontal="center" vertical="bottom"/>
    </xf>
    <xf borderId="4" fillId="16" fontId="9" numFmtId="166" xfId="0" applyAlignment="1" applyBorder="1" applyFont="1" applyNumberFormat="1">
      <alignment horizontal="center" vertical="bottom"/>
    </xf>
    <xf borderId="6" fillId="2" fontId="2" numFmtId="0" xfId="0" applyAlignment="1" applyBorder="1" applyFont="1">
      <alignment horizontal="center" vertical="bottom"/>
    </xf>
    <xf borderId="3" fillId="20" fontId="10" numFmtId="168" xfId="0" applyAlignment="1" applyBorder="1" applyFont="1" applyNumberFormat="1">
      <alignment horizontal="center" readingOrder="0" vertical="bottom"/>
    </xf>
    <xf borderId="4" fillId="9" fontId="12" numFmtId="168" xfId="0" applyAlignment="1" applyBorder="1" applyFont="1" applyNumberFormat="1">
      <alignment horizontal="center" vertical="bottom"/>
    </xf>
    <xf borderId="0" fillId="8" fontId="10" numFmtId="0" xfId="0" applyAlignment="1" applyFont="1">
      <alignment horizontal="center" vertical="bottom"/>
    </xf>
    <xf borderId="6" fillId="0" fontId="2" numFmtId="168" xfId="0" applyAlignment="1" applyBorder="1" applyFont="1" applyNumberFormat="1">
      <alignment horizontal="right" vertical="bottom"/>
    </xf>
    <xf borderId="6" fillId="2" fontId="2" numFmtId="165" xfId="0" applyAlignment="1" applyBorder="1" applyFont="1" applyNumberFormat="1">
      <alignment horizontal="center" readingOrder="0" vertical="bottom"/>
    </xf>
    <xf borderId="6" fillId="0" fontId="13" numFmtId="0" xfId="0" applyAlignment="1" applyBorder="1" applyFont="1">
      <alignment readingOrder="0"/>
    </xf>
    <xf borderId="4" fillId="9" fontId="11" numFmtId="168" xfId="0" applyAlignment="1" applyBorder="1" applyFont="1" applyNumberFormat="1">
      <alignment horizontal="center" readingOrder="0" vertical="bottom"/>
    </xf>
    <xf borderId="4" fillId="11" fontId="10" numFmtId="165" xfId="0" applyAlignment="1" applyBorder="1" applyFont="1" applyNumberFormat="1">
      <alignment horizontal="center" readingOrder="0" vertical="bottom"/>
    </xf>
    <xf borderId="4" fillId="14" fontId="12" numFmtId="168" xfId="0" applyAlignment="1" applyBorder="1" applyFont="1" applyNumberFormat="1">
      <alignment horizontal="center" vertical="bottom"/>
    </xf>
    <xf borderId="6" fillId="2" fontId="1" numFmtId="165" xfId="0" applyAlignment="1" applyBorder="1" applyFont="1" applyNumberFormat="1">
      <alignment horizontal="center" readingOrder="0" vertical="bottom"/>
    </xf>
    <xf borderId="0" fillId="9" fontId="10" numFmtId="0" xfId="0" applyAlignment="1" applyFont="1">
      <alignment horizontal="center" vertical="bottom"/>
    </xf>
    <xf borderId="6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vertical="bottom"/>
    </xf>
    <xf borderId="3" fillId="20" fontId="12" numFmtId="168" xfId="0" applyAlignment="1" applyBorder="1" applyFont="1" applyNumberFormat="1">
      <alignment horizontal="center" vertical="bottom"/>
    </xf>
    <xf borderId="4" fillId="10" fontId="12" numFmtId="168" xfId="0" applyAlignment="1" applyBorder="1" applyFont="1" applyNumberFormat="1">
      <alignment horizontal="center" readingOrder="0" vertical="bottom"/>
    </xf>
    <xf borderId="4" fillId="15" fontId="12" numFmtId="168" xfId="0" applyAlignment="1" applyBorder="1" applyFont="1" applyNumberFormat="1">
      <alignment horizontal="center" vertical="bottom"/>
    </xf>
    <xf borderId="4" fillId="16" fontId="11" numFmtId="166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0" fillId="2" fontId="2" numFmtId="0" xfId="0" applyAlignment="1" applyFont="1">
      <alignment horizontal="center" vertical="bottom"/>
    </xf>
    <xf borderId="6" fillId="7" fontId="12" numFmtId="168" xfId="0" applyAlignment="1" applyBorder="1" applyFont="1" applyNumberFormat="1">
      <alignment horizontal="center" vertical="bottom"/>
    </xf>
    <xf borderId="6" fillId="9" fontId="11" numFmtId="168" xfId="0" applyAlignment="1" applyBorder="1" applyFont="1" applyNumberFormat="1">
      <alignment horizontal="center" readingOrder="0" vertical="bottom"/>
    </xf>
    <xf borderId="6" fillId="14" fontId="12" numFmtId="168" xfId="0" applyAlignment="1" applyBorder="1" applyFont="1" applyNumberFormat="1">
      <alignment horizontal="center" vertical="bottom"/>
    </xf>
    <xf borderId="6" fillId="15" fontId="12" numFmtId="168" xfId="0" applyAlignment="1" applyBorder="1" applyFont="1" applyNumberFormat="1">
      <alignment horizontal="center" vertical="bottom"/>
    </xf>
    <xf borderId="4" fillId="16" fontId="12" numFmtId="166" xfId="0" applyAlignment="1" applyBorder="1" applyFont="1" applyNumberFormat="1">
      <alignment horizontal="center" vertical="bottom"/>
    </xf>
    <xf borderId="6" fillId="16" fontId="10" numFmtId="168" xfId="0" applyAlignment="1" applyBorder="1" applyFont="1" applyNumberFormat="1">
      <alignment horizontal="center" vertical="bottom"/>
    </xf>
    <xf borderId="6" fillId="2" fontId="2" numFmtId="166" xfId="0" applyAlignment="1" applyBorder="1" applyFont="1" applyNumberFormat="1">
      <alignment horizontal="right" vertical="bottom"/>
    </xf>
    <xf borderId="6" fillId="2" fontId="13" numFmtId="0" xfId="0" applyAlignment="1" applyBorder="1" applyFont="1">
      <alignment readingOrder="0"/>
    </xf>
    <xf borderId="4" fillId="8" fontId="12" numFmtId="168" xfId="0" applyAlignment="1" applyBorder="1" applyFont="1" applyNumberFormat="1">
      <alignment horizontal="center" vertical="bottom"/>
    </xf>
    <xf borderId="6" fillId="21" fontId="14" numFmtId="165" xfId="0" applyAlignment="1" applyBorder="1" applyFill="1" applyFont="1" applyNumberFormat="1">
      <alignment horizontal="center" readingOrder="0" vertical="bottom"/>
    </xf>
    <xf borderId="4" fillId="15" fontId="11" numFmtId="168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0" fillId="2" fontId="9" numFmtId="0" xfId="0" applyAlignment="1" applyFont="1">
      <alignment horizontal="center" readingOrder="0" vertical="bottom"/>
    </xf>
    <xf borderId="4" fillId="16" fontId="9" numFmtId="166" xfId="0" applyAlignment="1" applyBorder="1" applyFont="1" applyNumberFormat="1">
      <alignment horizontal="center" readingOrder="0" vertical="bottom"/>
    </xf>
    <xf borderId="6" fillId="2" fontId="10" numFmtId="165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right" vertical="bottom"/>
    </xf>
    <xf borderId="4" fillId="10" fontId="15" numFmtId="168" xfId="0" applyAlignment="1" applyBorder="1" applyFont="1" applyNumberFormat="1">
      <alignment horizontal="center" vertical="bottom"/>
    </xf>
    <xf borderId="0" fillId="18" fontId="9" numFmtId="0" xfId="0" applyAlignment="1" applyFont="1">
      <alignment horizontal="center" readingOrder="0" vertical="bottom"/>
    </xf>
    <xf borderId="6" fillId="11" fontId="10" numFmtId="165" xfId="0" applyAlignment="1" applyBorder="1" applyFont="1" applyNumberFormat="1">
      <alignment horizontal="center" vertical="bottom"/>
    </xf>
    <xf borderId="3" fillId="20" fontId="15" numFmtId="168" xfId="0" applyAlignment="1" applyBorder="1" applyFont="1" applyNumberFormat="1">
      <alignment horizontal="center" readingOrder="0" vertical="bottom"/>
    </xf>
    <xf borderId="4" fillId="8" fontId="10" numFmtId="168" xfId="0" applyAlignment="1" applyBorder="1" applyFont="1" applyNumberFormat="1">
      <alignment horizontal="center" readingOrder="0" vertical="bottom"/>
    </xf>
    <xf borderId="0" fillId="2" fontId="9" numFmtId="0" xfId="0" applyAlignment="1" applyFont="1">
      <alignment horizontal="center" vertical="bottom"/>
    </xf>
    <xf borderId="0" fillId="2" fontId="2" numFmtId="168" xfId="0" applyAlignment="1" applyFont="1" applyNumberFormat="1">
      <alignment horizontal="right" vertical="bottom"/>
    </xf>
    <xf borderId="4" fillId="9" fontId="10" numFmtId="168" xfId="0" applyAlignment="1" applyBorder="1" applyFont="1" applyNumberFormat="1">
      <alignment horizontal="center" readingOrder="0" vertical="bottom"/>
    </xf>
    <xf borderId="0" fillId="22" fontId="10" numFmtId="0" xfId="0" applyAlignment="1" applyFill="1" applyFont="1">
      <alignment horizontal="center" vertical="bottom"/>
    </xf>
    <xf borderId="6" fillId="14" fontId="9" numFmtId="0" xfId="0" applyAlignment="1" applyBorder="1" applyFont="1">
      <alignment horizontal="center" vertical="bottom"/>
    </xf>
    <xf borderId="4" fillId="14" fontId="15" numFmtId="168" xfId="0" applyAlignment="1" applyBorder="1" applyFont="1" applyNumberFormat="1">
      <alignment horizontal="center" vertical="bottom"/>
    </xf>
    <xf borderId="6" fillId="15" fontId="9" numFmtId="0" xfId="0" applyAlignment="1" applyBorder="1" applyFont="1">
      <alignment horizontal="center" vertical="bottom"/>
    </xf>
    <xf borderId="4" fillId="10" fontId="10" numFmtId="168" xfId="0" applyAlignment="1" applyBorder="1" applyFont="1" applyNumberFormat="1">
      <alignment horizontal="center" readingOrder="0" vertical="bottom"/>
    </xf>
    <xf borderId="0" fillId="16" fontId="12" numFmtId="166" xfId="0" applyAlignment="1" applyFont="1" applyNumberFormat="1">
      <alignment horizontal="center" vertical="bottom"/>
    </xf>
    <xf borderId="4" fillId="19" fontId="15" numFmtId="165" xfId="0" applyAlignment="1" applyBorder="1" applyFont="1" applyNumberForma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4" fillId="10" fontId="12" numFmtId="168" xfId="0" applyAlignment="1" applyBorder="1" applyFont="1" applyNumberFormat="1">
      <alignment horizontal="center" vertical="bottom"/>
    </xf>
    <xf borderId="4" fillId="8" fontId="12" numFmtId="168" xfId="0" applyAlignment="1" applyBorder="1" applyFont="1" applyNumberFormat="1">
      <alignment horizontal="center" readingOrder="0" vertical="bottom"/>
    </xf>
    <xf borderId="4" fillId="19" fontId="12" numFmtId="165" xfId="0" applyAlignment="1" applyBorder="1" applyFont="1" applyNumberFormat="1">
      <alignment horizontal="center" vertical="bottom"/>
    </xf>
    <xf borderId="6" fillId="16" fontId="11" numFmtId="166" xfId="0" applyAlignment="1" applyBorder="1" applyFont="1" applyNumberFormat="1">
      <alignment horizontal="center" readingOrder="0" vertical="bottom"/>
    </xf>
    <xf borderId="6" fillId="9" fontId="3" numFmtId="0" xfId="0" applyAlignment="1" applyBorder="1" applyFont="1">
      <alignment horizontal="center" readingOrder="0" vertical="bottom"/>
    </xf>
    <xf borderId="6" fillId="23" fontId="3" numFmtId="165" xfId="0" applyAlignment="1" applyBorder="1" applyFill="1" applyFont="1" applyNumberFormat="1">
      <alignment vertical="bottom"/>
    </xf>
    <xf borderId="6" fillId="16" fontId="12" numFmtId="166" xfId="0" applyAlignment="1" applyBorder="1" applyFont="1" applyNumberFormat="1">
      <alignment horizontal="center" vertical="bottom"/>
    </xf>
    <xf borderId="4" fillId="14" fontId="12" numFmtId="165" xfId="0" applyAlignment="1" applyBorder="1" applyFont="1" applyNumberFormat="1">
      <alignment horizontal="center" vertical="bottom"/>
    </xf>
    <xf borderId="4" fillId="15" fontId="12" numFmtId="165" xfId="0" applyAlignment="1" applyBorder="1" applyFont="1" applyNumberFormat="1">
      <alignment horizontal="center" vertical="bottom"/>
    </xf>
    <xf borderId="6" fillId="2" fontId="2" numFmtId="0" xfId="0" applyAlignment="1" applyBorder="1" applyFont="1">
      <alignment horizontal="center" readingOrder="0" vertical="bottom"/>
    </xf>
    <xf borderId="6" fillId="2" fontId="16" numFmtId="0" xfId="0" applyAlignment="1" applyBorder="1" applyFont="1">
      <alignment horizontal="left" readingOrder="0"/>
    </xf>
    <xf borderId="4" fillId="8" fontId="15" numFmtId="168" xfId="0" applyAlignment="1" applyBorder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15" fontId="11" numFmtId="165" xfId="0" applyAlignment="1" applyBorder="1" applyFont="1" applyNumberFormat="1">
      <alignment horizontal="center" readingOrder="0" vertical="bottom"/>
    </xf>
    <xf borderId="4" fillId="2" fontId="2" numFmtId="169" xfId="0" applyAlignment="1" applyBorder="1" applyFont="1" applyNumberFormat="1">
      <alignment horizontal="center" vertical="bottom"/>
    </xf>
    <xf borderId="6" fillId="2" fontId="13" numFmtId="0" xfId="0" applyBorder="1" applyFont="1"/>
    <xf borderId="4" fillId="14" fontId="11" numFmtId="165" xfId="0" applyAlignment="1" applyBorder="1" applyFont="1" applyNumberFormat="1">
      <alignment horizontal="center" readingOrder="0" vertical="bottom"/>
    </xf>
    <xf borderId="6" fillId="2" fontId="17" numFmtId="0" xfId="0" applyAlignment="1" applyBorder="1" applyFont="1">
      <alignment horizontal="left" readingOrder="0"/>
    </xf>
    <xf borderId="4" fillId="11" fontId="15" numFmtId="165" xfId="0" applyAlignment="1" applyBorder="1" applyFont="1" applyNumberFormat="1">
      <alignment horizontal="center" vertical="bottom"/>
    </xf>
    <xf borderId="4" fillId="12" fontId="15" numFmtId="165" xfId="0" applyAlignment="1" applyBorder="1" applyFont="1" applyNumberFormat="1">
      <alignment horizontal="center" vertical="bottom"/>
    </xf>
    <xf borderId="4" fillId="13" fontId="15" numFmtId="165" xfId="0" applyAlignment="1" applyBorder="1" applyFont="1" applyNumberFormat="1">
      <alignment horizontal="center" vertical="bottom"/>
    </xf>
    <xf borderId="4" fillId="9" fontId="11" numFmtId="165" xfId="0" applyAlignment="1" applyBorder="1" applyFont="1" applyNumberFormat="1">
      <alignment horizontal="center" readingOrder="0" vertical="bottom"/>
    </xf>
    <xf borderId="4" fillId="9" fontId="15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6" fillId="2" fontId="18" numFmtId="0" xfId="0" applyAlignment="1" applyBorder="1" applyFont="1">
      <alignment readingOrder="0"/>
    </xf>
    <xf borderId="4" fillId="19" fontId="15" numFmtId="165" xfId="0" applyAlignment="1" applyBorder="1" applyFont="1" applyNumberFormat="1">
      <alignment horizontal="center" vertical="bottom"/>
    </xf>
    <xf borderId="4" fillId="9" fontId="12" numFmtId="165" xfId="0" applyAlignment="1" applyBorder="1" applyFont="1" applyNumberFormat="1">
      <alignment horizontal="center" vertical="bottom"/>
    </xf>
    <xf borderId="6" fillId="9" fontId="11" numFmtId="165" xfId="0" applyAlignment="1" applyBorder="1" applyFont="1" applyNumberFormat="1">
      <alignment horizontal="center" readingOrder="0" vertical="bottom"/>
    </xf>
    <xf borderId="4" fillId="2" fontId="2" numFmtId="0" xfId="0" applyAlignment="1" applyBorder="1" applyFont="1">
      <alignment horizontal="center" readingOrder="0" vertical="bottom"/>
    </xf>
    <xf borderId="6" fillId="2" fontId="19" numFmtId="0" xfId="0" applyAlignment="1" applyBorder="1" applyFont="1">
      <alignment readingOrder="0" vertical="bottom"/>
    </xf>
    <xf borderId="6" fillId="14" fontId="12" numFmtId="165" xfId="0" applyAlignment="1" applyBorder="1" applyFont="1" applyNumberFormat="1">
      <alignment horizontal="center" vertical="bottom"/>
    </xf>
    <xf borderId="6" fillId="15" fontId="11" numFmtId="165" xfId="0" applyAlignment="1" applyBorder="1" applyFont="1" applyNumberFormat="1">
      <alignment horizontal="center" readingOrder="0" vertical="bottom"/>
    </xf>
    <xf borderId="6" fillId="8" fontId="11" numFmtId="165" xfId="0" applyAlignment="1" applyBorder="1" applyFont="1" applyNumberFormat="1">
      <alignment horizontal="center" readingOrder="0" vertical="bottom"/>
    </xf>
    <xf borderId="6" fillId="15" fontId="12" numFmtId="165" xfId="0" applyAlignment="1" applyBorder="1" applyFont="1" applyNumberFormat="1">
      <alignment horizontal="center" vertical="bottom"/>
    </xf>
    <xf borderId="0" fillId="2" fontId="13" numFmtId="0" xfId="0" applyAlignment="1" applyFont="1">
      <alignment readingOrder="0"/>
    </xf>
    <xf borderId="6" fillId="14" fontId="11" numFmtId="165" xfId="0" applyAlignment="1" applyBorder="1" applyFont="1" applyNumberFormat="1">
      <alignment horizontal="center" readingOrder="0" vertical="bottom"/>
    </xf>
    <xf borderId="3" fillId="2" fontId="2" numFmtId="164" xfId="0" applyAlignment="1" applyBorder="1" applyFont="1" applyNumberFormat="1">
      <alignment horizontal="center" vertical="bottom"/>
    </xf>
    <xf borderId="6" fillId="8" fontId="12" numFmtId="165" xfId="0" applyAlignment="1" applyBorder="1" applyFont="1" applyNumberFormat="1">
      <alignment horizontal="center" vertical="bottom"/>
    </xf>
    <xf borderId="6" fillId="10" fontId="11" numFmtId="165" xfId="0" applyAlignment="1" applyBorder="1" applyFont="1" applyNumberFormat="1">
      <alignment horizontal="center" readingOrder="0" vertical="bottom"/>
    </xf>
    <xf borderId="6" fillId="9" fontId="12" numFmtId="165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 readingOrder="0" vertical="bottom"/>
    </xf>
    <xf borderId="3" fillId="20" fontId="20" numFmtId="168" xfId="0" applyAlignment="1" applyBorder="1" applyFont="1" applyNumberFormat="1">
      <alignment horizontal="center" vertical="bottom"/>
    </xf>
    <xf borderId="6" fillId="2" fontId="19" numFmtId="0" xfId="0" applyAlignment="1" applyBorder="1" applyFont="1">
      <alignment readingOrder="0"/>
    </xf>
    <xf borderId="6" fillId="9" fontId="10" numFmtId="165" xfId="0" applyAlignment="1" applyBorder="1" applyFont="1" applyNumberFormat="1">
      <alignment horizontal="center" readingOrder="0" vertical="bottom"/>
    </xf>
    <xf borderId="6" fillId="19" fontId="11" numFmtId="165" xfId="0" applyAlignment="1" applyBorder="1" applyFont="1" applyNumberFormat="1">
      <alignment horizontal="center" readingOrder="0" vertical="bottom"/>
    </xf>
    <xf borderId="6" fillId="19" fontId="12" numFmtId="165" xfId="0" applyAlignment="1" applyBorder="1" applyFont="1" applyNumberFormat="1">
      <alignment horizontal="center" vertical="bottom"/>
    </xf>
    <xf borderId="6" fillId="10" fontId="12" numFmtId="165" xfId="0" applyAlignment="1" applyBorder="1" applyFont="1" applyNumberFormat="1">
      <alignment horizontal="center" vertical="bottom"/>
    </xf>
    <xf borderId="6" fillId="8" fontId="10" numFmtId="165" xfId="0" applyAlignment="1" applyBorder="1" applyFont="1" applyNumberFormat="1">
      <alignment horizontal="center" readingOrder="0" vertical="bottom"/>
    </xf>
    <xf borderId="6" fillId="9" fontId="15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readingOrder="0" vertical="bottom"/>
    </xf>
    <xf borderId="6" fillId="10" fontId="10" numFmtId="165" xfId="0" applyAlignment="1" applyBorder="1" applyFont="1" applyNumberFormat="1">
      <alignment horizontal="center" readingOrder="0" vertical="bottom"/>
    </xf>
    <xf borderId="6" fillId="0" fontId="1" numFmtId="165" xfId="0" applyAlignment="1" applyBorder="1" applyFont="1" applyNumberFormat="1">
      <alignment horizontal="center" vertical="bottom"/>
    </xf>
    <xf borderId="6" fillId="19" fontId="15" numFmtId="165" xfId="0" applyAlignment="1" applyBorder="1" applyFont="1" applyNumberFormat="1">
      <alignment horizontal="center" vertical="bottom"/>
    </xf>
    <xf borderId="6" fillId="19" fontId="10" numFmtId="165" xfId="0" applyAlignment="1" applyBorder="1" applyFont="1" applyNumberFormat="1">
      <alignment horizontal="center" readingOrder="0" vertical="bottom"/>
    </xf>
    <xf borderId="6" fillId="8" fontId="15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6" fillId="19" fontId="12" numFmtId="170" xfId="0" applyAlignment="1" applyBorder="1" applyFont="1" applyNumberFormat="1">
      <alignment horizontal="center" vertical="bottom"/>
    </xf>
    <xf borderId="6" fillId="8" fontId="12" numFmtId="170" xfId="0" applyAlignment="1" applyBorder="1" applyFont="1" applyNumberFormat="1">
      <alignment horizontal="center" vertical="bottom"/>
    </xf>
    <xf borderId="6" fillId="22" fontId="12" numFmtId="170" xfId="0" applyAlignment="1" applyBorder="1" applyFont="1" applyNumberFormat="1">
      <alignment horizontal="center" vertical="bottom"/>
    </xf>
    <xf borderId="6" fillId="10" fontId="15" numFmtId="170" xfId="0" applyAlignment="1" applyBorder="1" applyFont="1" applyNumberFormat="1">
      <alignment horizontal="center" vertical="bottom"/>
    </xf>
    <xf borderId="6" fillId="14" fontId="12" numFmtId="170" xfId="0" applyAlignment="1" applyBorder="1" applyFont="1" applyNumberFormat="1">
      <alignment horizontal="center" vertical="bottom"/>
    </xf>
    <xf borderId="6" fillId="15" fontId="12" numFmtId="170" xfId="0" applyAlignment="1" applyBorder="1" applyFont="1" applyNumberFormat="1">
      <alignment horizontal="center" vertical="bottom"/>
    </xf>
    <xf borderId="6" fillId="19" fontId="11" numFmtId="170" xfId="0" applyAlignment="1" applyBorder="1" applyFont="1" applyNumberFormat="1">
      <alignment horizontal="center" readingOrder="0" vertical="bottom"/>
    </xf>
    <xf borderId="6" fillId="10" fontId="12" numFmtId="170" xfId="0" applyAlignment="1" applyBorder="1" applyFont="1" applyNumberFormat="1">
      <alignment horizontal="center" vertical="bottom"/>
    </xf>
    <xf borderId="6" fillId="8" fontId="11" numFmtId="170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19" fontId="11" numFmtId="170" xfId="0" applyAlignment="1" applyBorder="1" applyFont="1" applyNumberFormat="1">
      <alignment horizontal="center" vertical="bottom"/>
    </xf>
    <xf borderId="3" fillId="20" fontId="11" numFmtId="168" xfId="0" applyAlignment="1" applyBorder="1" applyFont="1" applyNumberFormat="1">
      <alignment horizontal="center" vertical="bottom"/>
    </xf>
    <xf borderId="6" fillId="8" fontId="11" numFmtId="170" xfId="0" applyAlignment="1" applyBorder="1" applyFont="1" applyNumberFormat="1">
      <alignment horizontal="center" vertical="bottom"/>
    </xf>
    <xf borderId="6" fillId="22" fontId="11" numFmtId="170" xfId="0" applyAlignment="1" applyBorder="1" applyFont="1" applyNumberFormat="1">
      <alignment horizontal="center" vertical="bottom"/>
    </xf>
    <xf borderId="6" fillId="10" fontId="11" numFmtId="170" xfId="0" applyAlignment="1" applyBorder="1" applyFont="1" applyNumberFormat="1">
      <alignment horizontal="center" vertical="bottom"/>
    </xf>
    <xf borderId="4" fillId="11" fontId="11" numFmtId="165" xfId="0" applyAlignment="1" applyBorder="1" applyFont="1" applyNumberFormat="1">
      <alignment horizontal="center" vertical="bottom"/>
    </xf>
    <xf borderId="4" fillId="12" fontId="11" numFmtId="165" xfId="0" applyAlignment="1" applyBorder="1" applyFont="1" applyNumberFormat="1">
      <alignment horizontal="center" vertical="bottom"/>
    </xf>
    <xf borderId="4" fillId="13" fontId="11" numFmtId="165" xfId="0" applyAlignment="1" applyBorder="1" applyFont="1" applyNumberFormat="1">
      <alignment horizontal="center" vertical="bottom"/>
    </xf>
    <xf borderId="6" fillId="14" fontId="11" numFmtId="170" xfId="0" applyAlignment="1" applyBorder="1" applyFont="1" applyNumberFormat="1">
      <alignment horizontal="center" vertical="bottom"/>
    </xf>
    <xf borderId="6" fillId="15" fontId="11" numFmtId="170" xfId="0" applyAlignment="1" applyBorder="1" applyFont="1" applyNumberFormat="1">
      <alignment horizontal="center" vertical="bottom"/>
    </xf>
    <xf borderId="6" fillId="16" fontId="11" numFmtId="166" xfId="0" applyAlignment="1" applyBorder="1" applyFont="1" applyNumberFormat="1">
      <alignment horizontal="center" vertical="bottom"/>
    </xf>
    <xf borderId="7" fillId="19" fontId="11" numFmtId="170" xfId="0" applyAlignment="1" applyBorder="1" applyFont="1" applyNumberFormat="1">
      <alignment horizontal="center" vertical="bottom"/>
    </xf>
    <xf borderId="7" fillId="8" fontId="11" numFmtId="170" xfId="0" applyAlignment="1" applyBorder="1" applyFont="1" applyNumberFormat="1">
      <alignment horizontal="center" vertical="bottom"/>
    </xf>
    <xf borderId="7" fillId="22" fontId="11" numFmtId="170" xfId="0" applyAlignment="1" applyBorder="1" applyFont="1" applyNumberFormat="1">
      <alignment horizontal="center" vertical="bottom"/>
    </xf>
    <xf borderId="7" fillId="10" fontId="11" numFmtId="170" xfId="0" applyAlignment="1" applyBorder="1" applyFont="1" applyNumberFormat="1">
      <alignment horizontal="center" vertical="bottom"/>
    </xf>
    <xf borderId="8" fillId="11" fontId="11" numFmtId="165" xfId="0" applyAlignment="1" applyBorder="1" applyFont="1" applyNumberFormat="1">
      <alignment horizontal="center" vertical="bottom"/>
    </xf>
    <xf borderId="8" fillId="12" fontId="11" numFmtId="165" xfId="0" applyAlignment="1" applyBorder="1" applyFont="1" applyNumberFormat="1">
      <alignment horizontal="center" vertical="bottom"/>
    </xf>
    <xf borderId="8" fillId="13" fontId="11" numFmtId="165" xfId="0" applyAlignment="1" applyBorder="1" applyFont="1" applyNumberFormat="1">
      <alignment horizontal="center" vertical="bottom"/>
    </xf>
    <xf borderId="7" fillId="14" fontId="11" numFmtId="170" xfId="0" applyAlignment="1" applyBorder="1" applyFont="1" applyNumberFormat="1">
      <alignment horizontal="center" vertical="bottom"/>
    </xf>
    <xf borderId="6" fillId="20" fontId="11" numFmtId="168" xfId="0" applyAlignment="1" applyBorder="1" applyFont="1" applyNumberFormat="1">
      <alignment horizontal="center" vertical="bottom"/>
    </xf>
    <xf borderId="6" fillId="11" fontId="11" numFmtId="165" xfId="0" applyAlignment="1" applyBorder="1" applyFont="1" applyNumberFormat="1">
      <alignment horizontal="center" vertical="bottom"/>
    </xf>
    <xf borderId="6" fillId="12" fontId="11" numFmtId="165" xfId="0" applyAlignment="1" applyBorder="1" applyFont="1" applyNumberFormat="1">
      <alignment horizontal="center" vertical="bottom"/>
    </xf>
    <xf borderId="6" fillId="13" fontId="11" numFmtId="165" xfId="0" applyAlignment="1" applyBorder="1" applyFont="1" applyNumberFormat="1">
      <alignment horizontal="center" vertical="bottom"/>
    </xf>
    <xf borderId="9" fillId="2" fontId="2" numFmtId="164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0" fillId="24" fontId="1" numFmtId="0" xfId="0" applyAlignment="1" applyFill="1" applyFont="1">
      <alignment vertical="bottom"/>
    </xf>
    <xf borderId="0" fillId="17" fontId="1" numFmtId="0" xfId="0" applyAlignment="1" applyFont="1">
      <alignment vertical="bottom"/>
    </xf>
    <xf borderId="0" fillId="17" fontId="1" numFmtId="166" xfId="0" applyAlignment="1" applyFont="1" applyNumberFormat="1">
      <alignment vertical="bottom"/>
    </xf>
    <xf borderId="6" fillId="25" fontId="9" numFmtId="165" xfId="0" applyAlignment="1" applyBorder="1" applyFill="1" applyFont="1" applyNumberFormat="1">
      <alignment horizontal="center" vertical="bottom"/>
    </xf>
    <xf borderId="13" fillId="2" fontId="2" numFmtId="164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6" fillId="26" fontId="21" numFmtId="0" xfId="0" applyAlignment="1" applyBorder="1" applyFill="1" applyFont="1">
      <alignment horizontal="center" readingOrder="0" vertical="bottom"/>
    </xf>
    <xf borderId="0" fillId="24" fontId="1" numFmtId="168" xfId="0" applyAlignment="1" applyFont="1" applyNumberFormat="1">
      <alignment vertical="bottom"/>
    </xf>
    <xf borderId="17" fillId="2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6" fillId="20" fontId="21" numFmtId="168" xfId="0" applyAlignment="1" applyBorder="1" applyFont="1" applyNumberFormat="1">
      <alignment horizontal="center" vertical="bottom"/>
    </xf>
    <xf borderId="0" fillId="24" fontId="1" numFmtId="168" xfId="0" applyAlignment="1" applyFont="1" applyNumberFormat="1">
      <alignment horizontal="center" vertical="bottom"/>
    </xf>
    <xf borderId="0" fillId="17" fontId="1" numFmtId="168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0" fillId="24" fontId="22" numFmtId="165" xfId="0" applyAlignment="1" applyFont="1" applyNumberFormat="1">
      <alignment horizontal="center" readingOrder="0" vertical="bottom"/>
    </xf>
    <xf borderId="0" fillId="17" fontId="22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6" fillId="8" fontId="21" numFmtId="0" xfId="0" applyAlignment="1" applyBorder="1" applyFont="1">
      <alignment horizontal="center" vertical="bottom"/>
    </xf>
    <xf borderId="0" fillId="24" fontId="1" numFmtId="0" xfId="0" applyAlignment="1" applyFont="1">
      <alignment horizontal="center" vertical="bottom"/>
    </xf>
    <xf borderId="6" fillId="27" fontId="5" numFmtId="0" xfId="0" applyAlignment="1" applyBorder="1" applyFill="1" applyFont="1">
      <alignment horizontal="center" readingOrder="0" vertical="bottom"/>
    </xf>
    <xf borderId="6" fillId="27" fontId="5" numFmtId="0" xfId="0" applyAlignment="1" applyBorder="1" applyFont="1">
      <alignment horizontal="center" vertical="bottom"/>
    </xf>
    <xf borderId="0" fillId="17" fontId="1" numFmtId="165" xfId="0" applyAlignment="1" applyFont="1" applyNumberFormat="1">
      <alignment vertical="bottom"/>
    </xf>
    <xf borderId="0" fillId="2" fontId="5" numFmtId="0" xfId="0" applyAlignment="1" applyFont="1">
      <alignment horizontal="center" readingOrder="0" vertical="bottom"/>
    </xf>
    <xf borderId="6" fillId="28" fontId="5" numFmtId="0" xfId="0" applyAlignment="1" applyBorder="1" applyFill="1" applyFont="1">
      <alignment horizontal="center" readingOrder="0" vertical="bottom"/>
    </xf>
    <xf borderId="6" fillId="28" fontId="5" numFmtId="165" xfId="0" applyAlignment="1" applyBorder="1" applyFont="1" applyNumberFormat="1">
      <alignment horizontal="center" vertical="bottom"/>
    </xf>
    <xf borderId="6" fillId="9" fontId="21" numFmtId="0" xfId="0" applyAlignment="1" applyBorder="1" applyFont="1">
      <alignment horizontal="center" vertical="bottom"/>
    </xf>
    <xf borderId="6" fillId="10" fontId="21" numFmtId="0" xfId="0" applyAlignment="1" applyBorder="1" applyFont="1">
      <alignment horizontal="center" vertical="bottom"/>
    </xf>
    <xf borderId="0" fillId="24" fontId="1" numFmtId="165" xfId="0" applyAlignment="1" applyFont="1" applyNumberFormat="1">
      <alignment horizontal="center" vertical="bottom"/>
    </xf>
    <xf borderId="6" fillId="11" fontId="21" numFmtId="165" xfId="0" applyAlignment="1" applyBorder="1" applyFont="1" applyNumberFormat="1">
      <alignment horizontal="center" vertical="bottom"/>
    </xf>
    <xf borderId="0" fillId="14" fontId="21" numFmtId="165" xfId="0" applyAlignment="1" applyFont="1" applyNumberFormat="1">
      <alignment horizontal="center" readingOrder="0" vertical="bottom"/>
    </xf>
    <xf borderId="6" fillId="28" fontId="1" numFmtId="165" xfId="0" applyAlignment="1" applyBorder="1" applyFont="1" applyNumberFormat="1">
      <alignment horizontal="right" vertical="bottom"/>
    </xf>
    <xf borderId="6" fillId="27" fontId="1" numFmtId="0" xfId="0" applyAlignment="1" applyBorder="1" applyFont="1">
      <alignment vertical="bottom"/>
    </xf>
    <xf borderId="4" fillId="12" fontId="21" numFmtId="165" xfId="0" applyAlignment="1" applyBorder="1" applyFont="1" applyNumberFormat="1">
      <alignment horizontal="center" readingOrder="0" vertical="bottom"/>
    </xf>
    <xf borderId="0" fillId="15" fontId="21" numFmtId="165" xfId="0" applyAlignment="1" applyFont="1" applyNumberFormat="1">
      <alignment horizontal="center" readingOrder="0" vertical="bottom"/>
    </xf>
    <xf borderId="6" fillId="28" fontId="1" numFmtId="0" xfId="0" applyAlignment="1" applyBorder="1" applyFont="1">
      <alignment vertical="bottom"/>
    </xf>
    <xf borderId="4" fillId="13" fontId="21" numFmtId="165" xfId="0" applyAlignment="1" applyBorder="1" applyFont="1" applyNumberFormat="1">
      <alignment horizontal="center" readingOrder="0" vertical="bottom"/>
    </xf>
    <xf borderId="0" fillId="16" fontId="21" numFmtId="165" xfId="0" applyAlignment="1" applyFont="1" applyNumberFormat="1">
      <alignment horizontal="center" vertical="bottom"/>
    </xf>
    <xf borderId="6" fillId="14" fontId="21" numFmtId="165" xfId="0" applyAlignment="1" applyBorder="1" applyFont="1" applyNumberFormat="1">
      <alignment horizontal="center" readingOrder="0" vertical="bottom"/>
    </xf>
    <xf borderId="6" fillId="15" fontId="21" numFmtId="165" xfId="0" applyAlignment="1" applyBorder="1" applyFont="1" applyNumberFormat="1">
      <alignment horizontal="center" readingOrder="0" vertical="bottom"/>
    </xf>
    <xf borderId="6" fillId="16" fontId="21" numFmtId="165" xfId="0" applyAlignment="1" applyBorder="1" applyFont="1" applyNumberFormat="1">
      <alignment horizontal="center" vertical="bottom"/>
    </xf>
    <xf borderId="6" fillId="0" fontId="2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3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6" fillId="5" fontId="23" numFmtId="165" xfId="0" applyAlignment="1" applyBorder="1" applyFont="1" applyNumberFormat="1">
      <alignment horizontal="center" readingOrder="0" vertical="bottom"/>
    </xf>
    <xf borderId="6" fillId="21" fontId="1" numFmtId="0" xfId="0" applyAlignment="1" applyBorder="1" applyFont="1">
      <alignment readingOrder="0" vertical="bottom"/>
    </xf>
    <xf borderId="4" fillId="29" fontId="1" numFmtId="165" xfId="0" applyAlignment="1" applyBorder="1" applyFill="1" applyFont="1" applyNumberFormat="1">
      <alignment horizontal="center" readingOrder="0" vertical="bottom"/>
    </xf>
    <xf borderId="6" fillId="21" fontId="13" numFmtId="0" xfId="0" applyAlignment="1" applyBorder="1" applyFont="1">
      <alignment readingOrder="0"/>
    </xf>
    <xf borderId="0" fillId="2" fontId="10" numFmtId="165" xfId="0" applyAlignment="1" applyFont="1" applyNumberFormat="1">
      <alignment horizontal="center" vertical="bottom"/>
    </xf>
    <xf borderId="0" fillId="2" fontId="2" numFmtId="165" xfId="0" applyAlignment="1" applyFont="1" applyNumberFormat="1">
      <alignment horizontal="right" vertical="bottom"/>
    </xf>
    <xf borderId="0" fillId="2" fontId="10" numFmtId="0" xfId="0" applyAlignment="1" applyFont="1">
      <alignment horizontal="center" vertical="bottom"/>
    </xf>
    <xf borderId="6" fillId="29" fontId="1" numFmtId="165" xfId="0" applyAlignment="1" applyBorder="1" applyFont="1" applyNumberFormat="1">
      <alignment horizontal="center" readingOrder="0" vertical="bottom"/>
    </xf>
    <xf borderId="6" fillId="16" fontId="1" numFmtId="0" xfId="0" applyAlignment="1" applyBorder="1" applyFont="1">
      <alignment readingOrder="0" vertical="bottom"/>
    </xf>
    <xf borderId="4" fillId="14" fontId="10" numFmtId="168" xfId="0" applyAlignment="1" applyBorder="1" applyFont="1" applyNumberFormat="1">
      <alignment horizontal="center" readingOrder="0" vertical="bottom"/>
    </xf>
    <xf borderId="6" fillId="21" fontId="16" numFmtId="0" xfId="0" applyAlignment="1" applyBorder="1" applyFont="1">
      <alignment horizontal="left" readingOrder="0"/>
    </xf>
    <xf borderId="0" fillId="21" fontId="13" numFmtId="0" xfId="0" applyAlignment="1" applyFont="1">
      <alignment readingOrder="0"/>
    </xf>
    <xf borderId="6" fillId="21" fontId="17" numFmtId="0" xfId="0" applyAlignment="1" applyBorder="1" applyFont="1">
      <alignment horizontal="left" readingOrder="0"/>
    </xf>
    <xf borderId="0" fillId="2" fontId="2" numFmtId="165" xfId="0" applyAlignment="1" applyFont="1" applyNumberFormat="1">
      <alignment horizontal="center" readingOrder="0" vertical="bottom"/>
    </xf>
    <xf borderId="6" fillId="21" fontId="18" numFmtId="0" xfId="0" applyAlignment="1" applyBorder="1" applyFont="1">
      <alignment readingOrder="0"/>
    </xf>
    <xf borderId="6" fillId="8" fontId="1" numFmtId="0" xfId="0" applyAlignment="1" applyBorder="1" applyFont="1">
      <alignment readingOrder="0" vertical="bottom"/>
    </xf>
    <xf borderId="6" fillId="21" fontId="19" numFmtId="0" xfId="0" applyAlignment="1" applyBorder="1" applyFont="1">
      <alignment readingOrder="0" vertical="bottom"/>
    </xf>
    <xf borderId="6" fillId="27" fontId="5" numFmtId="168" xfId="0" applyAlignment="1" applyBorder="1" applyFont="1" applyNumberFormat="1">
      <alignment horizontal="center" vertical="bottom"/>
    </xf>
    <xf borderId="0" fillId="2" fontId="5" numFmtId="165" xfId="0" applyAlignment="1" applyFont="1" applyNumberFormat="1">
      <alignment horizontal="center" vertical="bottom"/>
    </xf>
    <xf borderId="6" fillId="28" fontId="1" numFmtId="165" xfId="0" applyAlignment="1" applyBorder="1" applyFont="1" applyNumberFormat="1">
      <alignment vertical="bottom"/>
    </xf>
    <xf borderId="6" fillId="21" fontId="1" numFmtId="0" xfId="0" applyAlignment="1" applyBorder="1" applyFont="1">
      <alignment vertical="bottom"/>
    </xf>
    <xf borderId="6" fillId="28" fontId="1" numFmtId="168" xfId="0" applyAlignment="1" applyBorder="1" applyFont="1" applyNumberFormat="1">
      <alignment vertical="bottom"/>
    </xf>
    <xf borderId="6" fillId="27" fontId="1" numFmtId="168" xfId="0" applyAlignment="1" applyBorder="1" applyFont="1" applyNumberFormat="1">
      <alignment vertical="bottom"/>
    </xf>
    <xf borderId="6" fillId="21" fontId="24" numFmtId="0" xfId="0" applyAlignment="1" applyBorder="1" applyFont="1">
      <alignment readingOrder="0" vertical="bottom"/>
    </xf>
    <xf borderId="1" fillId="29" fontId="1" numFmtId="165" xfId="0" applyAlignment="1" applyBorder="1" applyFont="1" applyNumberFormat="1">
      <alignment horizontal="center" readingOrder="0" vertical="bottom"/>
    </xf>
    <xf borderId="6" fillId="2" fontId="14" numFmtId="165" xfId="0" applyAlignment="1" applyBorder="1" applyFont="1" applyNumberFormat="1">
      <alignment horizontal="center" readingOrder="0" vertical="bottom"/>
    </xf>
    <xf borderId="0" fillId="2" fontId="1" numFmtId="166" xfId="0" applyAlignment="1" applyFont="1" applyNumberFormat="1">
      <alignment horizontal="center" vertical="bottom"/>
    </xf>
    <xf borderId="5" fillId="2" fontId="1" numFmtId="166" xfId="0" applyAlignment="1" applyBorder="1" applyFont="1" applyNumberFormat="1">
      <alignment horizontal="center" vertical="bottom"/>
    </xf>
    <xf borderId="4" fillId="16" fontId="1" numFmtId="166" xfId="0" applyAlignment="1" applyBorder="1" applyFont="1" applyNumberFormat="1">
      <alignment horizontal="center" vertical="bottom"/>
    </xf>
    <xf borderId="6" fillId="21" fontId="25" numFmtId="0" xfId="0" applyAlignment="1" applyBorder="1" applyFont="1">
      <alignment readingOrder="0"/>
    </xf>
    <xf borderId="0" fillId="2" fontId="26" numFmtId="0" xfId="0" applyAlignment="1" applyFont="1">
      <alignment readingOrder="0"/>
    </xf>
    <xf borderId="6" fillId="5" fontId="1" numFmtId="0" xfId="0" applyAlignment="1" applyBorder="1" applyFont="1">
      <alignment readingOrder="0" vertical="bottom"/>
    </xf>
    <xf borderId="6" fillId="21" fontId="27" numFmtId="0" xfId="0" applyAlignment="1" applyBorder="1" applyFont="1">
      <alignment readingOrder="0" vertical="bottom"/>
    </xf>
    <xf borderId="6" fillId="2" fontId="26" numFmtId="0" xfId="0" applyAlignment="1" applyBorder="1" applyFont="1">
      <alignment readingOrder="0" vertical="bottom"/>
    </xf>
    <xf borderId="0" fillId="2" fontId="28" numFmtId="49" xfId="0" applyAlignment="1" applyFont="1" applyNumberFormat="1">
      <alignment readingOrder="0"/>
    </xf>
    <xf borderId="6" fillId="21" fontId="27" numFmtId="0" xfId="0" applyAlignment="1" applyBorder="1" applyFont="1">
      <alignment horizontal="left" readingOrder="0"/>
    </xf>
    <xf borderId="6" fillId="2" fontId="26" numFmtId="0" xfId="0" applyAlignment="1" applyBorder="1" applyFont="1">
      <alignment readingOrder="0"/>
    </xf>
    <xf borderId="6" fillId="29" fontId="1" numFmtId="0" xfId="0" applyAlignment="1" applyBorder="1" applyFont="1">
      <alignment readingOrder="0" vertical="bottom"/>
    </xf>
    <xf borderId="3" fillId="2" fontId="2" numFmtId="0" xfId="0" applyAlignment="1" applyBorder="1" applyFont="1">
      <alignment horizontal="center" readingOrder="0" vertical="bottom"/>
    </xf>
    <xf borderId="0" fillId="17" fontId="1" numFmtId="166" xfId="0" applyAlignment="1" applyFont="1" applyNumberFormat="1">
      <alignment horizontal="center" vertical="bottom"/>
    </xf>
    <xf borderId="6" fillId="27" fontId="5" numFmtId="165" xfId="0" applyAlignment="1" applyBorder="1" applyFont="1" applyNumberFormat="1">
      <alignment horizontal="center" vertical="bottom"/>
    </xf>
    <xf borderId="6" fillId="27" fontId="1" numFmtId="165" xfId="0" applyAlignment="1" applyBorder="1" applyFont="1" applyNumberFormat="1">
      <alignment vertical="bottom"/>
    </xf>
    <xf borderId="6" fillId="28" fontId="1" numFmtId="166" xfId="0" applyAlignment="1" applyBorder="1" applyFont="1" applyNumberFormat="1">
      <alignment vertical="bottom"/>
    </xf>
    <xf borderId="0" fillId="0" fontId="1" numFmtId="166" xfId="0" applyAlignment="1" applyFont="1" applyNumberFormat="1">
      <alignment horizontal="center" vertical="bottom"/>
    </xf>
    <xf borderId="4" fillId="9" fontId="10" numFmtId="165" xfId="0" applyAlignment="1" applyBorder="1" applyFont="1" applyNumberFormat="1">
      <alignment horizontal="center" readingOrder="0" vertical="bottom"/>
    </xf>
    <xf borderId="6" fillId="21" fontId="19" numFmtId="0" xfId="0" applyAlignment="1" applyBorder="1" applyFont="1">
      <alignment readingOrder="0"/>
    </xf>
    <xf borderId="0" fillId="21" fontId="27" numFmtId="0" xfId="0" applyAlignment="1" applyFont="1">
      <alignment horizontal="left" readingOrder="0" vertical="bottom"/>
    </xf>
    <xf borderId="0" fillId="2" fontId="27" numFmtId="0" xfId="0" applyAlignment="1" applyFont="1">
      <alignment readingOrder="0"/>
    </xf>
    <xf borderId="6" fillId="0" fontId="1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center" readingOrder="0" vertical="bottom"/>
    </xf>
    <xf borderId="6" fillId="10" fontId="11" numFmtId="170" xfId="0" applyAlignment="1" applyBorder="1" applyFont="1" applyNumberFormat="1">
      <alignment horizontal="center" readingOrder="0" vertical="bottom"/>
    </xf>
    <xf borderId="4" fillId="29" fontId="1" numFmtId="165" xfId="0" applyAlignment="1" applyBorder="1" applyFont="1" applyNumberFormat="1">
      <alignment readingOrder="0" vertical="bottom"/>
    </xf>
    <xf borderId="0" fillId="3" fontId="3" numFmtId="0" xfId="0" applyAlignment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6" fillId="7" fontId="11" numFmtId="168" xfId="0" applyAlignment="1" applyBorder="1" applyFont="1" applyNumberFormat="1">
      <alignment horizontal="center" readingOrder="0" vertical="bottom"/>
    </xf>
    <xf borderId="0" fillId="21" fontId="25" numFmtId="0" xfId="0" applyAlignment="1" applyFont="1">
      <alignment readingOrder="0"/>
    </xf>
    <xf borderId="6" fillId="5" fontId="29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6" fillId="23" fontId="1" numFmtId="0" xfId="0" applyAlignment="1" applyBorder="1" applyFont="1">
      <alignment horizontal="center" readingOrder="0" vertical="bottom"/>
    </xf>
    <xf borderId="4" fillId="29" fontId="17" numFmtId="165" xfId="0" applyAlignment="1" applyBorder="1" applyFont="1" applyNumberFormat="1">
      <alignment horizontal="center" readingOrder="0" vertical="bottom"/>
    </xf>
    <xf borderId="0" fillId="29" fontId="13" numFmtId="0" xfId="0" applyAlignment="1" applyFont="1">
      <alignment readingOrder="0"/>
    </xf>
    <xf borderId="6" fillId="21" fontId="30" numFmtId="0" xfId="0" applyAlignment="1" applyBorder="1" applyFont="1">
      <alignment readingOrder="0"/>
    </xf>
    <xf borderId="6" fillId="29" fontId="1" numFmtId="165" xfId="0" applyAlignment="1" applyBorder="1" applyFont="1" applyNumberFormat="1">
      <alignment readingOrder="0" vertical="bottom"/>
    </xf>
    <xf borderId="7" fillId="10" fontId="11" numFmtId="170" xfId="0" applyAlignment="1" applyBorder="1" applyFont="1" applyNumberFormat="1">
      <alignment horizontal="center" readingOrder="0" vertical="bottom"/>
    </xf>
    <xf borderId="6" fillId="12" fontId="11" numFmtId="165" xfId="0" applyAlignment="1" applyBorder="1" applyFont="1" applyNumberFormat="1">
      <alignment horizontal="center" readingOrder="0" vertical="bottom"/>
    </xf>
    <xf borderId="6" fillId="27" fontId="1" numFmtId="170" xfId="0" applyAlignment="1" applyBorder="1" applyFont="1" applyNumberFormat="1">
      <alignment vertical="bottom"/>
    </xf>
    <xf borderId="6" fillId="27" fontId="1" numFmtId="166" xfId="0" applyAlignment="1" applyBorder="1" applyFont="1" applyNumberFormat="1">
      <alignment vertical="bottom"/>
    </xf>
    <xf borderId="6" fillId="8" fontId="13" numFmtId="0" xfId="0" applyAlignment="1" applyBorder="1" applyFont="1">
      <alignment readingOrder="0"/>
    </xf>
    <xf borderId="6" fillId="21" fontId="17" numFmtId="165" xfId="0" applyAlignment="1" applyBorder="1" applyFont="1" applyNumberFormat="1">
      <alignment horizontal="center" readingOrder="0" vertical="bottom"/>
    </xf>
    <xf borderId="0" fillId="2" fontId="13" numFmtId="0" xfId="0" applyAlignment="1" applyFont="1">
      <alignment horizontal="center" readingOrder="0"/>
    </xf>
    <xf borderId="6" fillId="16" fontId="19" numFmtId="0" xfId="0" applyAlignment="1" applyBorder="1" applyFont="1">
      <alignment readingOrder="0"/>
    </xf>
    <xf borderId="4" fillId="30" fontId="2" numFmtId="0" xfId="0" applyAlignment="1" applyBorder="1" applyFill="1" applyFont="1">
      <alignment horizontal="center" readingOrder="0" vertical="bottom"/>
    </xf>
    <xf borderId="0" fillId="24" fontId="1" numFmtId="0" xfId="0" applyAlignment="1" applyFont="1">
      <alignment horizontal="left" readingOrder="0" vertical="bottom"/>
    </xf>
    <xf borderId="6" fillId="26" fontId="5" numFmtId="171" xfId="0" applyAlignment="1" applyBorder="1" applyFont="1" applyNumberFormat="1">
      <alignment horizontal="center" readingOrder="0" vertical="bottom"/>
    </xf>
    <xf borderId="0" fillId="21" fontId="31" numFmtId="0" xfId="0" applyAlignment="1" applyFont="1">
      <alignment readingOrder="0"/>
    </xf>
    <xf borderId="6" fillId="16" fontId="17" numFmtId="0" xfId="0" applyAlignment="1" applyBorder="1" applyFont="1">
      <alignment horizontal="left" readingOrder="0"/>
    </xf>
    <xf borderId="6" fillId="8" fontId="19" numFmtId="0" xfId="0" applyAlignment="1" applyBorder="1" applyFont="1">
      <alignment readingOrder="0" vertical="bottom"/>
    </xf>
    <xf borderId="6" fillId="2" fontId="17" numFmtId="0" xfId="0" applyAlignment="1" applyBorder="1" applyFont="1">
      <alignment horizontal="center" readingOrder="0" vertical="bottom"/>
    </xf>
    <xf borderId="6" fillId="30" fontId="1" numFmtId="165" xfId="0" applyAlignment="1" applyBorder="1" applyFont="1" applyNumberFormat="1">
      <alignment horizontal="center" readingOrder="0" vertical="bottom"/>
    </xf>
    <xf borderId="6" fillId="2" fontId="17" numFmtId="0" xfId="0" applyAlignment="1" applyBorder="1" applyFont="1">
      <alignment horizontal="center" readingOrder="0"/>
    </xf>
    <xf borderId="0" fillId="0" fontId="1" numFmtId="0" xfId="0" applyAlignment="1" applyFont="1">
      <alignment readingOrder="0" vertical="bottom"/>
    </xf>
    <xf borderId="0" fillId="16" fontId="13" numFmtId="0" xfId="0" applyAlignment="1" applyFont="1">
      <alignment readingOrder="0"/>
    </xf>
    <xf borderId="6" fillId="27" fontId="5" numFmtId="166" xfId="0" applyAlignment="1" applyBorder="1" applyFont="1" applyNumberFormat="1">
      <alignment horizontal="center" vertical="bottom"/>
    </xf>
    <xf borderId="0" fillId="21" fontId="32" numFmtId="0" xfId="0" applyAlignment="1" applyFont="1">
      <alignment readingOrder="0"/>
    </xf>
    <xf borderId="0" fillId="21" fontId="33" numFmtId="0" xfId="0" applyAlignment="1" applyFont="1">
      <alignment horizontal="left" readingOrder="0"/>
    </xf>
    <xf borderId="0" fillId="0" fontId="2" numFmtId="171" xfId="0" applyAlignment="1" applyFont="1" applyNumberFormat="1">
      <alignment horizontal="center" vertical="bottom"/>
    </xf>
    <xf borderId="6" fillId="5" fontId="2" numFmtId="0" xfId="0" applyAlignment="1" applyBorder="1" applyFont="1">
      <alignment horizontal="center" readingOrder="0" vertical="bottom"/>
    </xf>
    <xf borderId="18" fillId="21" fontId="32" numFmtId="0" xfId="0" applyAlignment="1" applyBorder="1" applyFont="1">
      <alignment readingOrder="0" vertical="top"/>
    </xf>
    <xf borderId="6" fillId="16" fontId="13" numFmtId="0" xfId="0" applyAlignment="1" applyBorder="1" applyFont="1">
      <alignment readingOrder="0"/>
    </xf>
    <xf borderId="6" fillId="23" fontId="2" numFmtId="0" xfId="0" applyAlignment="1" applyBorder="1" applyFont="1">
      <alignment horizontal="center" readingOrder="0" vertical="bottom"/>
    </xf>
    <xf borderId="6" fillId="21" fontId="17" numFmtId="0" xfId="0" applyAlignment="1" applyBorder="1" applyFont="1">
      <alignment readingOrder="0" vertical="bottom"/>
    </xf>
    <xf borderId="0" fillId="2" fontId="34" numFmtId="0" xfId="0" applyAlignment="1" applyFont="1">
      <alignment horizontal="left" readingOrder="0"/>
    </xf>
    <xf borderId="0" fillId="2" fontId="13" numFmtId="0" xfId="0" applyFont="1"/>
    <xf borderId="0" fillId="21" fontId="35" numFmtId="0" xfId="0" applyAlignment="1" applyFont="1">
      <alignment horizontal="left" readingOrder="0"/>
    </xf>
    <xf borderId="6" fillId="27" fontId="1" numFmtId="0" xfId="0" applyAlignment="1" applyBorder="1" applyFont="1">
      <alignment readingOrder="0" vertical="bottom"/>
    </xf>
    <xf borderId="0" fillId="31" fontId="32" numFmtId="0" xfId="0" applyAlignment="1" applyFill="1" applyFont="1">
      <alignment readingOrder="0"/>
    </xf>
    <xf borderId="0" fillId="21" fontId="27" numFmtId="0" xfId="0" applyAlignment="1" applyFont="1">
      <alignment readingOrder="0"/>
    </xf>
    <xf borderId="0" fillId="21" fontId="36" numFmtId="0" xfId="0" applyAlignment="1" applyFont="1">
      <alignment readingOrder="0"/>
    </xf>
    <xf borderId="0" fillId="21" fontId="19" numFmtId="0" xfId="0" applyAlignment="1" applyFont="1">
      <alignment readingOrder="0"/>
    </xf>
    <xf borderId="6" fillId="21" fontId="2" numFmtId="0" xfId="0" applyAlignment="1" applyBorder="1" applyFont="1">
      <alignment readingOrder="0" vertical="bottom"/>
    </xf>
    <xf borderId="6" fillId="22" fontId="11" numFmtId="170" xfId="0" applyAlignment="1" applyBorder="1" applyFont="1" applyNumberFormat="1">
      <alignment horizontal="center" readingOrder="0" vertical="bottom"/>
    </xf>
    <xf borderId="0" fillId="21" fontId="37" numFmtId="0" xfId="0" applyAlignment="1" applyFont="1">
      <alignment readingOrder="0"/>
    </xf>
    <xf borderId="6" fillId="0" fontId="38" numFmtId="0" xfId="0" applyAlignment="1" applyBorder="1" applyFont="1">
      <alignment horizontal="center" readingOrder="0" vertical="center"/>
    </xf>
    <xf borderId="6" fillId="32" fontId="2" numFmtId="0" xfId="0" applyAlignment="1" applyBorder="1" applyFill="1" applyFont="1">
      <alignment horizontal="center" readingOrder="0" vertical="bottom"/>
    </xf>
    <xf borderId="6" fillId="8" fontId="17" numFmtId="0" xfId="0" applyAlignment="1" applyBorder="1" applyFont="1">
      <alignment horizontal="left" readingOrder="0"/>
    </xf>
    <xf borderId="0" fillId="2" fontId="1" numFmtId="0" xfId="0" applyAlignment="1" applyFont="1">
      <alignment horizontal="left" vertical="bottom"/>
    </xf>
    <xf borderId="0" fillId="2" fontId="1" numFmtId="165" xfId="0" applyAlignment="1" applyFont="1" applyNumberFormat="1">
      <alignment horizontal="left" vertical="bottom"/>
    </xf>
    <xf borderId="5" fillId="2" fontId="1" numFmtId="165" xfId="0" applyAlignment="1" applyBorder="1" applyFont="1" applyNumberFormat="1">
      <alignment horizontal="left" vertical="bottom"/>
    </xf>
    <xf borderId="6" fillId="5" fontId="9" numFmtId="165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left" readingOrder="0"/>
    </xf>
    <xf borderId="6" fillId="2" fontId="13" numFmtId="0" xfId="0" applyAlignment="1" applyBorder="1" applyFont="1">
      <alignment horizontal="left" readingOrder="0"/>
    </xf>
    <xf borderId="1" fillId="29" fontId="17" numFmtId="165" xfId="0" applyAlignment="1" applyBorder="1" applyFont="1" applyNumberFormat="1">
      <alignment horizontal="center" readingOrder="0" vertical="bottom"/>
    </xf>
    <xf borderId="0" fillId="2" fontId="27" numFmtId="0" xfId="0" applyAlignment="1" applyFont="1">
      <alignment horizontal="left" readingOrder="0" vertical="bottom"/>
    </xf>
    <xf borderId="6" fillId="23" fontId="1" numFmtId="0" xfId="0" applyAlignment="1" applyBorder="1" applyFont="1">
      <alignment readingOrder="0" vertical="bottom"/>
    </xf>
    <xf borderId="6" fillId="2" fontId="18" numFmtId="0" xfId="0" applyAlignment="1" applyBorder="1" applyFont="1">
      <alignment horizontal="left" readingOrder="0"/>
    </xf>
    <xf borderId="6" fillId="2" fontId="19" numFmtId="0" xfId="0" applyAlignment="1" applyBorder="1" applyFont="1">
      <alignment horizontal="left" readingOrder="0" vertical="bottom"/>
    </xf>
    <xf borderId="6" fillId="2" fontId="19" numFmtId="0" xfId="0" applyAlignment="1" applyBorder="1" applyFont="1">
      <alignment horizontal="left" readingOrder="0"/>
    </xf>
    <xf borderId="6" fillId="2" fontId="1" numFmtId="0" xfId="0" applyAlignment="1" applyBorder="1" applyFont="1">
      <alignment horizontal="left" vertical="bottom"/>
    </xf>
    <xf borderId="11" fillId="2" fontId="1" numFmtId="0" xfId="0" applyAlignment="1" applyBorder="1" applyFont="1">
      <alignment horizontal="left" vertical="bottom"/>
    </xf>
    <xf borderId="15" fillId="2" fontId="1" numFmtId="0" xfId="0" applyAlignment="1" applyBorder="1" applyFont="1">
      <alignment horizontal="left" vertical="bottom"/>
    </xf>
    <xf borderId="6" fillId="27" fontId="5" numFmtId="168" xfId="0" applyAlignment="1" applyBorder="1" applyFont="1" applyNumberFormat="1">
      <alignment horizontal="left" vertical="bottom"/>
    </xf>
    <xf borderId="6" fillId="28" fontId="5" numFmtId="165" xfId="0" applyAlignment="1" applyBorder="1" applyFont="1" applyNumberFormat="1">
      <alignment horizontal="left" vertical="bottom"/>
    </xf>
    <xf borderId="6" fillId="28" fontId="1" numFmtId="165" xfId="0" applyAlignment="1" applyBorder="1" applyFont="1" applyNumberFormat="1">
      <alignment horizontal="left" vertical="bottom"/>
    </xf>
    <xf borderId="6" fillId="28" fontId="1" numFmtId="168" xfId="0" applyAlignment="1" applyBorder="1" applyFont="1" applyNumberFormat="1">
      <alignment horizontal="left" vertical="bottom"/>
    </xf>
    <xf borderId="0" fillId="0" fontId="1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/>
      <c r="B7" s="50"/>
      <c r="C7" s="51"/>
      <c r="D7" s="52"/>
      <c r="E7" s="53"/>
      <c r="F7" s="50"/>
      <c r="G7" s="54"/>
      <c r="H7" s="54"/>
      <c r="I7" s="55"/>
      <c r="J7" s="56"/>
      <c r="K7" s="57"/>
      <c r="L7" s="58"/>
      <c r="M7" s="59"/>
      <c r="N7" s="60"/>
      <c r="O7" s="61"/>
      <c r="P7" s="62"/>
      <c r="Q7" s="63"/>
      <c r="R7" s="64"/>
      <c r="S7" s="65"/>
      <c r="T7" s="66"/>
      <c r="U7" s="67"/>
      <c r="V7" s="53"/>
      <c r="W7" s="68" t="s">
        <v>25</v>
      </c>
      <c r="X7" s="69">
        <f>SUM(K7:K95)</f>
        <v>0</v>
      </c>
      <c r="Y7" s="8"/>
      <c r="Z7" s="8"/>
      <c r="AA7" s="8"/>
      <c r="AB7" s="8"/>
      <c r="AC7" s="8"/>
      <c r="AD7" s="8"/>
    </row>
    <row r="8">
      <c r="A8" s="50"/>
      <c r="B8" s="50"/>
      <c r="C8" s="51"/>
      <c r="D8" s="70"/>
      <c r="E8" s="53"/>
      <c r="F8" s="50"/>
      <c r="G8" s="54"/>
      <c r="H8" s="54"/>
      <c r="I8" s="55"/>
      <c r="J8" s="56"/>
      <c r="K8" s="71"/>
      <c r="L8" s="58"/>
      <c r="M8" s="59"/>
      <c r="N8" s="72"/>
      <c r="O8" s="61"/>
      <c r="P8" s="73"/>
      <c r="Q8" s="74"/>
      <c r="R8" s="75"/>
      <c r="S8" s="76"/>
      <c r="T8" s="77"/>
      <c r="U8" s="78"/>
      <c r="V8" s="53"/>
      <c r="W8" s="38" t="s">
        <v>13</v>
      </c>
      <c r="X8" s="69">
        <f>SUM(L7:L95)</f>
        <v>0</v>
      </c>
      <c r="Y8" s="8"/>
      <c r="Z8" s="8"/>
      <c r="AA8" s="8"/>
      <c r="AB8" s="8"/>
      <c r="AC8" s="8"/>
      <c r="AD8" s="8"/>
    </row>
    <row r="9">
      <c r="A9" s="50"/>
      <c r="B9" s="50"/>
      <c r="C9" s="79"/>
      <c r="D9" s="52"/>
      <c r="E9" s="53"/>
      <c r="F9" s="50"/>
      <c r="G9" s="54"/>
      <c r="H9" s="54"/>
      <c r="I9" s="55"/>
      <c r="J9" s="56"/>
      <c r="K9" s="71"/>
      <c r="L9" s="80"/>
      <c r="M9" s="59"/>
      <c r="N9" s="81"/>
      <c r="O9" s="61"/>
      <c r="P9" s="73"/>
      <c r="Q9" s="74"/>
      <c r="R9" s="75"/>
      <c r="S9" s="76"/>
      <c r="T9" s="77"/>
      <c r="U9" s="67"/>
      <c r="V9" s="53"/>
      <c r="W9" s="82" t="s">
        <v>14</v>
      </c>
      <c r="X9" s="83">
        <f>SUM(M7:M95)</f>
        <v>0</v>
      </c>
      <c r="Y9" s="8"/>
      <c r="Z9" s="8"/>
      <c r="AA9" s="8"/>
      <c r="AB9" s="8"/>
      <c r="AC9" s="8"/>
      <c r="AD9" s="8"/>
    </row>
    <row r="10">
      <c r="A10" s="50"/>
      <c r="B10" s="50"/>
      <c r="C10" s="51"/>
      <c r="D10" s="84"/>
      <c r="E10" s="53"/>
      <c r="F10" s="50"/>
      <c r="G10" s="85" t="s">
        <v>26</v>
      </c>
      <c r="H10" s="85"/>
      <c r="I10" s="55" t="s">
        <v>26</v>
      </c>
      <c r="J10" s="50"/>
      <c r="K10" s="71"/>
      <c r="L10" s="58"/>
      <c r="M10" s="59"/>
      <c r="N10" s="86"/>
      <c r="O10" s="61"/>
      <c r="P10" s="87"/>
      <c r="Q10" s="43"/>
      <c r="R10" s="44"/>
      <c r="S10" s="88"/>
      <c r="T10" s="77"/>
      <c r="U10" s="67"/>
      <c r="V10" s="89"/>
      <c r="W10" s="90" t="s">
        <v>27</v>
      </c>
      <c r="X10" s="83">
        <f>SUM(N7:N95)</f>
        <v>0</v>
      </c>
      <c r="Y10" s="8"/>
      <c r="Z10" s="8"/>
      <c r="AA10" s="8"/>
      <c r="AB10" s="8"/>
      <c r="AC10" s="8"/>
      <c r="AD10" s="8"/>
    </row>
    <row r="11">
      <c r="A11" s="50"/>
      <c r="B11" s="50"/>
      <c r="C11" s="51"/>
      <c r="D11" s="91"/>
      <c r="E11" s="92"/>
      <c r="F11" s="50"/>
      <c r="G11" s="54"/>
      <c r="H11" s="54"/>
      <c r="I11" s="55"/>
      <c r="J11" s="50"/>
      <c r="K11" s="57"/>
      <c r="L11" s="93"/>
      <c r="M11" s="59"/>
      <c r="N11" s="86"/>
      <c r="O11" s="94"/>
      <c r="P11" s="62"/>
      <c r="Q11" s="63"/>
      <c r="R11" s="64"/>
      <c r="S11" s="88"/>
      <c r="T11" s="95"/>
      <c r="U11" s="96"/>
      <c r="V11" s="89"/>
      <c r="W11" s="44" t="s">
        <v>19</v>
      </c>
      <c r="X11" s="97">
        <f>SUM(R7:R95)</f>
        <v>0</v>
      </c>
      <c r="Y11" s="8"/>
      <c r="Z11" s="8"/>
      <c r="AA11" s="8"/>
      <c r="AB11" s="8"/>
      <c r="AC11" s="8"/>
      <c r="AD11" s="8"/>
    </row>
    <row r="12">
      <c r="A12" s="50"/>
      <c r="B12" s="50"/>
      <c r="C12" s="98"/>
      <c r="D12" s="91"/>
      <c r="E12" s="92"/>
      <c r="F12" s="50"/>
      <c r="G12" s="54"/>
      <c r="H12" s="54"/>
      <c r="I12" s="55"/>
      <c r="J12" s="56"/>
      <c r="K12" s="57"/>
      <c r="L12" s="99"/>
      <c r="M12" s="59"/>
      <c r="N12" s="100"/>
      <c r="O12" s="61"/>
      <c r="P12" s="62"/>
      <c r="Q12" s="63"/>
      <c r="R12" s="64"/>
      <c r="S12" s="101"/>
      <c r="T12" s="102"/>
      <c r="U12" s="103"/>
      <c r="V12" s="89"/>
      <c r="W12" s="104" t="s">
        <v>22</v>
      </c>
      <c r="X12" s="105">
        <f>SUM(U7:U93)</f>
        <v>0</v>
      </c>
      <c r="Y12" s="8"/>
      <c r="Z12" s="8"/>
      <c r="AA12" s="8"/>
      <c r="AB12" s="8"/>
      <c r="AC12" s="8"/>
      <c r="AD12" s="8"/>
    </row>
    <row r="13" ht="16.5" customHeight="1">
      <c r="A13" s="50"/>
      <c r="B13" s="50"/>
      <c r="C13" s="79"/>
      <c r="D13" s="52"/>
      <c r="E13" s="53"/>
      <c r="F13" s="50"/>
      <c r="G13" s="106"/>
      <c r="H13" s="106"/>
      <c r="I13" s="55"/>
      <c r="J13" s="50"/>
      <c r="K13" s="71"/>
      <c r="L13" s="58"/>
      <c r="M13" s="107"/>
      <c r="N13" s="86"/>
      <c r="O13" s="61"/>
      <c r="P13" s="87"/>
      <c r="Q13" s="43"/>
      <c r="R13" s="44"/>
      <c r="S13" s="76"/>
      <c r="T13" s="95"/>
      <c r="U13" s="103"/>
      <c r="V13" s="89"/>
      <c r="W13" s="108" t="s">
        <v>28</v>
      </c>
      <c r="X13" s="69">
        <f>SUM(X7:X12)</f>
        <v>0</v>
      </c>
      <c r="Y13" s="8"/>
      <c r="Z13" s="8"/>
      <c r="AA13" s="8"/>
      <c r="AB13" s="8"/>
      <c r="AC13" s="8"/>
      <c r="AD13" s="8"/>
    </row>
    <row r="14">
      <c r="A14" s="50"/>
      <c r="B14" s="50"/>
      <c r="C14" s="51"/>
      <c r="D14" s="91"/>
      <c r="E14" s="53"/>
      <c r="F14" s="50"/>
      <c r="G14" s="54"/>
      <c r="H14" s="54"/>
      <c r="I14" s="55"/>
      <c r="J14" s="50"/>
      <c r="K14" s="71"/>
      <c r="L14" s="58"/>
      <c r="M14" s="59"/>
      <c r="N14" s="86"/>
      <c r="O14" s="61"/>
      <c r="P14" s="87"/>
      <c r="Q14" s="43"/>
      <c r="R14" s="44"/>
      <c r="S14" s="88"/>
      <c r="T14" s="109"/>
      <c r="U14" s="103"/>
      <c r="V14" s="110"/>
      <c r="W14" s="111"/>
      <c r="Y14" s="8"/>
      <c r="Z14" s="8"/>
      <c r="AA14" s="8"/>
      <c r="AB14" s="8"/>
      <c r="AC14" s="8"/>
      <c r="AD14" s="8"/>
    </row>
    <row r="15">
      <c r="A15" s="50"/>
      <c r="B15" s="50"/>
      <c r="C15" s="51"/>
      <c r="D15" s="84"/>
      <c r="E15" s="92"/>
      <c r="F15" s="50"/>
      <c r="G15" s="54"/>
      <c r="H15" s="54"/>
      <c r="I15" s="55"/>
      <c r="J15" s="50"/>
      <c r="K15" s="71"/>
      <c r="L15" s="58"/>
      <c r="M15" s="59"/>
      <c r="N15" s="86"/>
      <c r="O15" s="61"/>
      <c r="P15" s="62"/>
      <c r="Q15" s="63"/>
      <c r="R15" s="64"/>
      <c r="S15" s="88"/>
      <c r="T15" s="95"/>
      <c r="U15" s="112"/>
      <c r="V15" s="89"/>
      <c r="W15" s="113"/>
      <c r="X15" s="114"/>
      <c r="Y15" s="8"/>
      <c r="Z15" s="8"/>
      <c r="AA15" s="8"/>
      <c r="AB15" s="8"/>
      <c r="AC15" s="8"/>
      <c r="AD15" s="8"/>
    </row>
    <row r="16">
      <c r="A16" s="50"/>
      <c r="B16" s="50"/>
      <c r="C16" s="51"/>
      <c r="D16" s="84"/>
      <c r="E16" s="53"/>
      <c r="F16" s="50"/>
      <c r="G16" s="54"/>
      <c r="H16" s="54"/>
      <c r="I16" s="55"/>
      <c r="J16" s="56"/>
      <c r="K16" s="71"/>
      <c r="L16" s="58"/>
      <c r="M16" s="59"/>
      <c r="N16" s="86"/>
      <c r="O16" s="115"/>
      <c r="P16" s="62"/>
      <c r="Q16" s="63"/>
      <c r="R16" s="64"/>
      <c r="S16" s="88"/>
      <c r="T16" s="95"/>
      <c r="U16" s="103"/>
      <c r="V16" s="89"/>
      <c r="W16" s="116" t="s">
        <v>29</v>
      </c>
      <c r="Y16" s="8"/>
      <c r="Z16" s="8"/>
      <c r="AA16" s="8"/>
      <c r="AB16" s="8"/>
      <c r="AC16" s="8"/>
      <c r="AD16" s="8"/>
    </row>
    <row r="17">
      <c r="A17" s="50"/>
      <c r="B17" s="50"/>
      <c r="C17" s="79"/>
      <c r="D17" s="91"/>
      <c r="E17" s="92"/>
      <c r="F17" s="50"/>
      <c r="G17" s="54"/>
      <c r="H17" s="54"/>
      <c r="I17" s="55"/>
      <c r="J17" s="50"/>
      <c r="K17" s="71"/>
      <c r="L17" s="93"/>
      <c r="M17" s="59"/>
      <c r="N17" s="81"/>
      <c r="O17" s="61"/>
      <c r="P17" s="87"/>
      <c r="Q17" s="43"/>
      <c r="R17" s="44"/>
      <c r="S17" s="88"/>
      <c r="T17" s="95"/>
      <c r="U17" s="96"/>
      <c r="V17" s="89"/>
      <c r="W17" s="117" t="s">
        <v>17</v>
      </c>
      <c r="X17" s="69">
        <f>SUM(P9:P97)</f>
        <v>0</v>
      </c>
      <c r="Y17" s="8"/>
      <c r="Z17" s="8"/>
      <c r="AA17" s="8"/>
      <c r="AB17" s="8"/>
      <c r="AC17" s="8"/>
      <c r="AD17" s="8"/>
    </row>
    <row r="18">
      <c r="A18" s="50"/>
      <c r="B18" s="50"/>
      <c r="C18" s="79"/>
      <c r="D18" s="91"/>
      <c r="E18" s="92"/>
      <c r="F18" s="50"/>
      <c r="G18" s="54"/>
      <c r="H18" s="54"/>
      <c r="I18" s="55"/>
      <c r="J18" s="56"/>
      <c r="K18" s="71"/>
      <c r="L18" s="80"/>
      <c r="M18" s="59"/>
      <c r="N18" s="86"/>
      <c r="O18" s="61"/>
      <c r="P18" s="62"/>
      <c r="Q18" s="63"/>
      <c r="R18" s="64"/>
      <c r="S18" s="88"/>
      <c r="T18" s="95"/>
      <c r="U18" s="103"/>
      <c r="V18" s="110"/>
      <c r="W18" s="43" t="s">
        <v>18</v>
      </c>
      <c r="X18" s="69">
        <f>SUM(Q9:Q97)</f>
        <v>0</v>
      </c>
      <c r="Y18" s="8"/>
      <c r="Z18" s="8"/>
      <c r="AA18" s="8"/>
      <c r="AB18" s="8"/>
      <c r="AC18" s="8"/>
      <c r="AD18" s="8"/>
    </row>
    <row r="19">
      <c r="A19" s="50"/>
      <c r="B19" s="50"/>
      <c r="C19" s="51"/>
      <c r="D19" s="91"/>
      <c r="E19" s="53"/>
      <c r="F19" s="50"/>
      <c r="G19" s="54"/>
      <c r="H19" s="54"/>
      <c r="I19" s="55"/>
      <c r="J19" s="50"/>
      <c r="K19" s="71"/>
      <c r="L19" s="118"/>
      <c r="M19" s="59"/>
      <c r="N19" s="86"/>
      <c r="O19" s="61"/>
      <c r="P19" s="62"/>
      <c r="Q19" s="63"/>
      <c r="R19" s="64"/>
      <c r="S19" s="88"/>
      <c r="T19" s="95"/>
      <c r="U19" s="96"/>
      <c r="V19" s="110"/>
      <c r="W19" s="41" t="s">
        <v>16</v>
      </c>
      <c r="X19" s="69">
        <f>SUM(O9:O97)</f>
        <v>0</v>
      </c>
      <c r="Y19" s="8"/>
      <c r="Z19" s="8"/>
      <c r="AA19" s="8"/>
      <c r="AB19" s="8"/>
      <c r="AC19" s="8"/>
      <c r="AD19" s="8"/>
    </row>
    <row r="20" ht="15.75" customHeight="1">
      <c r="A20" s="50"/>
      <c r="B20" s="50"/>
      <c r="C20" s="51"/>
      <c r="D20" s="91"/>
      <c r="E20" s="92"/>
      <c r="F20" s="50"/>
      <c r="G20" s="54"/>
      <c r="H20" s="54"/>
      <c r="I20" s="55"/>
      <c r="J20" s="56"/>
      <c r="K20" s="71"/>
      <c r="L20" s="58"/>
      <c r="M20" s="119"/>
      <c r="N20" s="86"/>
      <c r="O20" s="61"/>
      <c r="P20" s="73"/>
      <c r="Q20" s="74"/>
      <c r="R20" s="75"/>
      <c r="S20" s="76"/>
      <c r="T20" s="95"/>
      <c r="U20" s="103"/>
      <c r="V20" s="89"/>
      <c r="W20" s="108" t="s">
        <v>30</v>
      </c>
      <c r="X20" s="69">
        <f>SUM(X17:X19)</f>
        <v>0</v>
      </c>
      <c r="Y20" s="8"/>
      <c r="Z20" s="8"/>
      <c r="AA20" s="8"/>
      <c r="AB20" s="8"/>
      <c r="AC20" s="8"/>
      <c r="AD20" s="8"/>
    </row>
    <row r="21" ht="17.25" customHeight="1">
      <c r="A21" s="50"/>
      <c r="B21" s="50"/>
      <c r="C21" s="51"/>
      <c r="D21" s="91"/>
      <c r="E21" s="53"/>
      <c r="F21" s="50"/>
      <c r="G21" s="54"/>
      <c r="H21" s="54"/>
      <c r="I21" s="55"/>
      <c r="J21" s="56"/>
      <c r="K21" s="71"/>
      <c r="L21" s="58"/>
      <c r="M21" s="119"/>
      <c r="N21" s="86"/>
      <c r="O21" s="61"/>
      <c r="P21" s="62"/>
      <c r="Q21" s="63"/>
      <c r="R21" s="64"/>
      <c r="S21" s="88"/>
      <c r="T21" s="95"/>
      <c r="U21" s="103"/>
      <c r="V21" s="89"/>
      <c r="W21" s="120"/>
      <c r="X21" s="121"/>
      <c r="Y21" s="8"/>
      <c r="Z21" s="8"/>
      <c r="AA21" s="8"/>
      <c r="AB21" s="8"/>
      <c r="AC21" s="8"/>
      <c r="AD21" s="8"/>
    </row>
    <row r="22">
      <c r="A22" s="50"/>
      <c r="B22" s="50"/>
      <c r="C22" s="51"/>
      <c r="D22" s="91"/>
      <c r="E22" s="53"/>
      <c r="F22" s="50"/>
      <c r="G22" s="54"/>
      <c r="H22" s="54"/>
      <c r="I22" s="55"/>
      <c r="J22" s="56"/>
      <c r="K22" s="71"/>
      <c r="L22" s="58"/>
      <c r="M22" s="59"/>
      <c r="N22" s="122"/>
      <c r="O22" s="61"/>
      <c r="P22" s="62"/>
      <c r="Q22" s="63"/>
      <c r="R22" s="64"/>
      <c r="S22" s="88"/>
      <c r="T22" s="95"/>
      <c r="U22" s="103"/>
      <c r="V22" s="89"/>
      <c r="W22" s="123" t="s">
        <v>31</v>
      </c>
      <c r="Y22" s="8"/>
      <c r="Z22" s="8"/>
      <c r="AA22" s="8"/>
      <c r="AB22" s="8"/>
      <c r="AC22" s="8"/>
      <c r="AD22" s="8"/>
    </row>
    <row r="23">
      <c r="A23" s="50"/>
      <c r="B23" s="50"/>
      <c r="C23" s="51"/>
      <c r="D23" s="84"/>
      <c r="E23" s="92"/>
      <c r="F23" s="50"/>
      <c r="G23" s="54"/>
      <c r="H23" s="54"/>
      <c r="I23" s="55"/>
      <c r="J23" s="56"/>
      <c r="K23" s="71"/>
      <c r="L23" s="58"/>
      <c r="M23" s="59"/>
      <c r="N23" s="122"/>
      <c r="O23" s="61"/>
      <c r="P23" s="62"/>
      <c r="Q23" s="63"/>
      <c r="R23" s="64"/>
      <c r="S23" s="88"/>
      <c r="T23" s="95"/>
      <c r="U23" s="103"/>
      <c r="V23" s="89"/>
      <c r="W23" s="124" t="s">
        <v>20</v>
      </c>
      <c r="X23" s="83">
        <f>SUM(S11:S99)</f>
        <v>0</v>
      </c>
      <c r="Y23" s="8"/>
      <c r="Z23" s="8"/>
      <c r="AA23" s="8"/>
      <c r="AB23" s="8"/>
      <c r="AC23" s="8"/>
      <c r="AD23" s="8"/>
    </row>
    <row r="24">
      <c r="A24" s="50"/>
      <c r="B24" s="50"/>
      <c r="C24" s="51"/>
      <c r="D24" s="91"/>
      <c r="E24" s="53"/>
      <c r="F24" s="50"/>
      <c r="G24" s="54"/>
      <c r="H24" s="54"/>
      <c r="I24" s="55"/>
      <c r="J24" s="50"/>
      <c r="K24" s="71"/>
      <c r="L24" s="58"/>
      <c r="M24" s="59"/>
      <c r="N24" s="81"/>
      <c r="O24" s="61"/>
      <c r="P24" s="62"/>
      <c r="Q24" s="63"/>
      <c r="R24" s="64"/>
      <c r="S24" s="125"/>
      <c r="T24" s="95"/>
      <c r="U24" s="96"/>
      <c r="V24" s="89"/>
      <c r="W24" s="126" t="s">
        <v>21</v>
      </c>
      <c r="X24" s="83">
        <f>SUM(T11:T99)</f>
        <v>0</v>
      </c>
      <c r="Y24" s="8"/>
      <c r="Z24" s="8"/>
      <c r="AA24" s="8"/>
      <c r="AB24" s="8"/>
      <c r="AC24" s="8"/>
      <c r="AD24" s="8"/>
    </row>
    <row r="25">
      <c r="A25" s="50"/>
      <c r="B25" s="50"/>
      <c r="C25" s="51"/>
      <c r="D25" s="91"/>
      <c r="E25" s="92"/>
      <c r="F25" s="50"/>
      <c r="G25" s="54"/>
      <c r="H25" s="54"/>
      <c r="I25" s="55"/>
      <c r="J25" s="56"/>
      <c r="K25" s="71"/>
      <c r="L25" s="58"/>
      <c r="M25" s="59"/>
      <c r="N25" s="86"/>
      <c r="O25" s="127"/>
      <c r="P25" s="62"/>
      <c r="Q25" s="63"/>
      <c r="R25" s="64"/>
      <c r="S25" s="76"/>
      <c r="T25" s="95"/>
      <c r="U25" s="128"/>
      <c r="V25" s="110"/>
      <c r="W25" s="108" t="s">
        <v>32</v>
      </c>
      <c r="X25" s="69">
        <f>SUM(X23:X24)</f>
        <v>0</v>
      </c>
      <c r="Y25" s="8"/>
      <c r="Z25" s="8"/>
      <c r="AA25" s="8"/>
      <c r="AB25" s="8"/>
      <c r="AC25" s="8"/>
      <c r="AD25" s="8"/>
    </row>
    <row r="26" ht="17.25" customHeight="1">
      <c r="A26" s="50"/>
      <c r="B26" s="50"/>
      <c r="C26" s="51"/>
      <c r="D26" s="79"/>
      <c r="E26" s="53"/>
      <c r="F26" s="50"/>
      <c r="G26" s="54"/>
      <c r="H26" s="54"/>
      <c r="I26" s="55"/>
      <c r="J26" s="56"/>
      <c r="K26" s="129"/>
      <c r="L26" s="58"/>
      <c r="M26" s="59"/>
      <c r="N26" s="81"/>
      <c r="O26" s="61"/>
      <c r="P26" s="62"/>
      <c r="Q26" s="63"/>
      <c r="R26" s="64"/>
      <c r="S26" s="88"/>
      <c r="T26" s="109"/>
      <c r="U26" s="103"/>
      <c r="V26" s="89"/>
      <c r="W26" s="130"/>
      <c r="X26" s="131"/>
      <c r="Y26" s="8"/>
      <c r="Z26" s="8"/>
      <c r="AA26" s="8"/>
      <c r="AB26" s="8"/>
      <c r="AC26" s="8"/>
      <c r="AD26" s="8"/>
    </row>
    <row r="27">
      <c r="A27" s="50"/>
      <c r="B27" s="50"/>
      <c r="C27" s="51"/>
      <c r="D27" s="79"/>
      <c r="E27" s="92"/>
      <c r="F27" s="50"/>
      <c r="G27" s="54"/>
      <c r="H27" s="54"/>
      <c r="I27" s="55"/>
      <c r="J27" s="50"/>
      <c r="K27" s="71"/>
      <c r="L27" s="80"/>
      <c r="M27" s="107"/>
      <c r="N27" s="81"/>
      <c r="O27" s="132"/>
      <c r="P27" s="62"/>
      <c r="Q27" s="63"/>
      <c r="R27" s="64"/>
      <c r="S27" s="88"/>
      <c r="T27" s="109"/>
      <c r="U27" s="96"/>
      <c r="V27" s="89"/>
      <c r="W27" s="8"/>
      <c r="X27" s="8"/>
      <c r="Y27" s="8"/>
      <c r="Z27" s="8"/>
      <c r="AA27" s="8"/>
      <c r="AB27" s="8"/>
      <c r="AC27" s="8"/>
      <c r="AD27" s="8"/>
    </row>
    <row r="28">
      <c r="A28" s="50"/>
      <c r="B28" s="50"/>
      <c r="C28" s="79"/>
      <c r="D28" s="91"/>
      <c r="E28" s="92"/>
      <c r="F28" s="50"/>
      <c r="G28" s="54"/>
      <c r="H28" s="54"/>
      <c r="I28" s="55"/>
      <c r="J28" s="50"/>
      <c r="K28" s="57"/>
      <c r="L28" s="58"/>
      <c r="M28" s="133"/>
      <c r="N28" s="81"/>
      <c r="O28" s="132"/>
      <c r="P28" s="73"/>
      <c r="Q28" s="74"/>
      <c r="R28" s="75"/>
      <c r="S28" s="88"/>
      <c r="T28" s="109"/>
      <c r="U28" s="96"/>
      <c r="V28" s="89"/>
      <c r="W28" s="8"/>
      <c r="X28" s="8"/>
      <c r="Y28" s="8"/>
      <c r="Z28" s="8"/>
      <c r="AA28" s="8"/>
      <c r="AB28" s="8"/>
      <c r="AC28" s="8"/>
      <c r="AD28" s="8"/>
    </row>
    <row r="29">
      <c r="A29" s="50"/>
      <c r="B29" s="50"/>
      <c r="C29" s="79"/>
      <c r="D29" s="91"/>
      <c r="E29" s="53"/>
      <c r="F29" s="50"/>
      <c r="G29" s="54"/>
      <c r="H29" s="54"/>
      <c r="I29" s="55"/>
      <c r="J29" s="56"/>
      <c r="K29" s="134"/>
      <c r="L29" s="58"/>
      <c r="M29" s="119"/>
      <c r="N29" s="86"/>
      <c r="O29" s="61"/>
      <c r="P29" s="62"/>
      <c r="Q29" s="63"/>
      <c r="R29" s="64"/>
      <c r="S29" s="88"/>
      <c r="T29" s="109"/>
      <c r="U29" s="135"/>
      <c r="V29" s="53"/>
      <c r="W29" s="136" t="s">
        <v>33</v>
      </c>
      <c r="X29" s="137">
        <f>SUM(X13,X20,X25)</f>
        <v>0</v>
      </c>
      <c r="Y29" s="8"/>
      <c r="Z29" s="8"/>
      <c r="AA29" s="8"/>
      <c r="AB29" s="8"/>
      <c r="AC29" s="8"/>
      <c r="AD29" s="8"/>
    </row>
    <row r="30">
      <c r="A30" s="50"/>
      <c r="B30" s="50"/>
      <c r="C30" s="79"/>
      <c r="D30" s="91"/>
      <c r="E30" s="53"/>
      <c r="F30" s="50"/>
      <c r="G30" s="54"/>
      <c r="H30" s="54"/>
      <c r="I30" s="55"/>
      <c r="J30" s="50"/>
      <c r="K30" s="134"/>
      <c r="L30" s="58"/>
      <c r="M30" s="59"/>
      <c r="N30" s="122"/>
      <c r="O30" s="61"/>
      <c r="P30" s="62"/>
      <c r="Q30" s="63"/>
      <c r="R30" s="64"/>
      <c r="S30" s="76"/>
      <c r="T30" s="95"/>
      <c r="U30" s="138"/>
      <c r="V30" s="53"/>
      <c r="W30" s="8"/>
      <c r="X30" s="8"/>
      <c r="Y30" s="8"/>
      <c r="Z30" s="8"/>
      <c r="AA30" s="8"/>
      <c r="AB30" s="8"/>
      <c r="AC30" s="8"/>
      <c r="AD30" s="8"/>
    </row>
    <row r="31">
      <c r="A31" s="50"/>
      <c r="B31" s="50"/>
      <c r="C31" s="79"/>
      <c r="D31" s="70"/>
      <c r="E31" s="53"/>
      <c r="F31" s="50"/>
      <c r="G31" s="54"/>
      <c r="H31" s="54"/>
      <c r="I31" s="55"/>
      <c r="J31" s="50"/>
      <c r="K31" s="71"/>
      <c r="L31" s="58"/>
      <c r="M31" s="59"/>
      <c r="N31" s="86"/>
      <c r="O31" s="127"/>
      <c r="P31" s="62"/>
      <c r="Q31" s="63"/>
      <c r="R31" s="64"/>
      <c r="S31" s="88"/>
      <c r="T31" s="95"/>
      <c r="U31" s="138"/>
      <c r="V31" s="53"/>
      <c r="W31" s="8"/>
      <c r="X31" s="8"/>
      <c r="Y31" s="8"/>
      <c r="Z31" s="8"/>
      <c r="AA31" s="8"/>
      <c r="AB31" s="8"/>
      <c r="AC31" s="8"/>
      <c r="AD31" s="8"/>
    </row>
    <row r="32">
      <c r="A32" s="50"/>
      <c r="B32" s="50"/>
      <c r="C32" s="51"/>
      <c r="D32" s="52"/>
      <c r="E32" s="92"/>
      <c r="F32" s="50"/>
      <c r="G32" s="54"/>
      <c r="H32" s="54"/>
      <c r="I32" s="55"/>
      <c r="J32" s="56"/>
      <c r="K32" s="71"/>
      <c r="L32" s="80"/>
      <c r="M32" s="59"/>
      <c r="N32" s="86"/>
      <c r="O32" s="61"/>
      <c r="P32" s="62"/>
      <c r="Q32" s="63"/>
      <c r="R32" s="64"/>
      <c r="S32" s="139"/>
      <c r="T32" s="140"/>
      <c r="U32" s="138"/>
      <c r="V32" s="53"/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/>
      <c r="C33" s="141"/>
      <c r="D33" s="70"/>
      <c r="E33" s="53"/>
      <c r="F33" s="50"/>
      <c r="G33" s="54"/>
      <c r="H33" s="54"/>
      <c r="I33" s="55"/>
      <c r="J33" s="56"/>
      <c r="K33" s="71"/>
      <c r="L33" s="58"/>
      <c r="M33" s="59"/>
      <c r="N33" s="81"/>
      <c r="O33" s="61"/>
      <c r="P33" s="87"/>
      <c r="Q33" s="43"/>
      <c r="R33" s="44"/>
      <c r="S33" s="139"/>
      <c r="T33" s="140"/>
      <c r="U33" s="138"/>
      <c r="V33" s="53"/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/>
      <c r="C34" s="51"/>
      <c r="D34" s="70"/>
      <c r="E34" s="92"/>
      <c r="F34" s="50"/>
      <c r="G34" s="142"/>
      <c r="H34" s="142"/>
      <c r="I34" s="55"/>
      <c r="J34" s="56"/>
      <c r="K34" s="71"/>
      <c r="L34" s="58"/>
      <c r="M34" s="143"/>
      <c r="N34" s="86"/>
      <c r="O34" s="61"/>
      <c r="P34" s="62"/>
      <c r="Q34" s="63"/>
      <c r="R34" s="64"/>
      <c r="S34" s="139"/>
      <c r="T34" s="140"/>
      <c r="U34" s="135"/>
      <c r="V34" s="53"/>
      <c r="W34" s="8"/>
      <c r="X34" s="8"/>
      <c r="Y34" s="8"/>
      <c r="Z34" s="8"/>
      <c r="AA34" s="8"/>
      <c r="AB34" s="8"/>
      <c r="AC34" s="8"/>
      <c r="AD34" s="8"/>
    </row>
    <row r="35">
      <c r="A35" s="50"/>
      <c r="B35" s="50"/>
      <c r="C35" s="144"/>
      <c r="D35" s="84"/>
      <c r="E35" s="53"/>
      <c r="F35" s="50"/>
      <c r="G35" s="54"/>
      <c r="H35" s="54"/>
      <c r="I35" s="55"/>
      <c r="J35" s="56"/>
      <c r="K35" s="71"/>
      <c r="L35" s="58"/>
      <c r="M35" s="143"/>
      <c r="N35" s="86"/>
      <c r="O35" s="61"/>
      <c r="P35" s="62"/>
      <c r="Q35" s="63"/>
      <c r="R35" s="64"/>
      <c r="S35" s="139"/>
      <c r="T35" s="140"/>
      <c r="U35" s="138"/>
      <c r="V35" s="53"/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/>
      <c r="C36" s="51"/>
      <c r="D36" s="145"/>
      <c r="E36" s="53"/>
      <c r="F36" s="50"/>
      <c r="G36" s="54"/>
      <c r="H36" s="54"/>
      <c r="I36" s="55"/>
      <c r="J36" s="50"/>
      <c r="K36" s="71"/>
      <c r="L36" s="58"/>
      <c r="M36" s="119"/>
      <c r="N36" s="86"/>
      <c r="O36" s="61"/>
      <c r="P36" s="73"/>
      <c r="Q36" s="74"/>
      <c r="R36" s="75"/>
      <c r="S36" s="139"/>
      <c r="T36" s="146"/>
      <c r="U36" s="138"/>
      <c r="V36" s="53"/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51"/>
      <c r="D37" s="147"/>
      <c r="E37" s="92"/>
      <c r="F37" s="50"/>
      <c r="G37" s="54"/>
      <c r="H37" s="54"/>
      <c r="I37" s="54"/>
      <c r="J37" s="56"/>
      <c r="K37" s="71"/>
      <c r="L37" s="58"/>
      <c r="M37" s="107"/>
      <c r="N37" s="86"/>
      <c r="O37" s="61"/>
      <c r="P37" s="87"/>
      <c r="Q37" s="43"/>
      <c r="R37" s="44"/>
      <c r="S37" s="139"/>
      <c r="T37" s="140"/>
      <c r="U37" s="138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79"/>
      <c r="D38" s="147"/>
      <c r="E38" s="92"/>
      <c r="F38" s="50"/>
      <c r="G38" s="54"/>
      <c r="H38" s="54"/>
      <c r="I38" s="54"/>
      <c r="J38" s="56"/>
      <c r="K38" s="57"/>
      <c r="L38" s="58"/>
      <c r="M38" s="59"/>
      <c r="N38" s="86"/>
      <c r="O38" s="61"/>
      <c r="P38" s="62"/>
      <c r="Q38" s="63"/>
      <c r="R38" s="64"/>
      <c r="S38" s="139"/>
      <c r="T38" s="140"/>
      <c r="U38" s="135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79"/>
      <c r="D39" s="52"/>
      <c r="E39" s="53"/>
      <c r="F39" s="50"/>
      <c r="G39" s="148"/>
      <c r="H39" s="148"/>
      <c r="I39" s="54"/>
      <c r="J39" s="56"/>
      <c r="K39" s="57"/>
      <c r="L39" s="58"/>
      <c r="M39" s="59"/>
      <c r="N39" s="86"/>
      <c r="O39" s="61"/>
      <c r="P39" s="62"/>
      <c r="Q39" s="63"/>
      <c r="R39" s="64"/>
      <c r="S39" s="149"/>
      <c r="T39" s="140"/>
      <c r="U39" s="135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79"/>
      <c r="D40" s="52"/>
      <c r="E40" s="53"/>
      <c r="F40" s="50"/>
      <c r="G40" s="150"/>
      <c r="H40" s="150"/>
      <c r="I40" s="55"/>
      <c r="J40" s="50"/>
      <c r="K40" s="71"/>
      <c r="L40" s="58"/>
      <c r="M40" s="59"/>
      <c r="N40" s="81"/>
      <c r="O40" s="61"/>
      <c r="P40" s="73"/>
      <c r="Q40" s="74"/>
      <c r="R40" s="75"/>
      <c r="S40" s="139"/>
      <c r="T40" s="140"/>
      <c r="U40" s="135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70"/>
      <c r="E41" s="53"/>
      <c r="F41" s="50"/>
      <c r="G41" s="54"/>
      <c r="H41" s="54"/>
      <c r="I41" s="55"/>
      <c r="J41" s="56"/>
      <c r="K41" s="71"/>
      <c r="L41" s="58"/>
      <c r="M41" s="59"/>
      <c r="N41" s="86"/>
      <c r="O41" s="61"/>
      <c r="P41" s="151"/>
      <c r="Q41" s="152"/>
      <c r="R41" s="153"/>
      <c r="S41" s="139"/>
      <c r="T41" s="140"/>
      <c r="U41" s="138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52"/>
      <c r="E42" s="53"/>
      <c r="F42" s="50"/>
      <c r="G42" s="54"/>
      <c r="H42" s="54"/>
      <c r="I42" s="53"/>
      <c r="J42" s="56"/>
      <c r="K42" s="134"/>
      <c r="L42" s="58"/>
      <c r="M42" s="59"/>
      <c r="N42" s="86"/>
      <c r="O42" s="61"/>
      <c r="P42" s="62"/>
      <c r="Q42" s="63"/>
      <c r="R42" s="64"/>
      <c r="S42" s="139"/>
      <c r="T42" s="140"/>
      <c r="U42" s="135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91"/>
      <c r="E43" s="92"/>
      <c r="F43" s="50"/>
      <c r="G43" s="54"/>
      <c r="H43" s="54"/>
      <c r="I43" s="55"/>
      <c r="J43" s="56"/>
      <c r="K43" s="71"/>
      <c r="L43" s="58"/>
      <c r="M43" s="107"/>
      <c r="N43" s="154"/>
      <c r="O43" s="127"/>
      <c r="P43" s="62"/>
      <c r="Q43" s="63"/>
      <c r="R43" s="64"/>
      <c r="S43" s="139"/>
      <c r="T43" s="140"/>
      <c r="U43" s="138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51"/>
      <c r="D44" s="52"/>
      <c r="E44" s="53"/>
      <c r="F44" s="50"/>
      <c r="G44" s="54"/>
      <c r="H44" s="54"/>
      <c r="I44" s="55"/>
      <c r="J44" s="56"/>
      <c r="K44" s="71"/>
      <c r="L44" s="93"/>
      <c r="M44" s="59"/>
      <c r="N44" s="155"/>
      <c r="O44" s="61"/>
      <c r="P44" s="62"/>
      <c r="Q44" s="63"/>
      <c r="R44" s="64"/>
      <c r="S44" s="139"/>
      <c r="T44" s="140"/>
      <c r="U44" s="138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79"/>
      <c r="D45" s="156"/>
      <c r="E45" s="92"/>
      <c r="F45" s="50"/>
      <c r="G45" s="157"/>
      <c r="H45" s="157"/>
      <c r="I45" s="150"/>
      <c r="J45" s="56"/>
      <c r="K45" s="158"/>
      <c r="L45" s="58"/>
      <c r="M45" s="59"/>
      <c r="N45" s="154"/>
      <c r="O45" s="61"/>
      <c r="P45" s="62"/>
      <c r="Q45" s="63"/>
      <c r="R45" s="64"/>
      <c r="S45" s="139"/>
      <c r="T45" s="146"/>
      <c r="U45" s="138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79"/>
      <c r="D46" s="91"/>
      <c r="E46" s="53"/>
      <c r="F46" s="50"/>
      <c r="G46" s="54"/>
      <c r="H46" s="54"/>
      <c r="I46" s="55"/>
      <c r="J46" s="50"/>
      <c r="K46" s="71"/>
      <c r="L46" s="58"/>
      <c r="M46" s="59"/>
      <c r="N46" s="159"/>
      <c r="O46" s="61"/>
      <c r="P46" s="62"/>
      <c r="Q46" s="63"/>
      <c r="R46" s="64"/>
      <c r="S46" s="139"/>
      <c r="T46" s="146"/>
      <c r="U46" s="103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91"/>
      <c r="E47" s="92"/>
      <c r="F47" s="50"/>
      <c r="G47" s="54"/>
      <c r="H47" s="54"/>
      <c r="I47" s="55"/>
      <c r="J47" s="50"/>
      <c r="K47" s="57"/>
      <c r="L47" s="58"/>
      <c r="M47" s="59"/>
      <c r="N47" s="160"/>
      <c r="O47" s="132"/>
      <c r="P47" s="62"/>
      <c r="Q47" s="63"/>
      <c r="R47" s="64"/>
      <c r="S47" s="149"/>
      <c r="T47" s="140"/>
      <c r="U47" s="103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161"/>
      <c r="E48" s="92"/>
      <c r="F48" s="50"/>
      <c r="G48" s="54"/>
      <c r="H48" s="54"/>
      <c r="I48" s="55"/>
      <c r="J48" s="50"/>
      <c r="K48" s="71"/>
      <c r="L48" s="93"/>
      <c r="M48" s="59"/>
      <c r="N48" s="160"/>
      <c r="O48" s="61"/>
      <c r="P48" s="62"/>
      <c r="Q48" s="63"/>
      <c r="R48" s="64"/>
      <c r="S48" s="139"/>
      <c r="T48" s="140"/>
      <c r="U48" s="96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51"/>
      <c r="D49" s="52"/>
      <c r="E49" s="92"/>
      <c r="F49" s="50"/>
      <c r="G49" s="162"/>
      <c r="H49" s="162"/>
      <c r="I49" s="55"/>
      <c r="J49" s="56"/>
      <c r="K49" s="71"/>
      <c r="L49" s="58"/>
      <c r="M49" s="143"/>
      <c r="N49" s="160"/>
      <c r="O49" s="61"/>
      <c r="P49" s="73"/>
      <c r="Q49" s="74"/>
      <c r="R49" s="75"/>
      <c r="S49" s="163"/>
      <c r="T49" s="164"/>
      <c r="U49" s="103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79"/>
      <c r="D50" s="52"/>
      <c r="E50" s="92"/>
      <c r="F50" s="50"/>
      <c r="G50" s="54"/>
      <c r="H50" s="54"/>
      <c r="I50" s="54"/>
      <c r="J50" s="56"/>
      <c r="K50" s="71"/>
      <c r="L50" s="58"/>
      <c r="M50" s="165"/>
      <c r="N50" s="160"/>
      <c r="O50" s="61"/>
      <c r="P50" s="62"/>
      <c r="Q50" s="63"/>
      <c r="R50" s="64"/>
      <c r="S50" s="163"/>
      <c r="T50" s="166"/>
      <c r="U50" s="135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2"/>
      <c r="F51" s="50"/>
      <c r="G51" s="54"/>
      <c r="H51" s="54"/>
      <c r="I51" s="54"/>
      <c r="J51" s="56"/>
      <c r="K51" s="71"/>
      <c r="L51" s="58"/>
      <c r="M51" s="165"/>
      <c r="N51" s="160"/>
      <c r="O51" s="61"/>
      <c r="P51" s="87"/>
      <c r="Q51" s="43"/>
      <c r="R51" s="44"/>
      <c r="S51" s="163"/>
      <c r="T51" s="166"/>
      <c r="U51" s="138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45"/>
      <c r="E52" s="53"/>
      <c r="F52" s="50"/>
      <c r="G52" s="54"/>
      <c r="H52" s="54"/>
      <c r="I52" s="167"/>
      <c r="J52" s="50"/>
      <c r="K52" s="57"/>
      <c r="L52" s="58"/>
      <c r="M52" s="165"/>
      <c r="N52" s="160"/>
      <c r="O52" s="61"/>
      <c r="P52" s="73"/>
      <c r="Q52" s="74"/>
      <c r="R52" s="75"/>
      <c r="S52" s="168"/>
      <c r="T52" s="166"/>
      <c r="U52" s="138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9"/>
      <c r="E53" s="92"/>
      <c r="F53" s="50"/>
      <c r="G53" s="54"/>
      <c r="H53" s="54"/>
      <c r="I53" s="55"/>
      <c r="J53" s="56"/>
      <c r="K53" s="57"/>
      <c r="L53" s="58"/>
      <c r="M53" s="170"/>
      <c r="N53" s="160"/>
      <c r="O53" s="171"/>
      <c r="P53" s="73"/>
      <c r="Q53" s="74"/>
      <c r="R53" s="75"/>
      <c r="S53" s="163"/>
      <c r="T53" s="166"/>
      <c r="U53" s="138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9"/>
      <c r="E54" s="92"/>
      <c r="F54" s="50"/>
      <c r="G54" s="54"/>
      <c r="H54" s="54"/>
      <c r="I54" s="55"/>
      <c r="J54" s="56"/>
      <c r="K54" s="71"/>
      <c r="L54" s="93"/>
      <c r="M54" s="165"/>
      <c r="N54" s="172"/>
      <c r="O54" s="171"/>
      <c r="P54" s="62"/>
      <c r="Q54" s="63"/>
      <c r="R54" s="64"/>
      <c r="S54" s="163"/>
      <c r="T54" s="166"/>
      <c r="U54" s="138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2"/>
      <c r="F55" s="50"/>
      <c r="G55" s="106"/>
      <c r="H55" s="106"/>
      <c r="I55" s="55"/>
      <c r="J55" s="56"/>
      <c r="K55" s="158"/>
      <c r="L55" s="58"/>
      <c r="M55" s="165"/>
      <c r="N55" s="160"/>
      <c r="O55" s="171"/>
      <c r="P55" s="73"/>
      <c r="Q55" s="74"/>
      <c r="R55" s="75"/>
      <c r="S55" s="163"/>
      <c r="T55" s="164"/>
      <c r="U55" s="138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73"/>
      <c r="F56" s="50"/>
      <c r="G56" s="54"/>
      <c r="H56" s="54"/>
      <c r="I56" s="55"/>
      <c r="J56" s="56"/>
      <c r="K56" s="71"/>
      <c r="L56" s="174"/>
      <c r="M56" s="165"/>
      <c r="N56" s="172"/>
      <c r="O56" s="171"/>
      <c r="P56" s="62"/>
      <c r="Q56" s="63"/>
      <c r="R56" s="64"/>
      <c r="S56" s="168"/>
      <c r="T56" s="166"/>
      <c r="U56" s="138"/>
      <c r="V56" s="89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5"/>
      <c r="H57" s="175"/>
      <c r="I57" s="55"/>
      <c r="J57" s="56"/>
      <c r="K57" s="71"/>
      <c r="L57" s="58"/>
      <c r="M57" s="165"/>
      <c r="N57" s="176"/>
      <c r="O57" s="171"/>
      <c r="P57" s="62"/>
      <c r="Q57" s="63"/>
      <c r="R57" s="64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5"/>
      <c r="J58" s="56"/>
      <c r="K58" s="177"/>
      <c r="L58" s="58"/>
      <c r="M58" s="165"/>
      <c r="N58" s="160"/>
      <c r="O58" s="171"/>
      <c r="P58" s="151"/>
      <c r="Q58" s="152"/>
      <c r="R58" s="153"/>
      <c r="S58" s="168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5"/>
      <c r="J59" s="56"/>
      <c r="K59" s="178"/>
      <c r="L59" s="58"/>
      <c r="M59" s="165"/>
      <c r="N59" s="172"/>
      <c r="O59" s="179"/>
      <c r="P59" s="151"/>
      <c r="Q59" s="152"/>
      <c r="R59" s="153"/>
      <c r="S59" s="168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5"/>
      <c r="J60" s="56"/>
      <c r="K60" s="177"/>
      <c r="L60" s="58"/>
      <c r="M60" s="180"/>
      <c r="N60" s="172"/>
      <c r="O60" s="171"/>
      <c r="P60" s="62"/>
      <c r="Q60" s="63"/>
      <c r="R60" s="64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41"/>
      <c r="E61" s="23"/>
      <c r="F61" s="50"/>
      <c r="G61" s="54"/>
      <c r="H61" s="54"/>
      <c r="I61" s="55"/>
      <c r="J61" s="56"/>
      <c r="K61" s="177"/>
      <c r="L61" s="58"/>
      <c r="M61" s="165"/>
      <c r="N61" s="176"/>
      <c r="O61" s="171"/>
      <c r="P61" s="73"/>
      <c r="Q61" s="74"/>
      <c r="R61" s="75"/>
      <c r="S61" s="163"/>
      <c r="T61" s="166"/>
      <c r="U61" s="138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9"/>
      <c r="D62" s="51"/>
      <c r="E62" s="23"/>
      <c r="F62" s="50"/>
      <c r="G62" s="54"/>
      <c r="H62" s="54"/>
      <c r="I62" s="55"/>
      <c r="J62" s="56"/>
      <c r="K62" s="177"/>
      <c r="L62" s="58"/>
      <c r="M62" s="165"/>
      <c r="N62" s="172"/>
      <c r="O62" s="171"/>
      <c r="P62" s="73"/>
      <c r="Q62" s="74"/>
      <c r="R62" s="75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177"/>
      <c r="L63" s="93"/>
      <c r="M63" s="165"/>
      <c r="N63" s="181"/>
      <c r="O63" s="179"/>
      <c r="P63" s="73"/>
      <c r="Q63" s="74"/>
      <c r="R63" s="75"/>
      <c r="S63" s="163"/>
      <c r="T63" s="166"/>
      <c r="U63" s="135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177"/>
      <c r="L64" s="58"/>
      <c r="M64" s="165"/>
      <c r="N64" s="181"/>
      <c r="O64" s="171"/>
      <c r="P64" s="73"/>
      <c r="Q64" s="74"/>
      <c r="R64" s="75"/>
      <c r="S64" s="163"/>
      <c r="T64" s="166"/>
      <c r="U64" s="138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177"/>
      <c r="L65" s="58"/>
      <c r="M65" s="170"/>
      <c r="N65" s="181"/>
      <c r="O65" s="179"/>
      <c r="P65" s="62"/>
      <c r="Q65" s="63"/>
      <c r="R65" s="64"/>
      <c r="S65" s="163"/>
      <c r="T65" s="166"/>
      <c r="U65" s="138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177"/>
      <c r="L66" s="93"/>
      <c r="M66" s="170"/>
      <c r="N66" s="181"/>
      <c r="O66" s="179"/>
      <c r="P66" s="73"/>
      <c r="Q66" s="74"/>
      <c r="R66" s="75"/>
      <c r="S66" s="163"/>
      <c r="T66" s="166"/>
      <c r="U66" s="138"/>
      <c r="V66" s="182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178"/>
      <c r="L67" s="93"/>
      <c r="M67" s="165"/>
      <c r="N67" s="172"/>
      <c r="O67" s="179"/>
      <c r="P67" s="62"/>
      <c r="Q67" s="63"/>
      <c r="R67" s="64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178"/>
      <c r="L68" s="93"/>
      <c r="M68" s="170"/>
      <c r="N68" s="176"/>
      <c r="O68" s="171"/>
      <c r="P68" s="73"/>
      <c r="Q68" s="74"/>
      <c r="R68" s="75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177"/>
      <c r="L69" s="93"/>
      <c r="M69" s="170"/>
      <c r="N69" s="160"/>
      <c r="O69" s="183"/>
      <c r="P69" s="73"/>
      <c r="Q69" s="74"/>
      <c r="R69" s="75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185"/>
      <c r="L70" s="93"/>
      <c r="M70" s="165"/>
      <c r="N70" s="172"/>
      <c r="O70" s="179"/>
      <c r="P70" s="62"/>
      <c r="Q70" s="63"/>
      <c r="R70" s="64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186"/>
      <c r="L71" s="93"/>
      <c r="M71" s="170"/>
      <c r="N71" s="172"/>
      <c r="O71" s="179"/>
      <c r="P71" s="73"/>
      <c r="Q71" s="74"/>
      <c r="R71" s="75"/>
      <c r="S71" s="163"/>
      <c r="T71" s="166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177"/>
      <c r="L72" s="93"/>
      <c r="M72" s="187"/>
      <c r="N72" s="172"/>
      <c r="O72" s="179"/>
      <c r="P72" s="73"/>
      <c r="Q72" s="74"/>
      <c r="R72" s="75"/>
      <c r="S72" s="163"/>
      <c r="T72" s="166"/>
      <c r="U72" s="138"/>
      <c r="V72" s="89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185"/>
      <c r="L73" s="58"/>
      <c r="M73" s="170"/>
      <c r="N73" s="172"/>
      <c r="O73" s="179"/>
      <c r="P73" s="73"/>
      <c r="Q73" s="74"/>
      <c r="R73" s="75"/>
      <c r="S73" s="163"/>
      <c r="T73" s="166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190"/>
      <c r="L74" s="58"/>
      <c r="M74" s="191"/>
      <c r="N74" s="192"/>
      <c r="O74" s="193"/>
      <c r="P74" s="73"/>
      <c r="Q74" s="74"/>
      <c r="R74" s="75"/>
      <c r="S74" s="194"/>
      <c r="T74" s="195"/>
      <c r="U74" s="138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196"/>
      <c r="L75" s="93"/>
      <c r="M75" s="191"/>
      <c r="N75" s="192"/>
      <c r="O75" s="197"/>
      <c r="P75" s="151"/>
      <c r="Q75" s="152"/>
      <c r="R75" s="153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190"/>
      <c r="L76" s="93"/>
      <c r="M76" s="198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190"/>
      <c r="L77" s="58"/>
      <c r="M77" s="191"/>
      <c r="N77" s="192"/>
      <c r="O77" s="197"/>
      <c r="P77" s="73"/>
      <c r="Q77" s="74"/>
      <c r="R77" s="75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196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199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196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18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1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190"/>
      <c r="L82" s="93"/>
      <c r="M82" s="191"/>
      <c r="N82" s="192"/>
      <c r="O82" s="197"/>
      <c r="P82" s="73"/>
      <c r="Q82" s="74"/>
      <c r="R82" s="75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190"/>
      <c r="L83" s="93"/>
      <c r="M83" s="191"/>
      <c r="N83" s="192"/>
      <c r="O83" s="197"/>
      <c r="P83" s="73"/>
      <c r="Q83" s="74"/>
      <c r="R83" s="75"/>
      <c r="S83" s="194"/>
      <c r="T83" s="195"/>
      <c r="U83" s="138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03"/>
      <c r="L85" s="204"/>
      <c r="M85" s="205"/>
      <c r="N85" s="206"/>
      <c r="O85" s="207"/>
      <c r="P85" s="208"/>
      <c r="Q85" s="209"/>
      <c r="R85" s="210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203"/>
      <c r="L86" s="204"/>
      <c r="M86" s="205"/>
      <c r="N86" s="206"/>
      <c r="O86" s="207"/>
      <c r="P86" s="208"/>
      <c r="Q86" s="209"/>
      <c r="R86" s="210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214"/>
      <c r="L87" s="204"/>
      <c r="M87" s="215"/>
      <c r="N87" s="216"/>
      <c r="O87" s="217"/>
      <c r="P87" s="218"/>
      <c r="Q87" s="219"/>
      <c r="R87" s="220"/>
      <c r="S87" s="22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203"/>
      <c r="L94" s="222"/>
      <c r="M94" s="205"/>
      <c r="N94" s="206"/>
      <c r="O94" s="207"/>
      <c r="P94" s="223"/>
      <c r="Q94" s="224"/>
      <c r="R94" s="225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203"/>
      <c r="L95" s="222"/>
      <c r="M95" s="205"/>
      <c r="N95" s="206"/>
      <c r="O95" s="207"/>
      <c r="P95" s="223"/>
      <c r="Q95" s="224"/>
      <c r="R95" s="225"/>
      <c r="S95" s="211"/>
      <c r="T95" s="212"/>
      <c r="U95" s="213"/>
      <c r="V95" s="202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231"/>
      <c r="Q96" s="231"/>
      <c r="R96" s="231"/>
      <c r="S96" s="232"/>
      <c r="T96" s="232"/>
      <c r="U96" s="233"/>
      <c r="V96" s="234">
        <f>SUM(V7:V95)</f>
        <v>0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240" t="s">
        <v>34</v>
      </c>
      <c r="L97" s="241"/>
      <c r="Q97" s="241"/>
      <c r="R97" s="241"/>
      <c r="S97" s="232"/>
      <c r="T97" s="232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89">
        <f>SUM(K7:K95)</f>
        <v>0</v>
      </c>
      <c r="L98" s="245" t="s">
        <v>35</v>
      </c>
      <c r="M98" s="246"/>
      <c r="Q98" s="246"/>
      <c r="R98" s="246"/>
      <c r="S98" s="247"/>
      <c r="T98" s="247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89">
        <f>SUM(K98*1%)</f>
        <v>0</v>
      </c>
      <c r="L99" s="248">
        <f>SUM(L7:L95)</f>
        <v>0</v>
      </c>
      <c r="M99" s="249" t="s">
        <v>24</v>
      </c>
      <c r="Q99" s="249"/>
      <c r="R99" s="249"/>
      <c r="S99" s="250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251"/>
      <c r="L100" s="91">
        <f>SUM(L99*1%)</f>
        <v>0</v>
      </c>
      <c r="M100" s="252" t="s">
        <v>37</v>
      </c>
      <c r="N100" s="253"/>
      <c r="Q100" s="253"/>
      <c r="R100" s="253"/>
      <c r="S100" s="232"/>
      <c r="T100" s="232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55"/>
      <c r="I101" s="3"/>
      <c r="J101" s="1"/>
      <c r="K101" s="8"/>
      <c r="L101" s="251"/>
      <c r="M101" s="248">
        <f>SUM(M7:M95)</f>
        <v>0</v>
      </c>
      <c r="N101" s="253"/>
      <c r="Q101" s="253"/>
      <c r="R101" s="253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SUM(K98,L99,M101,N103,O104,R108)</f>
        <v>0</v>
      </c>
      <c r="I102" s="3"/>
      <c r="J102" s="1"/>
      <c r="K102" s="8"/>
      <c r="L102" s="8"/>
      <c r="M102" s="91">
        <f>SUM(M101*1%)</f>
        <v>0</v>
      </c>
      <c r="N102" s="260" t="s">
        <v>40</v>
      </c>
      <c r="O102" s="231"/>
      <c r="Q102" s="231"/>
      <c r="R102" s="231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SUM(S109,T110,U111)</f>
        <v>0</v>
      </c>
      <c r="I103" s="3"/>
      <c r="J103" s="1"/>
      <c r="K103" s="8"/>
      <c r="L103" s="8"/>
      <c r="M103" s="18"/>
      <c r="N103" s="189">
        <f>SUM(N7:N95)</f>
        <v>0</v>
      </c>
      <c r="O103" s="261" t="s">
        <v>42</v>
      </c>
      <c r="P103" s="262"/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SUM(P106,Q107)</f>
        <v>0</v>
      </c>
      <c r="I104" s="3"/>
      <c r="J104" s="1"/>
      <c r="K104" s="8"/>
      <c r="L104" s="8"/>
      <c r="M104" s="1"/>
      <c r="N104" s="189">
        <f>SUM(N103*1%)</f>
        <v>0</v>
      </c>
      <c r="O104" s="189">
        <f>SUM(O7:O95)</f>
        <v>0</v>
      </c>
      <c r="P104" s="262"/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8"/>
      <c r="L105" s="8"/>
      <c r="M105" s="1"/>
      <c r="N105" s="1"/>
      <c r="O105" s="189">
        <f>SUM(O104*2%)</f>
        <v>0</v>
      </c>
      <c r="P105" s="263" t="s">
        <v>44</v>
      </c>
      <c r="Q105" s="262"/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/>
      <c r="I106" s="266"/>
      <c r="J106" s="1"/>
      <c r="K106" s="8"/>
      <c r="L106" s="8"/>
      <c r="M106" s="1"/>
      <c r="N106" s="1"/>
      <c r="O106" s="8"/>
      <c r="P106" s="189">
        <f>SUM(P7:P96)</f>
        <v>0</v>
      </c>
      <c r="Q106" s="267" t="s">
        <v>46</v>
      </c>
      <c r="R106" s="262"/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269"/>
      <c r="I107" s="266"/>
      <c r="J107" s="1"/>
      <c r="K107" s="8"/>
      <c r="L107" s="8"/>
      <c r="M107" s="1"/>
      <c r="N107" s="1"/>
      <c r="O107" s="8"/>
      <c r="P107" s="189">
        <f>SUM(P106*2%)</f>
        <v>0</v>
      </c>
      <c r="Q107" s="17">
        <f>SUM(Q7:Q95)</f>
        <v>0</v>
      </c>
      <c r="R107" s="270" t="s">
        <v>48</v>
      </c>
      <c r="S107" s="256"/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269"/>
      <c r="I108" s="266"/>
      <c r="J108" s="1"/>
      <c r="K108" s="8"/>
      <c r="L108" s="8"/>
      <c r="M108" s="1"/>
      <c r="N108" s="1"/>
      <c r="O108" s="8"/>
      <c r="P108" s="18"/>
      <c r="Q108" s="189">
        <f>SUM(Q107*2%)</f>
        <v>0</v>
      </c>
      <c r="R108" s="17">
        <f>SUM(R7:R95)</f>
        <v>0</v>
      </c>
      <c r="S108" s="272" t="s">
        <v>50</v>
      </c>
      <c r="T108" s="256"/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89">
        <f>SUM(R108*1%)</f>
        <v>0</v>
      </c>
      <c r="S109" s="189">
        <f>SUM(S7:S96)</f>
        <v>0</v>
      </c>
      <c r="T109" s="273" t="s">
        <v>47</v>
      </c>
      <c r="U109" s="233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189">
        <f>SUM(S109*2%)</f>
        <v>0</v>
      </c>
      <c r="T110" s="189">
        <f>SUM(T7:T96)</f>
        <v>0</v>
      </c>
      <c r="U110" s="274" t="s">
        <v>49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189">
        <f>SUM(T110*2%)</f>
        <v>0</v>
      </c>
      <c r="U111" s="275">
        <f>SUM(U7:U96)</f>
        <v>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189">
        <f>SUM(U111*2%)</f>
        <v>0</v>
      </c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276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77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8"/>
      <c r="L1003" s="8"/>
      <c r="M1003" s="1"/>
      <c r="N1003" s="1"/>
      <c r="O1003" s="8"/>
      <c r="P1003" s="1"/>
      <c r="Q1003" s="1"/>
      <c r="R1003" s="1"/>
      <c r="S1003" s="8"/>
      <c r="T1003" s="8"/>
      <c r="U1003" s="277"/>
      <c r="V1003" s="8"/>
      <c r="Y1003" s="8"/>
      <c r="Z1003" s="8"/>
      <c r="AA1003" s="8"/>
      <c r="AB1003" s="8"/>
      <c r="AC1003" s="8"/>
      <c r="AD1003" s="8"/>
    </row>
    <row r="1004">
      <c r="M1004" s="279"/>
      <c r="N1004" s="279"/>
      <c r="P1004" s="279"/>
      <c r="Q1004" s="279"/>
      <c r="R1004" s="279"/>
    </row>
  </sheetData>
  <mergeCells count="15">
    <mergeCell ref="K96:P96"/>
    <mergeCell ref="L97:P97"/>
    <mergeCell ref="M98:P98"/>
    <mergeCell ref="M99:P99"/>
    <mergeCell ref="S99:U99"/>
    <mergeCell ref="N100:P100"/>
    <mergeCell ref="N101:P101"/>
    <mergeCell ref="O102:P102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"Vinicius,Gustavo,Kaua,Wesley,Caio,Julia,Thiago,Daniel,Jhonatas,Diogo,Caio Ferreira,Kaicky,Pamelah,Caio Alves,Camila,Wiliam ,Gabriel "</formula1>
    </dataValidation>
    <dataValidation type="list" allowBlank="1" showErrorMessage="1" sqref="J7:J95">
      <formula1>"Mel,Drieli,Fernanda"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31.13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280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281" t="s">
        <v>51</v>
      </c>
      <c r="J6" s="33" t="s">
        <v>10</v>
      </c>
      <c r="K6" s="33" t="s">
        <v>11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52</v>
      </c>
      <c r="B7" s="50" t="s">
        <v>53</v>
      </c>
      <c r="C7" s="51"/>
      <c r="D7" s="70" t="s">
        <v>54</v>
      </c>
      <c r="E7" s="53" t="s">
        <v>55</v>
      </c>
      <c r="F7" s="50" t="s">
        <v>56</v>
      </c>
      <c r="G7" s="282" t="s">
        <v>57</v>
      </c>
      <c r="H7" s="54" t="s">
        <v>58</v>
      </c>
      <c r="I7" s="54"/>
      <c r="J7" s="55" t="s">
        <v>59</v>
      </c>
      <c r="K7" s="50" t="s">
        <v>60</v>
      </c>
      <c r="L7" s="57"/>
      <c r="M7" s="58"/>
      <c r="N7" s="59"/>
      <c r="O7" s="60"/>
      <c r="P7" s="61" t="s">
        <v>61</v>
      </c>
      <c r="Q7" s="62"/>
      <c r="R7" s="63"/>
      <c r="S7" s="65"/>
      <c r="T7" s="66"/>
      <c r="U7" s="67"/>
      <c r="V7" s="53" t="s">
        <v>54</v>
      </c>
      <c r="W7" s="68" t="s">
        <v>25</v>
      </c>
      <c r="X7" s="69">
        <f>SUM(L7:L95)</f>
        <v>3240.9</v>
      </c>
      <c r="Y7" s="8"/>
      <c r="Z7" s="8"/>
      <c r="AA7" s="8"/>
      <c r="AB7" s="8"/>
      <c r="AC7" s="8"/>
      <c r="AD7" s="8"/>
    </row>
    <row r="8">
      <c r="A8" s="50" t="s">
        <v>52</v>
      </c>
      <c r="B8" s="50" t="s">
        <v>53</v>
      </c>
      <c r="C8" s="51"/>
      <c r="D8" s="70" t="s">
        <v>54</v>
      </c>
      <c r="E8" s="53" t="s">
        <v>55</v>
      </c>
      <c r="F8" s="50" t="s">
        <v>56</v>
      </c>
      <c r="G8" s="282" t="s">
        <v>62</v>
      </c>
      <c r="H8" s="54" t="s">
        <v>58</v>
      </c>
      <c r="I8" s="54"/>
      <c r="J8" s="55" t="s">
        <v>59</v>
      </c>
      <c r="K8" s="50" t="s">
        <v>60</v>
      </c>
      <c r="L8" s="71"/>
      <c r="M8" s="58"/>
      <c r="N8" s="59"/>
      <c r="O8" s="72"/>
      <c r="P8" s="61" t="s">
        <v>61</v>
      </c>
      <c r="Q8" s="73"/>
      <c r="R8" s="74"/>
      <c r="S8" s="76"/>
      <c r="T8" s="77"/>
      <c r="U8" s="78"/>
      <c r="V8" s="53" t="s">
        <v>54</v>
      </c>
      <c r="W8" s="38" t="s">
        <v>13</v>
      </c>
      <c r="X8" s="69">
        <f>SUM(M7:M95)</f>
        <v>1424</v>
      </c>
      <c r="Y8" s="8"/>
      <c r="Z8" s="8"/>
      <c r="AA8" s="8"/>
      <c r="AB8" s="8"/>
      <c r="AC8" s="8"/>
      <c r="AD8" s="8"/>
    </row>
    <row r="9">
      <c r="A9" s="50" t="s">
        <v>52</v>
      </c>
      <c r="B9" s="50" t="s">
        <v>63</v>
      </c>
      <c r="C9" s="79"/>
      <c r="D9" s="70" t="s">
        <v>64</v>
      </c>
      <c r="E9" s="53" t="s">
        <v>65</v>
      </c>
      <c r="F9" s="50" t="s">
        <v>66</v>
      </c>
      <c r="G9" s="282" t="s">
        <v>67</v>
      </c>
      <c r="H9" s="54" t="s">
        <v>68</v>
      </c>
      <c r="I9" s="54"/>
      <c r="J9" s="55" t="s">
        <v>69</v>
      </c>
      <c r="K9" s="50" t="s">
        <v>60</v>
      </c>
      <c r="L9" s="71"/>
      <c r="M9" s="80"/>
      <c r="N9" s="59"/>
      <c r="O9" s="81"/>
      <c r="P9" s="61">
        <v>250.0</v>
      </c>
      <c r="Q9" s="73"/>
      <c r="R9" s="74"/>
      <c r="S9" s="76"/>
      <c r="T9" s="77"/>
      <c r="U9" s="67"/>
      <c r="V9" s="283">
        <v>250.0</v>
      </c>
      <c r="W9" s="82" t="s">
        <v>14</v>
      </c>
      <c r="X9" s="83">
        <f>SUM(N7:N95)</f>
        <v>722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 t="s">
        <v>71</v>
      </c>
      <c r="E10" s="53" t="s">
        <v>72</v>
      </c>
      <c r="F10" s="50" t="s">
        <v>73</v>
      </c>
      <c r="G10" s="284" t="s">
        <v>74</v>
      </c>
      <c r="H10" s="85" t="s">
        <v>75</v>
      </c>
      <c r="I10" s="54"/>
      <c r="J10" s="55" t="s">
        <v>76</v>
      </c>
      <c r="K10" s="50" t="s">
        <v>77</v>
      </c>
      <c r="L10" s="71">
        <v>250.0</v>
      </c>
      <c r="M10" s="58"/>
      <c r="N10" s="59"/>
      <c r="O10" s="86"/>
      <c r="P10" s="61"/>
      <c r="Q10" s="87"/>
      <c r="R10" s="43"/>
      <c r="S10" s="88"/>
      <c r="T10" s="77"/>
      <c r="U10" s="67"/>
      <c r="V10" s="89">
        <v>100.0</v>
      </c>
      <c r="W10" s="90" t="s">
        <v>27</v>
      </c>
      <c r="X10" s="83">
        <f>SUM(O7:O95)</f>
        <v>875</v>
      </c>
      <c r="Y10" s="8"/>
      <c r="Z10" s="8"/>
      <c r="AA10" s="8"/>
      <c r="AB10" s="8"/>
      <c r="AC10" s="8"/>
      <c r="AD10" s="8"/>
    </row>
    <row r="11">
      <c r="A11" s="50" t="s">
        <v>52</v>
      </c>
      <c r="B11" s="50" t="s">
        <v>63</v>
      </c>
      <c r="C11" s="51"/>
      <c r="D11" s="84" t="s">
        <v>78</v>
      </c>
      <c r="E11" s="53" t="s">
        <v>79</v>
      </c>
      <c r="F11" s="50" t="s">
        <v>73</v>
      </c>
      <c r="G11" s="282" t="s">
        <v>80</v>
      </c>
      <c r="H11" s="54" t="s">
        <v>81</v>
      </c>
      <c r="I11" s="54"/>
      <c r="J11" s="55" t="s">
        <v>82</v>
      </c>
      <c r="K11" s="50" t="s">
        <v>49</v>
      </c>
      <c r="L11" s="57"/>
      <c r="M11" s="93"/>
      <c r="N11" s="59">
        <v>125.0</v>
      </c>
      <c r="O11" s="86"/>
      <c r="P11" s="94"/>
      <c r="Q11" s="62"/>
      <c r="R11" s="63"/>
      <c r="S11" s="88"/>
      <c r="T11" s="95"/>
      <c r="U11" s="96"/>
      <c r="V11" s="89">
        <v>50.0</v>
      </c>
      <c r="W11" s="41" t="s">
        <v>16</v>
      </c>
      <c r="X11" s="83">
        <f>SUM(P7:P95)</f>
        <v>767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53</v>
      </c>
      <c r="C12" s="98"/>
      <c r="D12" s="84" t="s">
        <v>54</v>
      </c>
      <c r="E12" s="53" t="s">
        <v>35</v>
      </c>
      <c r="F12" s="50" t="s">
        <v>73</v>
      </c>
      <c r="G12" s="282" t="s">
        <v>83</v>
      </c>
      <c r="H12" s="54" t="s">
        <v>84</v>
      </c>
      <c r="I12" s="54"/>
      <c r="J12" s="55" t="s">
        <v>85</v>
      </c>
      <c r="K12" s="50" t="s">
        <v>60</v>
      </c>
      <c r="L12" s="57" t="s">
        <v>86</v>
      </c>
      <c r="M12" s="99"/>
      <c r="N12" s="59"/>
      <c r="O12" s="100"/>
      <c r="P12" s="61"/>
      <c r="Q12" s="62"/>
      <c r="R12" s="63"/>
      <c r="S12" s="101"/>
      <c r="T12" s="102"/>
      <c r="U12" s="103"/>
      <c r="V12" s="89" t="s">
        <v>54</v>
      </c>
      <c r="W12" s="43" t="s">
        <v>18</v>
      </c>
      <c r="X12" s="69">
        <f>SUM(R7:R95)</f>
        <v>125</v>
      </c>
      <c r="Y12" s="8"/>
      <c r="Z12" s="8"/>
      <c r="AA12" s="8"/>
      <c r="AB12" s="8"/>
      <c r="AC12" s="8"/>
      <c r="AD12" s="8"/>
    </row>
    <row r="13" ht="16.5" customHeight="1">
      <c r="A13" s="50"/>
      <c r="B13" s="50" t="s">
        <v>53</v>
      </c>
      <c r="C13" s="79"/>
      <c r="D13" s="70" t="s">
        <v>54</v>
      </c>
      <c r="E13" s="53" t="s">
        <v>87</v>
      </c>
      <c r="F13" s="50" t="s">
        <v>88</v>
      </c>
      <c r="G13" s="284" t="s">
        <v>89</v>
      </c>
      <c r="H13" s="106"/>
      <c r="I13" s="54"/>
      <c r="J13" s="55" t="s">
        <v>90</v>
      </c>
      <c r="K13" s="50" t="s">
        <v>49</v>
      </c>
      <c r="L13" s="71"/>
      <c r="M13" s="58"/>
      <c r="N13" s="107"/>
      <c r="O13" s="86"/>
      <c r="P13" s="61"/>
      <c r="Q13" s="87"/>
      <c r="R13" s="43"/>
      <c r="S13" s="76"/>
      <c r="T13" s="95"/>
      <c r="U13" s="96" t="s">
        <v>61</v>
      </c>
      <c r="V13" s="89" t="s">
        <v>54</v>
      </c>
      <c r="W13" s="108" t="s">
        <v>28</v>
      </c>
      <c r="X13" s="69">
        <f>SUM(X7:X12)</f>
        <v>7153.9</v>
      </c>
      <c r="Y13" s="8"/>
      <c r="Z13" s="8"/>
      <c r="AA13" s="8"/>
      <c r="AB13" s="8"/>
      <c r="AC13" s="8"/>
      <c r="AD13" s="8"/>
    </row>
    <row r="14">
      <c r="A14" s="50" t="s">
        <v>52</v>
      </c>
      <c r="B14" s="50" t="s">
        <v>63</v>
      </c>
      <c r="C14" s="51"/>
      <c r="D14" s="84" t="s">
        <v>91</v>
      </c>
      <c r="E14" s="53" t="s">
        <v>92</v>
      </c>
      <c r="F14" s="50" t="s">
        <v>56</v>
      </c>
      <c r="G14" s="282" t="s">
        <v>93</v>
      </c>
      <c r="H14" s="54" t="s">
        <v>94</v>
      </c>
      <c r="I14" s="54"/>
      <c r="J14" s="55" t="s">
        <v>95</v>
      </c>
      <c r="K14" s="50" t="s">
        <v>49</v>
      </c>
      <c r="L14" s="71"/>
      <c r="M14" s="58"/>
      <c r="N14" s="59"/>
      <c r="O14" s="86">
        <v>250.0</v>
      </c>
      <c r="P14" s="61"/>
      <c r="Q14" s="87"/>
      <c r="R14" s="43"/>
      <c r="S14" s="88"/>
      <c r="T14" s="109"/>
      <c r="U14" s="103"/>
      <c r="V14" s="110" t="s">
        <v>96</v>
      </c>
      <c r="W14" s="285"/>
      <c r="X14" s="286"/>
      <c r="Y14" s="8"/>
      <c r="Z14" s="8"/>
      <c r="AA14" s="8"/>
      <c r="AB14" s="8"/>
      <c r="AC14" s="8"/>
      <c r="AD14" s="8"/>
    </row>
    <row r="15">
      <c r="A15" s="50" t="s">
        <v>52</v>
      </c>
      <c r="B15" s="50" t="s">
        <v>63</v>
      </c>
      <c r="C15" s="51"/>
      <c r="D15" s="84" t="s">
        <v>97</v>
      </c>
      <c r="E15" s="53" t="s">
        <v>92</v>
      </c>
      <c r="F15" s="50" t="s">
        <v>56</v>
      </c>
      <c r="G15" s="282" t="s">
        <v>98</v>
      </c>
      <c r="H15" s="54" t="s">
        <v>94</v>
      </c>
      <c r="I15" s="54"/>
      <c r="J15" s="55" t="s">
        <v>95</v>
      </c>
      <c r="K15" s="50" t="s">
        <v>49</v>
      </c>
      <c r="L15" s="71"/>
      <c r="M15" s="58"/>
      <c r="N15" s="59"/>
      <c r="O15" s="86">
        <v>500.0</v>
      </c>
      <c r="P15" s="61"/>
      <c r="Q15" s="62"/>
      <c r="R15" s="63"/>
      <c r="S15" s="88"/>
      <c r="T15" s="95"/>
      <c r="U15" s="112"/>
      <c r="V15" s="89" t="s">
        <v>96</v>
      </c>
      <c r="W15" s="287"/>
      <c r="Y15" s="8"/>
      <c r="Z15" s="8"/>
      <c r="AA15" s="8"/>
      <c r="AB15" s="8"/>
      <c r="AC15" s="8"/>
      <c r="AD15" s="8"/>
    </row>
    <row r="16">
      <c r="A16" s="50" t="s">
        <v>52</v>
      </c>
      <c r="B16" s="50" t="s">
        <v>63</v>
      </c>
      <c r="C16" s="51"/>
      <c r="D16" s="84" t="s">
        <v>99</v>
      </c>
      <c r="E16" s="53" t="s">
        <v>100</v>
      </c>
      <c r="F16" s="50" t="s">
        <v>73</v>
      </c>
      <c r="G16" s="282" t="s">
        <v>101</v>
      </c>
      <c r="H16" s="54" t="s">
        <v>102</v>
      </c>
      <c r="I16" s="54"/>
      <c r="J16" s="55" t="s">
        <v>103</v>
      </c>
      <c r="K16" s="50" t="s">
        <v>49</v>
      </c>
      <c r="L16" s="71"/>
      <c r="M16" s="58"/>
      <c r="N16" s="59"/>
      <c r="O16" s="86"/>
      <c r="P16" s="127">
        <v>147.0</v>
      </c>
      <c r="Q16" s="62"/>
      <c r="R16" s="63"/>
      <c r="S16" s="88"/>
      <c r="T16" s="95"/>
      <c r="U16" s="103"/>
      <c r="V16" s="288">
        <v>147.0</v>
      </c>
      <c r="W16" s="117" t="s">
        <v>17</v>
      </c>
      <c r="X16" s="69">
        <f>SUM(Q7:Q91)</f>
        <v>825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C17" s="79"/>
      <c r="D17" s="84" t="s">
        <v>104</v>
      </c>
      <c r="E17" s="53" t="s">
        <v>105</v>
      </c>
      <c r="F17" s="50" t="s">
        <v>106</v>
      </c>
      <c r="G17" s="282" t="s">
        <v>107</v>
      </c>
      <c r="H17" s="54" t="s">
        <v>108</v>
      </c>
      <c r="I17" s="54"/>
      <c r="J17" s="55" t="s">
        <v>109</v>
      </c>
      <c r="K17" s="50" t="s">
        <v>49</v>
      </c>
      <c r="L17" s="71"/>
      <c r="M17" s="58">
        <v>500.0</v>
      </c>
      <c r="N17" s="59"/>
      <c r="O17" s="81"/>
      <c r="P17" s="61"/>
      <c r="Q17" s="87"/>
      <c r="R17" s="43"/>
      <c r="S17" s="88"/>
      <c r="T17" s="95"/>
      <c r="U17" s="96"/>
      <c r="V17" s="288">
        <v>500.0</v>
      </c>
      <c r="W17" s="120"/>
      <c r="X17" s="121"/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63</v>
      </c>
      <c r="C18" s="79"/>
      <c r="D18" s="84" t="s">
        <v>110</v>
      </c>
      <c r="E18" s="53" t="s">
        <v>87</v>
      </c>
      <c r="F18" s="50" t="s">
        <v>88</v>
      </c>
      <c r="G18" s="282" t="s">
        <v>111</v>
      </c>
      <c r="H18" s="54" t="s">
        <v>112</v>
      </c>
      <c r="I18" s="54"/>
      <c r="J18" s="55" t="s">
        <v>113</v>
      </c>
      <c r="K18" s="50" t="s">
        <v>49</v>
      </c>
      <c r="L18" s="71">
        <v>119.9</v>
      </c>
      <c r="M18" s="80"/>
      <c r="N18" s="59"/>
      <c r="O18" s="86"/>
      <c r="P18" s="61"/>
      <c r="Q18" s="62"/>
      <c r="R18" s="63"/>
      <c r="S18" s="88"/>
      <c r="T18" s="95"/>
      <c r="U18" s="103"/>
      <c r="V18" s="89">
        <v>50.0</v>
      </c>
      <c r="W18" s="123" t="s">
        <v>31</v>
      </c>
      <c r="Y18" s="8"/>
      <c r="Z18" s="8"/>
      <c r="AA18" s="8"/>
      <c r="AB18" s="8"/>
      <c r="AC18" s="8"/>
      <c r="AD18" s="8"/>
    </row>
    <row r="19">
      <c r="A19" s="50" t="s">
        <v>70</v>
      </c>
      <c r="B19" s="50" t="s">
        <v>63</v>
      </c>
      <c r="C19" s="51"/>
      <c r="D19" s="84" t="s">
        <v>114</v>
      </c>
      <c r="E19" s="53"/>
      <c r="F19" s="50" t="s">
        <v>73</v>
      </c>
      <c r="G19" s="289" t="s">
        <v>115</v>
      </c>
      <c r="H19" s="54"/>
      <c r="I19" s="54"/>
      <c r="J19" s="55" t="s">
        <v>116</v>
      </c>
      <c r="K19" s="50" t="s">
        <v>49</v>
      </c>
      <c r="L19" s="71">
        <v>1780.0</v>
      </c>
      <c r="M19" s="118"/>
      <c r="N19" s="59"/>
      <c r="O19" s="86"/>
      <c r="P19" s="61"/>
      <c r="Q19" s="62"/>
      <c r="R19" s="63"/>
      <c r="S19" s="88"/>
      <c r="T19" s="95"/>
      <c r="U19" s="96"/>
      <c r="V19" s="288">
        <v>1780.0</v>
      </c>
      <c r="W19" s="124" t="s">
        <v>20</v>
      </c>
      <c r="X19" s="83">
        <f>SUM(S10:S82)</f>
        <v>50</v>
      </c>
      <c r="Y19" s="8"/>
      <c r="Z19" s="8"/>
      <c r="AA19" s="8"/>
      <c r="AB19" s="8"/>
      <c r="AC19" s="8"/>
      <c r="AD19" s="8"/>
    </row>
    <row r="20" ht="15.75" customHeight="1">
      <c r="A20" s="50" t="s">
        <v>70</v>
      </c>
      <c r="B20" s="50" t="s">
        <v>63</v>
      </c>
      <c r="C20" s="51"/>
      <c r="D20" s="84" t="s">
        <v>117</v>
      </c>
      <c r="E20" s="53" t="s">
        <v>35</v>
      </c>
      <c r="F20" s="50" t="s">
        <v>73</v>
      </c>
      <c r="G20" s="282" t="s">
        <v>118</v>
      </c>
      <c r="H20" s="54" t="s">
        <v>119</v>
      </c>
      <c r="I20" s="54"/>
      <c r="J20" s="55" t="s">
        <v>120</v>
      </c>
      <c r="K20" s="50" t="s">
        <v>60</v>
      </c>
      <c r="L20" s="71">
        <v>197.0</v>
      </c>
      <c r="M20" s="58"/>
      <c r="N20" s="119"/>
      <c r="O20" s="86"/>
      <c r="P20" s="61"/>
      <c r="Q20" s="73"/>
      <c r="R20" s="74"/>
      <c r="S20" s="76"/>
      <c r="T20" s="95"/>
      <c r="U20" s="103"/>
      <c r="V20" s="89">
        <v>50.0</v>
      </c>
      <c r="W20" s="126" t="s">
        <v>21</v>
      </c>
      <c r="X20" s="83">
        <f>SUM(T10:T90)</f>
        <v>0</v>
      </c>
      <c r="Y20" s="8"/>
      <c r="Z20" s="8"/>
      <c r="AA20" s="8"/>
      <c r="AB20" s="8"/>
      <c r="AC20" s="8"/>
      <c r="AD20" s="8"/>
    </row>
    <row r="21" ht="17.25" customHeight="1">
      <c r="A21" s="50" t="s">
        <v>70</v>
      </c>
      <c r="B21" s="50" t="s">
        <v>63</v>
      </c>
      <c r="C21" s="51"/>
      <c r="D21" s="84" t="s">
        <v>121</v>
      </c>
      <c r="E21" s="53" t="s">
        <v>122</v>
      </c>
      <c r="F21" s="50" t="s">
        <v>123</v>
      </c>
      <c r="G21" s="282" t="s">
        <v>124</v>
      </c>
      <c r="H21" s="54" t="s">
        <v>125</v>
      </c>
      <c r="I21" s="54"/>
      <c r="J21" s="55" t="s">
        <v>126</v>
      </c>
      <c r="K21" s="50" t="s">
        <v>49</v>
      </c>
      <c r="L21" s="71">
        <v>250.0</v>
      </c>
      <c r="M21" s="58"/>
      <c r="N21" s="119"/>
      <c r="O21" s="86"/>
      <c r="P21" s="61"/>
      <c r="Q21" s="62"/>
      <c r="R21" s="63"/>
      <c r="S21" s="88"/>
      <c r="T21" s="95"/>
      <c r="U21" s="103"/>
      <c r="V21" s="89">
        <v>150.0</v>
      </c>
      <c r="W21" s="104" t="s">
        <v>22</v>
      </c>
      <c r="X21" s="105">
        <f>SUM(U7:U90)</f>
        <v>300</v>
      </c>
      <c r="Y21" s="8"/>
      <c r="Z21" s="8"/>
      <c r="AA21" s="8"/>
      <c r="AB21" s="8"/>
      <c r="AC21" s="8"/>
      <c r="AD21" s="8"/>
    </row>
    <row r="22" ht="16.5" customHeight="1">
      <c r="A22" s="50" t="s">
        <v>70</v>
      </c>
      <c r="B22" s="50" t="s">
        <v>63</v>
      </c>
      <c r="C22" s="51"/>
      <c r="D22" s="84" t="s">
        <v>127</v>
      </c>
      <c r="E22" s="53" t="s">
        <v>128</v>
      </c>
      <c r="F22" s="50" t="s">
        <v>106</v>
      </c>
      <c r="G22" s="282" t="s">
        <v>129</v>
      </c>
      <c r="H22" s="54" t="s">
        <v>130</v>
      </c>
      <c r="I22" s="54"/>
      <c r="J22" s="55" t="s">
        <v>131</v>
      </c>
      <c r="K22" s="50" t="s">
        <v>77</v>
      </c>
      <c r="L22" s="71"/>
      <c r="M22" s="58"/>
      <c r="N22" s="59"/>
      <c r="O22" s="122"/>
      <c r="P22" s="61"/>
      <c r="Q22" s="62">
        <v>250.0</v>
      </c>
      <c r="R22" s="63"/>
      <c r="S22" s="88"/>
      <c r="T22" s="95"/>
      <c r="U22" s="103"/>
      <c r="V22" s="288">
        <v>250.0</v>
      </c>
      <c r="W22" s="108" t="s">
        <v>32</v>
      </c>
      <c r="X22" s="69">
        <f>SUM(X19:X21)</f>
        <v>350</v>
      </c>
      <c r="Y22" s="8"/>
      <c r="Z22" s="8"/>
      <c r="AA22" s="8"/>
      <c r="AB22" s="8"/>
      <c r="AC22" s="8"/>
      <c r="AD22" s="8"/>
    </row>
    <row r="23">
      <c r="A23" s="50" t="s">
        <v>52</v>
      </c>
      <c r="B23" s="50" t="s">
        <v>63</v>
      </c>
      <c r="C23" s="51"/>
      <c r="D23" s="84" t="s">
        <v>132</v>
      </c>
      <c r="E23" s="53" t="s">
        <v>35</v>
      </c>
      <c r="F23" s="50" t="s">
        <v>73</v>
      </c>
      <c r="G23" s="282" t="s">
        <v>133</v>
      </c>
      <c r="H23" s="54" t="s">
        <v>134</v>
      </c>
      <c r="I23" s="54"/>
      <c r="J23" s="55" t="s">
        <v>135</v>
      </c>
      <c r="K23" s="50" t="s">
        <v>60</v>
      </c>
      <c r="L23" s="71"/>
      <c r="M23" s="58"/>
      <c r="N23" s="59">
        <v>450.0</v>
      </c>
      <c r="O23" s="122"/>
      <c r="P23" s="61"/>
      <c r="Q23" s="62"/>
      <c r="R23" s="63"/>
      <c r="S23" s="88"/>
      <c r="T23" s="95"/>
      <c r="U23" s="103"/>
      <c r="V23" s="288">
        <v>450.0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52</v>
      </c>
      <c r="B24" s="50" t="s">
        <v>63</v>
      </c>
      <c r="C24" s="51"/>
      <c r="D24" s="84" t="s">
        <v>136</v>
      </c>
      <c r="E24" s="53"/>
      <c r="F24" s="50"/>
      <c r="G24" s="282" t="s">
        <v>137</v>
      </c>
      <c r="H24" s="54"/>
      <c r="I24" s="54"/>
      <c r="J24" s="55" t="s">
        <v>138</v>
      </c>
      <c r="K24" s="50" t="s">
        <v>60</v>
      </c>
      <c r="L24" s="71"/>
      <c r="M24" s="58"/>
      <c r="N24" s="59"/>
      <c r="O24" s="81"/>
      <c r="P24" s="61"/>
      <c r="Q24" s="62"/>
      <c r="R24" s="63"/>
      <c r="S24" s="290">
        <v>50.0</v>
      </c>
      <c r="T24" s="95"/>
      <c r="U24" s="96"/>
      <c r="V24" s="288">
        <v>50.0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52</v>
      </c>
      <c r="B25" s="50" t="s">
        <v>53</v>
      </c>
      <c r="C25" s="51"/>
      <c r="D25" s="84" t="s">
        <v>54</v>
      </c>
      <c r="E25" s="92"/>
      <c r="F25" s="50" t="s">
        <v>56</v>
      </c>
      <c r="G25" s="282" t="s">
        <v>139</v>
      </c>
      <c r="H25" s="54" t="s">
        <v>140</v>
      </c>
      <c r="I25" s="54"/>
      <c r="J25" s="55" t="s">
        <v>141</v>
      </c>
      <c r="K25" s="50" t="s">
        <v>77</v>
      </c>
      <c r="L25" s="71"/>
      <c r="M25" s="58"/>
      <c r="N25" s="59"/>
      <c r="O25" s="86"/>
      <c r="P25" s="127" t="s">
        <v>61</v>
      </c>
      <c r="Q25" s="62"/>
      <c r="R25" s="63"/>
      <c r="S25" s="76"/>
      <c r="T25" s="95"/>
      <c r="U25" s="128"/>
      <c r="V25" s="89" t="s">
        <v>54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70</v>
      </c>
      <c r="B26" s="50" t="s">
        <v>63</v>
      </c>
      <c r="C26" s="51"/>
      <c r="D26" s="141" t="s">
        <v>142</v>
      </c>
      <c r="E26" s="53" t="s">
        <v>35</v>
      </c>
      <c r="F26" s="50" t="s">
        <v>73</v>
      </c>
      <c r="G26" s="282" t="s">
        <v>143</v>
      </c>
      <c r="H26" s="54" t="s">
        <v>144</v>
      </c>
      <c r="I26" s="54"/>
      <c r="J26" s="55" t="s">
        <v>145</v>
      </c>
      <c r="K26" s="50" t="s">
        <v>77</v>
      </c>
      <c r="L26" s="129"/>
      <c r="M26" s="58"/>
      <c r="N26" s="59"/>
      <c r="O26" s="81"/>
      <c r="P26" s="61"/>
      <c r="Q26" s="62">
        <v>125.0</v>
      </c>
      <c r="R26" s="63"/>
      <c r="S26" s="88"/>
      <c r="T26" s="109"/>
      <c r="U26" s="103"/>
      <c r="V26" s="288">
        <v>125.0</v>
      </c>
      <c r="W26" s="136" t="s">
        <v>33</v>
      </c>
      <c r="X26" s="137">
        <f>SUM(X13,X16,X22)</f>
        <v>8328.9</v>
      </c>
      <c r="Y26" s="8"/>
      <c r="Z26" s="8"/>
      <c r="AA26" s="8"/>
      <c r="AB26" s="8"/>
      <c r="AC26" s="8"/>
      <c r="AD26" s="8"/>
    </row>
    <row r="27">
      <c r="A27" s="50" t="s">
        <v>70</v>
      </c>
      <c r="B27" s="50" t="s">
        <v>63</v>
      </c>
      <c r="C27" s="51"/>
      <c r="D27" s="141" t="s">
        <v>146</v>
      </c>
      <c r="E27" s="53" t="s">
        <v>100</v>
      </c>
      <c r="F27" s="50" t="s">
        <v>73</v>
      </c>
      <c r="G27" s="282" t="s">
        <v>147</v>
      </c>
      <c r="H27" s="54" t="s">
        <v>144</v>
      </c>
      <c r="I27" s="54"/>
      <c r="J27" s="55" t="s">
        <v>145</v>
      </c>
      <c r="K27" s="50" t="s">
        <v>77</v>
      </c>
      <c r="L27" s="71"/>
      <c r="M27" s="80"/>
      <c r="N27" s="107"/>
      <c r="O27" s="81"/>
      <c r="P27" s="132"/>
      <c r="Q27" s="62">
        <v>125.0</v>
      </c>
      <c r="R27" s="63"/>
      <c r="S27" s="88"/>
      <c r="T27" s="109"/>
      <c r="U27" s="96"/>
      <c r="V27" s="288">
        <v>125.0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52</v>
      </c>
      <c r="B28" s="50" t="s">
        <v>63</v>
      </c>
      <c r="C28" s="79"/>
      <c r="D28" s="84" t="s">
        <v>148</v>
      </c>
      <c r="E28" s="53" t="s">
        <v>149</v>
      </c>
      <c r="F28" s="50" t="s">
        <v>73</v>
      </c>
      <c r="G28" s="282" t="s">
        <v>150</v>
      </c>
      <c r="H28" s="54" t="s">
        <v>151</v>
      </c>
      <c r="I28" s="54"/>
      <c r="J28" s="55" t="s">
        <v>152</v>
      </c>
      <c r="K28" s="50" t="s">
        <v>77</v>
      </c>
      <c r="L28" s="57"/>
      <c r="M28" s="58"/>
      <c r="N28" s="133"/>
      <c r="O28" s="81"/>
      <c r="P28" s="61">
        <v>120.0</v>
      </c>
      <c r="Q28" s="73"/>
      <c r="R28" s="74"/>
      <c r="S28" s="88"/>
      <c r="T28" s="109"/>
      <c r="U28" s="96"/>
      <c r="V28" s="89">
        <v>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52</v>
      </c>
      <c r="B29" s="50" t="s">
        <v>63</v>
      </c>
      <c r="C29" s="79"/>
      <c r="D29" s="84" t="s">
        <v>153</v>
      </c>
      <c r="E29" s="53" t="s">
        <v>79</v>
      </c>
      <c r="F29" s="50" t="s">
        <v>73</v>
      </c>
      <c r="G29" s="282" t="s">
        <v>154</v>
      </c>
      <c r="H29" s="54" t="s">
        <v>155</v>
      </c>
      <c r="I29" s="54"/>
      <c r="J29" s="55" t="s">
        <v>156</v>
      </c>
      <c r="K29" s="50" t="s">
        <v>49</v>
      </c>
      <c r="L29" s="134"/>
      <c r="M29" s="58"/>
      <c r="N29" s="119"/>
      <c r="O29" s="86"/>
      <c r="P29" s="61">
        <v>250.0</v>
      </c>
      <c r="Q29" s="62"/>
      <c r="R29" s="63"/>
      <c r="S29" s="88"/>
      <c r="T29" s="109"/>
      <c r="U29" s="135"/>
      <c r="V29" s="53">
        <v>50.0</v>
      </c>
      <c r="X29" s="8"/>
      <c r="Y29" s="8"/>
      <c r="Z29" s="8"/>
      <c r="AA29" s="8"/>
      <c r="AB29" s="8"/>
      <c r="AC29" s="8"/>
      <c r="AD29" s="8"/>
    </row>
    <row r="30">
      <c r="A30" s="50" t="s">
        <v>52</v>
      </c>
      <c r="B30" s="50" t="s">
        <v>63</v>
      </c>
      <c r="C30" s="79"/>
      <c r="D30" s="84" t="s">
        <v>157</v>
      </c>
      <c r="E30" s="53" t="s">
        <v>87</v>
      </c>
      <c r="F30" s="50" t="s">
        <v>106</v>
      </c>
      <c r="G30" s="282" t="s">
        <v>158</v>
      </c>
      <c r="H30" s="54" t="s">
        <v>159</v>
      </c>
      <c r="I30" s="54"/>
      <c r="J30" s="55" t="s">
        <v>160</v>
      </c>
      <c r="K30" s="50" t="s">
        <v>49</v>
      </c>
      <c r="L30" s="134"/>
      <c r="M30" s="58"/>
      <c r="N30" s="59">
        <v>147.0</v>
      </c>
      <c r="O30" s="122"/>
      <c r="P30" s="61"/>
      <c r="Q30" s="62"/>
      <c r="R30" s="63"/>
      <c r="S30" s="76"/>
      <c r="T30" s="95"/>
      <c r="U30" s="138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70</v>
      </c>
      <c r="B31" s="50" t="s">
        <v>161</v>
      </c>
      <c r="C31" s="79"/>
      <c r="D31" s="70"/>
      <c r="E31" s="53" t="s">
        <v>122</v>
      </c>
      <c r="F31" s="50" t="s">
        <v>162</v>
      </c>
      <c r="G31" s="282" t="s">
        <v>163</v>
      </c>
      <c r="H31" s="54" t="s">
        <v>164</v>
      </c>
      <c r="I31" s="54"/>
      <c r="J31" s="55" t="s">
        <v>165</v>
      </c>
      <c r="K31" s="50" t="s">
        <v>49</v>
      </c>
      <c r="L31" s="71">
        <v>350.0</v>
      </c>
      <c r="M31" s="58"/>
      <c r="N31" s="59"/>
      <c r="O31" s="86"/>
      <c r="P31" s="127"/>
      <c r="Q31" s="62"/>
      <c r="R31" s="63"/>
      <c r="S31" s="88"/>
      <c r="T31" s="95"/>
      <c r="U31" s="138"/>
      <c r="V31" s="283">
        <v>350.0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70</v>
      </c>
      <c r="B32" s="50" t="s">
        <v>63</v>
      </c>
      <c r="C32" s="51"/>
      <c r="D32" s="70" t="s">
        <v>166</v>
      </c>
      <c r="E32" s="53" t="s">
        <v>35</v>
      </c>
      <c r="F32" s="50" t="s">
        <v>56</v>
      </c>
      <c r="G32" s="282" t="s">
        <v>167</v>
      </c>
      <c r="H32" s="54" t="s">
        <v>168</v>
      </c>
      <c r="I32" s="54"/>
      <c r="J32" s="55" t="s">
        <v>169</v>
      </c>
      <c r="K32" s="50" t="s">
        <v>49</v>
      </c>
      <c r="L32" s="71"/>
      <c r="M32" s="80"/>
      <c r="N32" s="59"/>
      <c r="O32" s="86"/>
      <c r="P32" s="61"/>
      <c r="Q32" s="62">
        <v>325.0</v>
      </c>
      <c r="R32" s="63"/>
      <c r="S32" s="139"/>
      <c r="T32" s="140"/>
      <c r="U32" s="138"/>
      <c r="V32" s="53">
        <v>163.0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52</v>
      </c>
      <c r="B33" s="50" t="s">
        <v>63</v>
      </c>
      <c r="C33" s="141"/>
      <c r="D33" s="70" t="s">
        <v>170</v>
      </c>
      <c r="E33" s="53" t="s">
        <v>171</v>
      </c>
      <c r="F33" s="50" t="s">
        <v>56</v>
      </c>
      <c r="G33" s="282" t="s">
        <v>172</v>
      </c>
      <c r="H33" s="54"/>
      <c r="I33" s="54"/>
      <c r="J33" s="55" t="s">
        <v>173</v>
      </c>
      <c r="K33" s="50" t="s">
        <v>77</v>
      </c>
      <c r="L33" s="71"/>
      <c r="M33" s="58"/>
      <c r="N33" s="59"/>
      <c r="O33" s="86">
        <v>125.0</v>
      </c>
      <c r="P33" s="61"/>
      <c r="Q33" s="87"/>
      <c r="R33" s="43"/>
      <c r="S33" s="139"/>
      <c r="T33" s="140"/>
      <c r="U33" s="138"/>
      <c r="V33" s="283">
        <v>125.0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52</v>
      </c>
      <c r="B34" s="50" t="s">
        <v>53</v>
      </c>
      <c r="C34" s="51"/>
      <c r="D34" s="70" t="s">
        <v>54</v>
      </c>
      <c r="E34" s="53" t="s">
        <v>174</v>
      </c>
      <c r="F34" s="50" t="s">
        <v>73</v>
      </c>
      <c r="G34" s="291" t="s">
        <v>175</v>
      </c>
      <c r="H34" s="142"/>
      <c r="I34" s="54"/>
      <c r="J34" s="55" t="s">
        <v>176</v>
      </c>
      <c r="K34" s="50" t="s">
        <v>49</v>
      </c>
      <c r="L34" s="71"/>
      <c r="M34" s="58"/>
      <c r="N34" s="119" t="s">
        <v>177</v>
      </c>
      <c r="O34" s="86"/>
      <c r="P34" s="61"/>
      <c r="Q34" s="62"/>
      <c r="R34" s="63"/>
      <c r="S34" s="139"/>
      <c r="T34" s="140"/>
      <c r="U34" s="135"/>
      <c r="V34" s="53" t="s">
        <v>54</v>
      </c>
      <c r="W34" s="8"/>
      <c r="X34" s="8"/>
      <c r="Y34" s="8"/>
      <c r="Z34" s="8"/>
      <c r="AA34" s="8"/>
      <c r="AB34" s="8"/>
      <c r="AC34" s="8"/>
      <c r="AD34" s="8"/>
    </row>
    <row r="35">
      <c r="A35" s="50"/>
      <c r="B35" s="50" t="s">
        <v>53</v>
      </c>
      <c r="C35" s="144"/>
      <c r="D35" s="84" t="s">
        <v>54</v>
      </c>
      <c r="E35" s="53" t="s">
        <v>174</v>
      </c>
      <c r="F35" s="50" t="s">
        <v>73</v>
      </c>
      <c r="G35" s="282" t="s">
        <v>178</v>
      </c>
      <c r="H35" s="54"/>
      <c r="I35" s="54"/>
      <c r="J35" s="54" t="s">
        <v>179</v>
      </c>
      <c r="K35" s="50" t="s">
        <v>60</v>
      </c>
      <c r="L35" s="71"/>
      <c r="M35" s="58" t="s">
        <v>61</v>
      </c>
      <c r="N35" s="143"/>
      <c r="O35" s="86"/>
      <c r="P35" s="61"/>
      <c r="Q35" s="62"/>
      <c r="R35" s="63"/>
      <c r="S35" s="139"/>
      <c r="T35" s="140"/>
      <c r="U35" s="138"/>
      <c r="V35" s="53" t="s">
        <v>54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70</v>
      </c>
      <c r="B36" s="50" t="s">
        <v>63</v>
      </c>
      <c r="C36" s="51"/>
      <c r="D36" s="161" t="s">
        <v>180</v>
      </c>
      <c r="E36" s="53" t="s">
        <v>65</v>
      </c>
      <c r="F36" s="50" t="s">
        <v>106</v>
      </c>
      <c r="G36" s="292" t="s">
        <v>181</v>
      </c>
      <c r="H36" s="54" t="s">
        <v>182</v>
      </c>
      <c r="I36" s="54"/>
      <c r="J36" s="55" t="s">
        <v>183</v>
      </c>
      <c r="K36" s="50" t="s">
        <v>49</v>
      </c>
      <c r="L36" s="71"/>
      <c r="M36" s="58">
        <v>250.0</v>
      </c>
      <c r="N36" s="119"/>
      <c r="O36" s="86"/>
      <c r="P36" s="61"/>
      <c r="Q36" s="73"/>
      <c r="R36" s="74"/>
      <c r="S36" s="139"/>
      <c r="T36" s="146"/>
      <c r="U36" s="138"/>
      <c r="V36" s="53">
        <v>150.0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70</v>
      </c>
      <c r="B37" s="50" t="s">
        <v>63</v>
      </c>
      <c r="C37" s="51"/>
      <c r="D37" s="161" t="s">
        <v>184</v>
      </c>
      <c r="E37" s="53" t="s">
        <v>35</v>
      </c>
      <c r="F37" s="50" t="s">
        <v>73</v>
      </c>
      <c r="G37" s="282" t="s">
        <v>185</v>
      </c>
      <c r="H37" s="54" t="s">
        <v>186</v>
      </c>
      <c r="I37" s="54"/>
      <c r="J37" s="54" t="s">
        <v>187</v>
      </c>
      <c r="K37" s="50" t="s">
        <v>60</v>
      </c>
      <c r="L37" s="71"/>
      <c r="M37" s="58"/>
      <c r="N37" s="107"/>
      <c r="O37" s="86"/>
      <c r="P37" s="61"/>
      <c r="Q37" s="87"/>
      <c r="R37" s="43">
        <v>125.0</v>
      </c>
      <c r="S37" s="139"/>
      <c r="T37" s="140"/>
      <c r="U37" s="138"/>
      <c r="V37" s="53">
        <v>62.5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70</v>
      </c>
      <c r="B38" s="50" t="s">
        <v>63</v>
      </c>
      <c r="C38" s="79"/>
      <c r="D38" s="161" t="s">
        <v>188</v>
      </c>
      <c r="E38" s="53" t="s">
        <v>79</v>
      </c>
      <c r="F38" s="50" t="s">
        <v>73</v>
      </c>
      <c r="G38" s="282" t="s">
        <v>189</v>
      </c>
      <c r="H38" s="54" t="s">
        <v>190</v>
      </c>
      <c r="I38" s="54"/>
      <c r="J38" s="54" t="s">
        <v>191</v>
      </c>
      <c r="K38" s="50" t="s">
        <v>49</v>
      </c>
      <c r="L38" s="57"/>
      <c r="M38" s="58">
        <v>147.0</v>
      </c>
      <c r="N38" s="59"/>
      <c r="O38" s="86"/>
      <c r="P38" s="61"/>
      <c r="Q38" s="62"/>
      <c r="R38" s="63"/>
      <c r="S38" s="139"/>
      <c r="T38" s="140"/>
      <c r="U38" s="135"/>
      <c r="V38" s="53">
        <v>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70</v>
      </c>
      <c r="B39" s="50" t="s">
        <v>63</v>
      </c>
      <c r="C39" s="79"/>
      <c r="D39" s="70" t="s">
        <v>192</v>
      </c>
      <c r="E39" s="53" t="s">
        <v>174</v>
      </c>
      <c r="F39" s="50" t="s">
        <v>73</v>
      </c>
      <c r="G39" s="284" t="s">
        <v>193</v>
      </c>
      <c r="H39" s="148"/>
      <c r="I39" s="54"/>
      <c r="J39" s="54" t="s">
        <v>194</v>
      </c>
      <c r="K39" s="50" t="s">
        <v>60</v>
      </c>
      <c r="L39" s="57"/>
      <c r="M39" s="58">
        <v>200.0</v>
      </c>
      <c r="N39" s="59"/>
      <c r="O39" s="86"/>
      <c r="P39" s="61"/>
      <c r="Q39" s="62"/>
      <c r="R39" s="63"/>
      <c r="S39" s="149"/>
      <c r="T39" s="140"/>
      <c r="U39" s="135"/>
      <c r="V39" s="53">
        <v>100.0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70</v>
      </c>
      <c r="B40" s="50" t="s">
        <v>63</v>
      </c>
      <c r="C40" s="79"/>
      <c r="D40" s="70" t="s">
        <v>195</v>
      </c>
      <c r="E40" s="53" t="s">
        <v>55</v>
      </c>
      <c r="F40" s="50" t="s">
        <v>106</v>
      </c>
      <c r="G40" s="293" t="s">
        <v>196</v>
      </c>
      <c r="H40" s="150"/>
      <c r="I40" s="54"/>
      <c r="J40" s="55" t="s">
        <v>197</v>
      </c>
      <c r="K40" s="50" t="s">
        <v>60</v>
      </c>
      <c r="L40" s="71"/>
      <c r="M40" s="58">
        <v>200.0</v>
      </c>
      <c r="N40" s="59"/>
      <c r="O40" s="81"/>
      <c r="P40" s="61"/>
      <c r="Q40" s="73"/>
      <c r="R40" s="74"/>
      <c r="S40" s="139"/>
      <c r="T40" s="140"/>
      <c r="U40" s="135"/>
      <c r="V40" s="53">
        <v>100.0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63</v>
      </c>
      <c r="C41" s="51"/>
      <c r="D41" s="70" t="s">
        <v>198</v>
      </c>
      <c r="E41" s="53" t="s">
        <v>105</v>
      </c>
      <c r="F41" s="50" t="s">
        <v>56</v>
      </c>
      <c r="G41" s="282" t="s">
        <v>199</v>
      </c>
      <c r="H41" s="54" t="s">
        <v>200</v>
      </c>
      <c r="I41" s="54"/>
      <c r="J41" s="55" t="s">
        <v>201</v>
      </c>
      <c r="K41" s="50" t="s">
        <v>49</v>
      </c>
      <c r="L41" s="71"/>
      <c r="M41" s="58"/>
      <c r="N41" s="59"/>
      <c r="O41" s="86"/>
      <c r="P41" s="61"/>
      <c r="Q41" s="151"/>
      <c r="R41" s="152"/>
      <c r="S41" s="139"/>
      <c r="T41" s="140"/>
      <c r="U41" s="135">
        <v>300.0</v>
      </c>
      <c r="V41" s="53">
        <v>150.0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70</v>
      </c>
      <c r="B42" s="50" t="s">
        <v>63</v>
      </c>
      <c r="C42" s="51"/>
      <c r="D42" s="70" t="s">
        <v>202</v>
      </c>
      <c r="E42" s="53" t="s">
        <v>79</v>
      </c>
      <c r="F42" s="50" t="s">
        <v>73</v>
      </c>
      <c r="G42" s="282" t="s">
        <v>203</v>
      </c>
      <c r="H42" s="54" t="s">
        <v>204</v>
      </c>
      <c r="I42" s="54"/>
      <c r="J42" s="53" t="s">
        <v>205</v>
      </c>
      <c r="K42" s="50" t="s">
        <v>49</v>
      </c>
      <c r="L42" s="71">
        <v>294.0</v>
      </c>
      <c r="M42" s="58"/>
      <c r="N42" s="59"/>
      <c r="O42" s="86"/>
      <c r="P42" s="61"/>
      <c r="Q42" s="62"/>
      <c r="R42" s="63"/>
      <c r="S42" s="139"/>
      <c r="T42" s="140"/>
      <c r="U42" s="135"/>
      <c r="V42" s="53">
        <v>50.0</v>
      </c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 t="s">
        <v>53</v>
      </c>
      <c r="C43" s="51"/>
      <c r="D43" s="84" t="s">
        <v>54</v>
      </c>
      <c r="E43" s="53" t="s">
        <v>35</v>
      </c>
      <c r="F43" s="50" t="s">
        <v>73</v>
      </c>
      <c r="G43" s="282" t="s">
        <v>206</v>
      </c>
      <c r="H43" s="54"/>
      <c r="I43" s="54"/>
      <c r="J43" s="55" t="s">
        <v>207</v>
      </c>
      <c r="K43" s="50" t="s">
        <v>77</v>
      </c>
      <c r="L43" s="71"/>
      <c r="M43" s="58" t="s">
        <v>61</v>
      </c>
      <c r="N43" s="107"/>
      <c r="O43" s="154"/>
      <c r="P43" s="127"/>
      <c r="Q43" s="62"/>
      <c r="R43" s="63"/>
      <c r="S43" s="139"/>
      <c r="T43" s="140"/>
      <c r="U43" s="138"/>
      <c r="V43" s="53" t="s">
        <v>54</v>
      </c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 t="s">
        <v>53</v>
      </c>
      <c r="C44" s="51"/>
      <c r="D44" s="70" t="s">
        <v>54</v>
      </c>
      <c r="E44" s="53" t="s">
        <v>100</v>
      </c>
      <c r="F44" s="50" t="s">
        <v>73</v>
      </c>
      <c r="G44" s="282" t="s">
        <v>208</v>
      </c>
      <c r="H44" s="54"/>
      <c r="I44" s="54"/>
      <c r="J44" s="55" t="s">
        <v>207</v>
      </c>
      <c r="K44" s="50" t="s">
        <v>77</v>
      </c>
      <c r="L44" s="71"/>
      <c r="M44" s="58" t="s">
        <v>61</v>
      </c>
      <c r="N44" s="59"/>
      <c r="O44" s="155"/>
      <c r="P44" s="61"/>
      <c r="Q44" s="62"/>
      <c r="R44" s="63"/>
      <c r="S44" s="139"/>
      <c r="T44" s="140"/>
      <c r="U44" s="138"/>
      <c r="V44" s="53" t="s">
        <v>54</v>
      </c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 t="s">
        <v>53</v>
      </c>
      <c r="C45" s="79"/>
      <c r="D45" s="294" t="s">
        <v>54</v>
      </c>
      <c r="E45" s="53" t="s">
        <v>149</v>
      </c>
      <c r="F45" s="50" t="s">
        <v>73</v>
      </c>
      <c r="G45" s="295" t="s">
        <v>209</v>
      </c>
      <c r="H45" s="157"/>
      <c r="I45" s="54"/>
      <c r="J45" s="150" t="s">
        <v>207</v>
      </c>
      <c r="K45" s="50" t="s">
        <v>77</v>
      </c>
      <c r="L45" s="158"/>
      <c r="M45" s="58" t="s">
        <v>61</v>
      </c>
      <c r="N45" s="59"/>
      <c r="O45" s="154"/>
      <c r="P45" s="61"/>
      <c r="Q45" s="62"/>
      <c r="R45" s="63"/>
      <c r="S45" s="139"/>
      <c r="T45" s="146"/>
      <c r="U45" s="138"/>
      <c r="V45" s="53" t="s">
        <v>54</v>
      </c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 t="s">
        <v>53</v>
      </c>
      <c r="C46" s="79"/>
      <c r="D46" s="84" t="s">
        <v>54</v>
      </c>
      <c r="E46" s="53" t="s">
        <v>149</v>
      </c>
      <c r="F46" s="50" t="s">
        <v>73</v>
      </c>
      <c r="G46" s="282" t="s">
        <v>210</v>
      </c>
      <c r="H46" s="54"/>
      <c r="I46" s="54"/>
      <c r="J46" s="55" t="s">
        <v>207</v>
      </c>
      <c r="K46" s="50" t="s">
        <v>77</v>
      </c>
      <c r="L46" s="71"/>
      <c r="M46" s="58" t="s">
        <v>61</v>
      </c>
      <c r="N46" s="59"/>
      <c r="O46" s="159"/>
      <c r="P46" s="61"/>
      <c r="Q46" s="62"/>
      <c r="R46" s="63"/>
      <c r="S46" s="139"/>
      <c r="T46" s="146"/>
      <c r="U46" s="103"/>
      <c r="V46" s="53" t="s">
        <v>54</v>
      </c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 t="s">
        <v>53</v>
      </c>
      <c r="C47" s="51"/>
      <c r="D47" s="84" t="s">
        <v>54</v>
      </c>
      <c r="E47" s="53" t="s">
        <v>149</v>
      </c>
      <c r="F47" s="50" t="s">
        <v>73</v>
      </c>
      <c r="G47" s="282" t="s">
        <v>211</v>
      </c>
      <c r="H47" s="54"/>
      <c r="I47" s="54"/>
      <c r="J47" s="55" t="s">
        <v>207</v>
      </c>
      <c r="K47" s="50" t="s">
        <v>77</v>
      </c>
      <c r="L47" s="57"/>
      <c r="M47" s="58" t="s">
        <v>61</v>
      </c>
      <c r="N47" s="59"/>
      <c r="O47" s="160"/>
      <c r="P47" s="132"/>
      <c r="Q47" s="62"/>
      <c r="R47" s="63"/>
      <c r="S47" s="149"/>
      <c r="T47" s="140"/>
      <c r="U47" s="103"/>
      <c r="V47" s="53" t="s">
        <v>54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70</v>
      </c>
      <c r="B48" s="50" t="s">
        <v>63</v>
      </c>
      <c r="C48" s="51"/>
      <c r="D48" s="161"/>
      <c r="E48" s="53" t="s">
        <v>79</v>
      </c>
      <c r="F48" s="50" t="s">
        <v>73</v>
      </c>
      <c r="G48" s="296" t="s">
        <v>212</v>
      </c>
      <c r="H48" s="54"/>
      <c r="I48" s="54"/>
      <c r="J48" s="55" t="s">
        <v>213</v>
      </c>
      <c r="K48" s="50" t="s">
        <v>49</v>
      </c>
      <c r="L48" s="71"/>
      <c r="M48" s="58">
        <v>127.0</v>
      </c>
      <c r="N48" s="59"/>
      <c r="O48" s="160"/>
      <c r="P48" s="61"/>
      <c r="Q48" s="62"/>
      <c r="R48" s="63"/>
      <c r="S48" s="139"/>
      <c r="T48" s="140"/>
      <c r="U48" s="96"/>
      <c r="V48" s="53">
        <v>50.0</v>
      </c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 t="s">
        <v>53</v>
      </c>
      <c r="C49" s="51"/>
      <c r="D49" s="70" t="s">
        <v>54</v>
      </c>
      <c r="E49" s="53" t="s">
        <v>100</v>
      </c>
      <c r="F49" s="50" t="s">
        <v>73</v>
      </c>
      <c r="G49" s="297" t="s">
        <v>214</v>
      </c>
      <c r="H49" s="162"/>
      <c r="I49" s="54"/>
      <c r="J49" s="55" t="s">
        <v>215</v>
      </c>
      <c r="K49" s="50" t="s">
        <v>60</v>
      </c>
      <c r="L49" s="71"/>
      <c r="M49" s="58" t="s">
        <v>61</v>
      </c>
      <c r="N49" s="143"/>
      <c r="O49" s="160"/>
      <c r="P49" s="61"/>
      <c r="Q49" s="73"/>
      <c r="R49" s="74"/>
      <c r="S49" s="163"/>
      <c r="T49" s="164"/>
      <c r="U49" s="103"/>
      <c r="V49" s="53" t="s">
        <v>54</v>
      </c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79"/>
      <c r="D50" s="52"/>
      <c r="E50" s="92"/>
      <c r="F50" s="50"/>
      <c r="G50" s="54"/>
      <c r="H50" s="54"/>
      <c r="I50" s="54"/>
      <c r="J50" s="54"/>
      <c r="K50" s="56"/>
      <c r="L50" s="71"/>
      <c r="M50" s="58"/>
      <c r="N50" s="165"/>
      <c r="O50" s="160"/>
      <c r="P50" s="61"/>
      <c r="Q50" s="62"/>
      <c r="R50" s="63"/>
      <c r="S50" s="163"/>
      <c r="T50" s="166"/>
      <c r="U50" s="135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2"/>
      <c r="F51" s="50"/>
      <c r="G51" s="54"/>
      <c r="H51" s="54"/>
      <c r="I51" s="54"/>
      <c r="J51" s="54"/>
      <c r="K51" s="56"/>
      <c r="L51" s="71"/>
      <c r="M51" s="58"/>
      <c r="N51" s="165"/>
      <c r="O51" s="160"/>
      <c r="P51" s="61"/>
      <c r="Q51" s="87"/>
      <c r="R51" s="43"/>
      <c r="S51" s="163"/>
      <c r="T51" s="166"/>
      <c r="U51" s="138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45"/>
      <c r="E52" s="53"/>
      <c r="F52" s="50"/>
      <c r="G52" s="54"/>
      <c r="H52" s="54"/>
      <c r="I52" s="54"/>
      <c r="J52" s="167"/>
      <c r="K52" s="50"/>
      <c r="L52" s="57"/>
      <c r="M52" s="58"/>
      <c r="N52" s="165"/>
      <c r="O52" s="160"/>
      <c r="P52" s="61"/>
      <c r="Q52" s="73"/>
      <c r="R52" s="74"/>
      <c r="S52" s="168"/>
      <c r="T52" s="166"/>
      <c r="U52" s="138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9"/>
      <c r="E53" s="92"/>
      <c r="F53" s="50"/>
      <c r="G53" s="54"/>
      <c r="H53" s="54"/>
      <c r="I53" s="54"/>
      <c r="J53" s="55"/>
      <c r="K53" s="56"/>
      <c r="L53" s="57"/>
      <c r="M53" s="58"/>
      <c r="N53" s="170"/>
      <c r="O53" s="160"/>
      <c r="P53" s="171"/>
      <c r="Q53" s="73"/>
      <c r="R53" s="74"/>
      <c r="S53" s="163"/>
      <c r="T53" s="166"/>
      <c r="U53" s="138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9"/>
      <c r="E54" s="92"/>
      <c r="F54" s="50"/>
      <c r="G54" s="54"/>
      <c r="H54" s="54"/>
      <c r="I54" s="54"/>
      <c r="J54" s="55"/>
      <c r="K54" s="56"/>
      <c r="L54" s="71"/>
      <c r="M54" s="93"/>
      <c r="N54" s="165"/>
      <c r="O54" s="172"/>
      <c r="P54" s="171"/>
      <c r="Q54" s="62"/>
      <c r="R54" s="63"/>
      <c r="S54" s="163"/>
      <c r="T54" s="166"/>
      <c r="U54" s="138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2"/>
      <c r="F55" s="50"/>
      <c r="G55" s="106"/>
      <c r="H55" s="106"/>
      <c r="I55" s="54"/>
      <c r="J55" s="55"/>
      <c r="K55" s="56"/>
      <c r="L55" s="158"/>
      <c r="M55" s="58"/>
      <c r="N55" s="165"/>
      <c r="O55" s="160"/>
      <c r="P55" s="171"/>
      <c r="Q55" s="73"/>
      <c r="R55" s="74"/>
      <c r="S55" s="163"/>
      <c r="T55" s="164"/>
      <c r="U55" s="138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73"/>
      <c r="F56" s="50"/>
      <c r="G56" s="54"/>
      <c r="H56" s="54"/>
      <c r="I56" s="54"/>
      <c r="J56" s="55"/>
      <c r="K56" s="56"/>
      <c r="L56" s="71"/>
      <c r="M56" s="174"/>
      <c r="N56" s="165"/>
      <c r="O56" s="172"/>
      <c r="P56" s="171"/>
      <c r="Q56" s="62"/>
      <c r="R56" s="63"/>
      <c r="S56" s="168"/>
      <c r="T56" s="166"/>
      <c r="U56" s="138"/>
      <c r="V56" s="89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5"/>
      <c r="H57" s="175"/>
      <c r="I57" s="54"/>
      <c r="J57" s="55"/>
      <c r="K57" s="56"/>
      <c r="L57" s="71"/>
      <c r="M57" s="58"/>
      <c r="N57" s="165"/>
      <c r="O57" s="176"/>
      <c r="P57" s="171"/>
      <c r="Q57" s="62"/>
      <c r="R57" s="63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7"/>
      <c r="M58" s="58"/>
      <c r="N58" s="165"/>
      <c r="O58" s="160"/>
      <c r="P58" s="171"/>
      <c r="Q58" s="151"/>
      <c r="R58" s="152"/>
      <c r="S58" s="168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8"/>
      <c r="M59" s="58"/>
      <c r="N59" s="165"/>
      <c r="O59" s="172"/>
      <c r="P59" s="179"/>
      <c r="Q59" s="151"/>
      <c r="R59" s="152"/>
      <c r="S59" s="168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4"/>
      <c r="J60" s="55"/>
      <c r="K60" s="56"/>
      <c r="L60" s="177"/>
      <c r="M60" s="58"/>
      <c r="N60" s="180"/>
      <c r="O60" s="172"/>
      <c r="P60" s="171"/>
      <c r="Q60" s="62"/>
      <c r="R60" s="63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41"/>
      <c r="E61" s="23"/>
      <c r="F61" s="50"/>
      <c r="G61" s="54"/>
      <c r="H61" s="54"/>
      <c r="I61" s="54"/>
      <c r="J61" s="55"/>
      <c r="K61" s="56"/>
      <c r="L61" s="177"/>
      <c r="M61" s="58"/>
      <c r="N61" s="165"/>
      <c r="O61" s="176"/>
      <c r="P61" s="171"/>
      <c r="Q61" s="73"/>
      <c r="R61" s="74"/>
      <c r="S61" s="163"/>
      <c r="T61" s="166"/>
      <c r="U61" s="138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9"/>
      <c r="D62" s="51"/>
      <c r="E62" s="23"/>
      <c r="F62" s="50"/>
      <c r="G62" s="54"/>
      <c r="H62" s="54"/>
      <c r="I62" s="54"/>
      <c r="J62" s="55"/>
      <c r="K62" s="56"/>
      <c r="L62" s="177"/>
      <c r="M62" s="58"/>
      <c r="N62" s="165"/>
      <c r="O62" s="172"/>
      <c r="P62" s="171"/>
      <c r="Q62" s="73"/>
      <c r="R62" s="74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7"/>
      <c r="M63" s="93"/>
      <c r="N63" s="165"/>
      <c r="O63" s="181"/>
      <c r="P63" s="179"/>
      <c r="Q63" s="73"/>
      <c r="R63" s="74"/>
      <c r="S63" s="163"/>
      <c r="T63" s="166"/>
      <c r="U63" s="135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7"/>
      <c r="M64" s="58"/>
      <c r="N64" s="165"/>
      <c r="O64" s="181"/>
      <c r="P64" s="171"/>
      <c r="Q64" s="73"/>
      <c r="R64" s="74"/>
      <c r="S64" s="163"/>
      <c r="T64" s="166"/>
      <c r="U64" s="138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7"/>
      <c r="M65" s="58"/>
      <c r="N65" s="170"/>
      <c r="O65" s="181"/>
      <c r="P65" s="179"/>
      <c r="Q65" s="62"/>
      <c r="R65" s="63"/>
      <c r="S65" s="163"/>
      <c r="T65" s="166"/>
      <c r="U65" s="138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7"/>
      <c r="M66" s="93"/>
      <c r="N66" s="170"/>
      <c r="O66" s="181"/>
      <c r="P66" s="179"/>
      <c r="Q66" s="73"/>
      <c r="R66" s="74"/>
      <c r="S66" s="163"/>
      <c r="T66" s="166"/>
      <c r="U66" s="138"/>
      <c r="V66" s="182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8"/>
      <c r="M67" s="93"/>
      <c r="N67" s="165"/>
      <c r="O67" s="172"/>
      <c r="P67" s="179"/>
      <c r="Q67" s="62"/>
      <c r="R67" s="63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8"/>
      <c r="M68" s="93"/>
      <c r="N68" s="170"/>
      <c r="O68" s="176"/>
      <c r="P68" s="171"/>
      <c r="Q68" s="73"/>
      <c r="R68" s="74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7"/>
      <c r="M69" s="93"/>
      <c r="N69" s="170"/>
      <c r="O69" s="160"/>
      <c r="P69" s="183"/>
      <c r="Q69" s="73"/>
      <c r="R69" s="74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4"/>
      <c r="J70" s="55"/>
      <c r="K70" s="56"/>
      <c r="L70" s="185"/>
      <c r="M70" s="93"/>
      <c r="N70" s="165"/>
      <c r="O70" s="172"/>
      <c r="P70" s="179"/>
      <c r="Q70" s="62"/>
      <c r="R70" s="63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4"/>
      <c r="J71" s="55"/>
      <c r="K71" s="56"/>
      <c r="L71" s="186"/>
      <c r="M71" s="93"/>
      <c r="N71" s="170"/>
      <c r="O71" s="172"/>
      <c r="P71" s="179"/>
      <c r="Q71" s="73"/>
      <c r="R71" s="74"/>
      <c r="S71" s="163"/>
      <c r="T71" s="166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4"/>
      <c r="J72" s="55"/>
      <c r="K72" s="56"/>
      <c r="L72" s="177"/>
      <c r="M72" s="93"/>
      <c r="N72" s="187"/>
      <c r="O72" s="172"/>
      <c r="P72" s="179"/>
      <c r="Q72" s="73"/>
      <c r="R72" s="74"/>
      <c r="S72" s="163"/>
      <c r="T72" s="166"/>
      <c r="U72" s="138"/>
      <c r="V72" s="89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84"/>
      <c r="F73" s="50"/>
      <c r="G73" s="54"/>
      <c r="H73" s="54"/>
      <c r="I73" s="54"/>
      <c r="J73" s="55"/>
      <c r="K73" s="56"/>
      <c r="L73" s="185"/>
      <c r="M73" s="58"/>
      <c r="N73" s="170"/>
      <c r="O73" s="172"/>
      <c r="P73" s="179"/>
      <c r="Q73" s="73"/>
      <c r="R73" s="74"/>
      <c r="S73" s="163"/>
      <c r="T73" s="166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189"/>
      <c r="E74" s="184"/>
      <c r="F74" s="50"/>
      <c r="G74" s="54"/>
      <c r="H74" s="54"/>
      <c r="I74" s="54"/>
      <c r="J74" s="55"/>
      <c r="K74" s="56"/>
      <c r="L74" s="190"/>
      <c r="M74" s="58"/>
      <c r="N74" s="191"/>
      <c r="O74" s="192"/>
      <c r="P74" s="193"/>
      <c r="Q74" s="73"/>
      <c r="R74" s="74"/>
      <c r="S74" s="194"/>
      <c r="T74" s="195"/>
      <c r="U74" s="138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4"/>
      <c r="J75" s="55"/>
      <c r="K75" s="56"/>
      <c r="L75" s="196"/>
      <c r="M75" s="93"/>
      <c r="N75" s="191"/>
      <c r="O75" s="192"/>
      <c r="P75" s="197"/>
      <c r="Q75" s="151"/>
      <c r="R75" s="152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4"/>
      <c r="K76" s="56"/>
      <c r="L76" s="190"/>
      <c r="M76" s="93"/>
      <c r="N76" s="198"/>
      <c r="O76" s="192"/>
      <c r="P76" s="197"/>
      <c r="Q76" s="73"/>
      <c r="R76" s="74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4"/>
      <c r="K77" s="56"/>
      <c r="L77" s="190"/>
      <c r="M77" s="58"/>
      <c r="N77" s="191"/>
      <c r="O77" s="192"/>
      <c r="P77" s="197"/>
      <c r="Q77" s="73"/>
      <c r="R77" s="74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4"/>
      <c r="K78" s="56"/>
      <c r="L78" s="196"/>
      <c r="M78" s="93"/>
      <c r="N78" s="191"/>
      <c r="O78" s="192"/>
      <c r="P78" s="197"/>
      <c r="Q78" s="73"/>
      <c r="R78" s="74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4"/>
      <c r="K79" s="56"/>
      <c r="L79" s="196"/>
      <c r="M79" s="93"/>
      <c r="N79" s="191"/>
      <c r="O79" s="192"/>
      <c r="P79" s="197"/>
      <c r="Q79" s="73"/>
      <c r="R79" s="74"/>
      <c r="S79" s="194"/>
      <c r="T79" s="195"/>
      <c r="U79" s="138"/>
      <c r="V79" s="199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4"/>
      <c r="K80" s="56"/>
      <c r="L80" s="196"/>
      <c r="M80" s="93"/>
      <c r="N80" s="191"/>
      <c r="O80" s="192"/>
      <c r="P80" s="197"/>
      <c r="Q80" s="73"/>
      <c r="R80" s="74"/>
      <c r="S80" s="194"/>
      <c r="T80" s="195"/>
      <c r="U80" s="138"/>
      <c r="V80" s="18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54"/>
      <c r="J81" s="200"/>
      <c r="K81" s="56"/>
      <c r="L81" s="190"/>
      <c r="M81" s="93"/>
      <c r="N81" s="191"/>
      <c r="O81" s="192"/>
      <c r="P81" s="197"/>
      <c r="Q81" s="73"/>
      <c r="R81" s="74"/>
      <c r="S81" s="194"/>
      <c r="T81" s="195"/>
      <c r="U81" s="138"/>
      <c r="V81" s="201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54"/>
      <c r="J82" s="200"/>
      <c r="K82" s="56"/>
      <c r="L82" s="190"/>
      <c r="M82" s="93"/>
      <c r="N82" s="191"/>
      <c r="O82" s="192"/>
      <c r="P82" s="197"/>
      <c r="Q82" s="73"/>
      <c r="R82" s="74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54"/>
      <c r="J83" s="200"/>
      <c r="K83" s="56"/>
      <c r="L83" s="190"/>
      <c r="M83" s="93"/>
      <c r="N83" s="191"/>
      <c r="O83" s="192"/>
      <c r="P83" s="197"/>
      <c r="Q83" s="73"/>
      <c r="R83" s="74"/>
      <c r="S83" s="194"/>
      <c r="T83" s="195"/>
      <c r="U83" s="138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54"/>
      <c r="J84" s="200"/>
      <c r="K84" s="56"/>
      <c r="L84" s="203"/>
      <c r="M84" s="204"/>
      <c r="N84" s="205"/>
      <c r="O84" s="206"/>
      <c r="P84" s="207"/>
      <c r="Q84" s="208"/>
      <c r="R84" s="209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54"/>
      <c r="J85" s="200"/>
      <c r="K85" s="56"/>
      <c r="L85" s="203"/>
      <c r="M85" s="204"/>
      <c r="N85" s="205"/>
      <c r="O85" s="206"/>
      <c r="P85" s="207"/>
      <c r="Q85" s="208"/>
      <c r="R85" s="209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54"/>
      <c r="J86" s="200"/>
      <c r="K86" s="56"/>
      <c r="L86" s="203"/>
      <c r="M86" s="204"/>
      <c r="N86" s="205"/>
      <c r="O86" s="206"/>
      <c r="P86" s="207"/>
      <c r="Q86" s="208"/>
      <c r="R86" s="209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23"/>
      <c r="F87" s="50"/>
      <c r="G87" s="200"/>
      <c r="H87" s="200"/>
      <c r="I87" s="54"/>
      <c r="J87" s="200"/>
      <c r="K87" s="56"/>
      <c r="L87" s="214"/>
      <c r="M87" s="204"/>
      <c r="N87" s="215"/>
      <c r="O87" s="216"/>
      <c r="P87" s="217"/>
      <c r="Q87" s="218"/>
      <c r="R87" s="219"/>
      <c r="S87" s="22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54"/>
      <c r="J88" s="200"/>
      <c r="K88" s="56"/>
      <c r="L88" s="203"/>
      <c r="M88" s="222"/>
      <c r="N88" s="205"/>
      <c r="O88" s="206"/>
      <c r="P88" s="207"/>
      <c r="Q88" s="223"/>
      <c r="R88" s="224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54"/>
      <c r="J89" s="200"/>
      <c r="K89" s="56"/>
      <c r="L89" s="203"/>
      <c r="M89" s="222"/>
      <c r="N89" s="205"/>
      <c r="O89" s="206"/>
      <c r="P89" s="207"/>
      <c r="Q89" s="223"/>
      <c r="R89" s="224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54"/>
      <c r="J90" s="200"/>
      <c r="K90" s="56"/>
      <c r="L90" s="203"/>
      <c r="M90" s="222"/>
      <c r="N90" s="205"/>
      <c r="O90" s="206"/>
      <c r="P90" s="207"/>
      <c r="Q90" s="223"/>
      <c r="R90" s="224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54"/>
      <c r="J91" s="200"/>
      <c r="K91" s="56"/>
      <c r="L91" s="203"/>
      <c r="M91" s="222"/>
      <c r="N91" s="205"/>
      <c r="O91" s="206"/>
      <c r="P91" s="207"/>
      <c r="Q91" s="223"/>
      <c r="R91" s="224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54"/>
      <c r="J92" s="200"/>
      <c r="K92" s="56"/>
      <c r="L92" s="203"/>
      <c r="M92" s="222"/>
      <c r="N92" s="205"/>
      <c r="O92" s="206"/>
      <c r="P92" s="207"/>
      <c r="Q92" s="223"/>
      <c r="R92" s="224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54"/>
      <c r="J93" s="200"/>
      <c r="K93" s="56"/>
      <c r="L93" s="203"/>
      <c r="M93" s="222"/>
      <c r="N93" s="205"/>
      <c r="O93" s="206"/>
      <c r="P93" s="207"/>
      <c r="Q93" s="223"/>
      <c r="R93" s="224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54"/>
      <c r="J94" s="200"/>
      <c r="K94" s="56"/>
      <c r="L94" s="203"/>
      <c r="M94" s="222"/>
      <c r="N94" s="205"/>
      <c r="O94" s="206"/>
      <c r="P94" s="207"/>
      <c r="Q94" s="223"/>
      <c r="R94" s="224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8"/>
      <c r="D95" s="51"/>
      <c r="E95" s="184"/>
      <c r="F95" s="50"/>
      <c r="G95" s="200"/>
      <c r="H95" s="200"/>
      <c r="I95" s="54"/>
      <c r="J95" s="200"/>
      <c r="K95" s="56"/>
      <c r="L95" s="203"/>
      <c r="M95" s="222"/>
      <c r="N95" s="205"/>
      <c r="O95" s="206"/>
      <c r="P95" s="207"/>
      <c r="Q95" s="223"/>
      <c r="R95" s="224"/>
      <c r="S95" s="211"/>
      <c r="T95" s="212"/>
      <c r="U95" s="213"/>
      <c r="V95" s="202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6"/>
      <c r="E96" s="227"/>
      <c r="F96" s="4"/>
      <c r="G96" s="228"/>
      <c r="H96" s="229"/>
      <c r="I96" s="229"/>
      <c r="J96" s="230"/>
      <c r="K96" s="4"/>
      <c r="L96" s="231"/>
      <c r="R96" s="231"/>
      <c r="S96" s="232"/>
      <c r="T96" s="232"/>
      <c r="U96" s="233"/>
      <c r="V96" s="234">
        <f>SUM(V7:V95)</f>
        <v>5577.5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35"/>
      <c r="E97" s="236"/>
      <c r="F97" s="1"/>
      <c r="G97" s="237"/>
      <c r="H97" s="238"/>
      <c r="I97" s="238"/>
      <c r="J97" s="239"/>
      <c r="K97" s="1"/>
      <c r="L97" s="240" t="s">
        <v>34</v>
      </c>
      <c r="M97" s="241"/>
      <c r="R97" s="241"/>
      <c r="S97" s="232"/>
      <c r="T97" s="232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3"/>
      <c r="K98" s="1"/>
      <c r="L98" s="189">
        <f>SUM(L7:L95)</f>
        <v>3240.9</v>
      </c>
      <c r="M98" s="245" t="s">
        <v>35</v>
      </c>
      <c r="N98" s="246"/>
      <c r="R98" s="246"/>
      <c r="S98" s="247"/>
      <c r="T98" s="247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3"/>
      <c r="K99" s="1"/>
      <c r="L99" s="189">
        <f>SUM(L98*2%)</f>
        <v>64.818</v>
      </c>
      <c r="M99" s="248">
        <f>SUM(M7:M95)</f>
        <v>1424</v>
      </c>
      <c r="N99" s="249" t="s">
        <v>24</v>
      </c>
      <c r="R99" s="249"/>
      <c r="S99" s="250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51"/>
      <c r="M100" s="91">
        <f>SUM(M99*1%)</f>
        <v>14.24</v>
      </c>
      <c r="N100" s="252" t="s">
        <v>37</v>
      </c>
      <c r="O100" s="253"/>
      <c r="R100" s="253"/>
      <c r="S100" s="232"/>
      <c r="T100" s="232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98">
        <f>SUM(M48)</f>
        <v>127</v>
      </c>
      <c r="I101" s="3"/>
      <c r="J101" s="3"/>
      <c r="K101" s="1"/>
      <c r="L101" s="8"/>
      <c r="M101" s="251"/>
      <c r="N101" s="248">
        <f>SUM(N7:N95)</f>
        <v>722</v>
      </c>
      <c r="O101" s="253"/>
      <c r="R101" s="253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SUM(L98,M99,N101,O103,P104,R107)</f>
        <v>7153.9</v>
      </c>
      <c r="I102" s="12"/>
      <c r="J102" s="3"/>
      <c r="K102" s="1"/>
      <c r="L102" s="8"/>
      <c r="M102" s="8"/>
      <c r="N102" s="91">
        <f>SUM(N101*1%)</f>
        <v>7.22</v>
      </c>
      <c r="O102" s="260" t="s">
        <v>40</v>
      </c>
      <c r="P102" s="231"/>
      <c r="R102" s="231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SUM(S108,T109,U110)</f>
        <v>350</v>
      </c>
      <c r="I103" s="299"/>
      <c r="J103" s="3"/>
      <c r="K103" s="1"/>
      <c r="L103" s="8"/>
      <c r="M103" s="8"/>
      <c r="N103" s="18"/>
      <c r="O103" s="189">
        <f>SUM(O7:O95)</f>
        <v>875</v>
      </c>
      <c r="P103" s="261" t="s">
        <v>42</v>
      </c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SUM(Q106)</f>
        <v>825</v>
      </c>
      <c r="I104" s="3"/>
      <c r="J104" s="3"/>
      <c r="K104" s="1"/>
      <c r="L104" s="8"/>
      <c r="M104" s="8"/>
      <c r="N104" s="1"/>
      <c r="O104" s="189">
        <f>SUM(O103*1%)</f>
        <v>8.75</v>
      </c>
      <c r="P104" s="189">
        <f>SUM(P7:P95)</f>
        <v>767</v>
      </c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9">
        <f>SUM(P104*1%)</f>
        <v>7.67</v>
      </c>
      <c r="Q105" s="263" t="s">
        <v>44</v>
      </c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SUM(P9,L20,N23,S24,R37,M39,M40)</f>
        <v>1472</v>
      </c>
      <c r="I106" s="282">
        <v>0.0</v>
      </c>
      <c r="J106" s="3"/>
      <c r="K106" s="1"/>
      <c r="L106" s="8"/>
      <c r="M106" s="8"/>
      <c r="N106" s="1"/>
      <c r="O106" s="1"/>
      <c r="P106" s="8"/>
      <c r="Q106" s="189">
        <f>SUM(Q8:Q96)</f>
        <v>825</v>
      </c>
      <c r="R106" s="267" t="s">
        <v>46</v>
      </c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0">
        <f>SUM(L10,Q22,Q26,Q27,P28,O33)</f>
        <v>995</v>
      </c>
      <c r="I107" s="301"/>
      <c r="J107" s="3"/>
      <c r="K107" s="1"/>
      <c r="L107" s="8"/>
      <c r="M107" s="8"/>
      <c r="N107" s="1"/>
      <c r="O107" s="1"/>
      <c r="P107" s="8"/>
      <c r="Q107" s="189">
        <f>SUM(Q106*2%)</f>
        <v>16.5</v>
      </c>
      <c r="R107" s="17">
        <f>SUM(R7:R95)</f>
        <v>125</v>
      </c>
      <c r="S107" s="272" t="s">
        <v>50</v>
      </c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2">
        <f>SUM(N11,O14,O15,P16,M17,L18,L19,L21,P29,N30,L31,Q32,M36,M38,U41,L42,M48)</f>
        <v>5861.9</v>
      </c>
      <c r="I108" s="303">
        <f>SUM(M48)</f>
        <v>127</v>
      </c>
      <c r="J108" s="3"/>
      <c r="K108" s="1"/>
      <c r="L108" s="8"/>
      <c r="M108" s="8"/>
      <c r="N108" s="1"/>
      <c r="O108" s="1"/>
      <c r="P108" s="8"/>
      <c r="Q108" s="18"/>
      <c r="R108" s="189">
        <f>SUM(R107*2%)</f>
        <v>2.5</v>
      </c>
      <c r="S108" s="189">
        <f>SUM(S7:S95)</f>
        <v>50</v>
      </c>
      <c r="T108" s="273" t="s">
        <v>47</v>
      </c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189">
        <f>SUM(S108*2%)</f>
        <v>1</v>
      </c>
      <c r="T109" s="189">
        <f>SUM(T7:T95)</f>
        <v>0</v>
      </c>
      <c r="U109" s="274" t="s">
        <v>49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189">
        <f>SUM(T109*2%)</f>
        <v>0</v>
      </c>
      <c r="U110" s="275">
        <f>SUM(U7:U95)</f>
        <v>300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189">
        <f>SUM(U110*2%)</f>
        <v>6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8"/>
      <c r="U112" s="277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276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77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1"/>
      <c r="S1003" s="8"/>
      <c r="T1003" s="8"/>
      <c r="U1003" s="277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N1004" s="279"/>
      <c r="O1004" s="279"/>
      <c r="Q1004" s="279"/>
      <c r="R1004" s="279"/>
    </row>
  </sheetData>
  <mergeCells count="14">
    <mergeCell ref="M97:Q97"/>
    <mergeCell ref="N98:Q98"/>
    <mergeCell ref="N99:Q99"/>
    <mergeCell ref="S99:U99"/>
    <mergeCell ref="O100:Q100"/>
    <mergeCell ref="O101:Q101"/>
    <mergeCell ref="P102:Q102"/>
    <mergeCell ref="A2:K2"/>
    <mergeCell ref="A3:K3"/>
    <mergeCell ref="L3:S3"/>
    <mergeCell ref="W6:X6"/>
    <mergeCell ref="W15:X15"/>
    <mergeCell ref="W18:X18"/>
    <mergeCell ref="L96:Q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7.75"/>
    <col customWidth="1" min="7" max="7" width="25.38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281" t="s">
        <v>51</v>
      </c>
      <c r="J6" s="33" t="s">
        <v>10</v>
      </c>
      <c r="K6" s="33" t="s">
        <v>11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63</v>
      </c>
      <c r="C7" s="51"/>
      <c r="D7" s="70" t="s">
        <v>216</v>
      </c>
      <c r="E7" s="53" t="s">
        <v>171</v>
      </c>
      <c r="F7" s="50" t="s">
        <v>56</v>
      </c>
      <c r="G7" s="282" t="s">
        <v>217</v>
      </c>
      <c r="H7" s="54" t="s">
        <v>218</v>
      </c>
      <c r="I7" s="54"/>
      <c r="J7" s="55" t="s">
        <v>219</v>
      </c>
      <c r="K7" s="50" t="s">
        <v>77</v>
      </c>
      <c r="L7" s="57">
        <v>300.0</v>
      </c>
      <c r="M7" s="58"/>
      <c r="N7" s="59"/>
      <c r="O7" s="60"/>
      <c r="P7" s="61"/>
      <c r="Q7" s="62"/>
      <c r="R7" s="63"/>
      <c r="S7" s="65"/>
      <c r="T7" s="66"/>
      <c r="U7" s="67"/>
      <c r="V7" s="53">
        <v>150.0</v>
      </c>
      <c r="W7" s="68" t="s">
        <v>25</v>
      </c>
      <c r="X7" s="69">
        <f>SUM(L7:L95)</f>
        <v>2647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63</v>
      </c>
      <c r="C8" s="51"/>
      <c r="D8" s="70" t="s">
        <v>220</v>
      </c>
      <c r="E8" s="53" t="s">
        <v>122</v>
      </c>
      <c r="F8" s="50" t="s">
        <v>162</v>
      </c>
      <c r="G8" s="304" t="s">
        <v>221</v>
      </c>
      <c r="H8" s="54" t="s">
        <v>222</v>
      </c>
      <c r="I8" s="54"/>
      <c r="J8" s="55" t="s">
        <v>223</v>
      </c>
      <c r="K8" s="50" t="s">
        <v>49</v>
      </c>
      <c r="L8" s="71">
        <v>350.0</v>
      </c>
      <c r="M8" s="58"/>
      <c r="N8" s="59"/>
      <c r="O8" s="72"/>
      <c r="P8" s="61"/>
      <c r="Q8" s="73"/>
      <c r="R8" s="74"/>
      <c r="S8" s="76"/>
      <c r="T8" s="77"/>
      <c r="U8" s="78"/>
      <c r="V8" s="53">
        <v>175.0</v>
      </c>
      <c r="W8" s="38" t="s">
        <v>13</v>
      </c>
      <c r="X8" s="69">
        <f>SUM(M7:M95)</f>
        <v>0</v>
      </c>
      <c r="Y8" s="8"/>
      <c r="Z8" s="8"/>
      <c r="AA8" s="8"/>
      <c r="AB8" s="8"/>
      <c r="AC8" s="8"/>
      <c r="AD8" s="8"/>
    </row>
    <row r="9">
      <c r="A9" s="50" t="s">
        <v>70</v>
      </c>
      <c r="B9" s="50" t="s">
        <v>63</v>
      </c>
      <c r="C9" s="79"/>
      <c r="D9" s="70" t="s">
        <v>220</v>
      </c>
      <c r="E9" s="53" t="s">
        <v>122</v>
      </c>
      <c r="F9" s="50" t="s">
        <v>162</v>
      </c>
      <c r="G9" s="304" t="s">
        <v>224</v>
      </c>
      <c r="H9" s="54" t="s">
        <v>222</v>
      </c>
      <c r="I9" s="54"/>
      <c r="J9" s="55" t="s">
        <v>223</v>
      </c>
      <c r="K9" s="50" t="s">
        <v>49</v>
      </c>
      <c r="L9" s="71">
        <v>350.0</v>
      </c>
      <c r="M9" s="80"/>
      <c r="N9" s="59"/>
      <c r="O9" s="81"/>
      <c r="P9" s="61"/>
      <c r="Q9" s="73"/>
      <c r="R9" s="74"/>
      <c r="S9" s="76"/>
      <c r="T9" s="77"/>
      <c r="U9" s="67"/>
      <c r="V9" s="53">
        <v>175.3</v>
      </c>
      <c r="W9" s="82" t="s">
        <v>14</v>
      </c>
      <c r="X9" s="83">
        <f>SUM(M7:M95)</f>
        <v>0</v>
      </c>
      <c r="Y9" s="8"/>
      <c r="Z9" s="8"/>
      <c r="AA9" s="8"/>
      <c r="AB9" s="8"/>
      <c r="AC9" s="8"/>
      <c r="AD9" s="8"/>
    </row>
    <row r="10">
      <c r="A10" s="50" t="s">
        <v>52</v>
      </c>
      <c r="B10" s="50" t="s">
        <v>63</v>
      </c>
      <c r="C10" s="51"/>
      <c r="D10" s="84" t="s">
        <v>225</v>
      </c>
      <c r="E10" s="53" t="s">
        <v>122</v>
      </c>
      <c r="F10" s="50" t="s">
        <v>66</v>
      </c>
      <c r="G10" s="284" t="s">
        <v>226</v>
      </c>
      <c r="H10" s="85" t="s">
        <v>227</v>
      </c>
      <c r="I10" s="54"/>
      <c r="J10" s="55" t="s">
        <v>228</v>
      </c>
      <c r="K10" s="50" t="s">
        <v>49</v>
      </c>
      <c r="L10" s="71">
        <v>250.0</v>
      </c>
      <c r="M10" s="58"/>
      <c r="N10" s="59"/>
      <c r="O10" s="86"/>
      <c r="P10" s="61"/>
      <c r="Q10" s="87"/>
      <c r="R10" s="43"/>
      <c r="S10" s="88"/>
      <c r="T10" s="77"/>
      <c r="U10" s="67"/>
      <c r="V10" s="288">
        <v>250.0</v>
      </c>
      <c r="W10" s="90" t="s">
        <v>27</v>
      </c>
      <c r="X10" s="83">
        <f>SUM(N7:N95)</f>
        <v>0</v>
      </c>
      <c r="Y10" s="8"/>
      <c r="Z10" s="8"/>
      <c r="AA10" s="8"/>
      <c r="AB10" s="8"/>
      <c r="AC10" s="8"/>
      <c r="AD10" s="8"/>
    </row>
    <row r="11">
      <c r="A11" s="50" t="s">
        <v>70</v>
      </c>
      <c r="B11" s="50" t="s">
        <v>63</v>
      </c>
      <c r="C11" s="51"/>
      <c r="D11" s="84" t="s">
        <v>229</v>
      </c>
      <c r="E11" s="53" t="s">
        <v>55</v>
      </c>
      <c r="F11" s="50" t="s">
        <v>66</v>
      </c>
      <c r="G11" s="282" t="s">
        <v>230</v>
      </c>
      <c r="H11" s="54" t="s">
        <v>231</v>
      </c>
      <c r="I11" s="54"/>
      <c r="J11" s="55" t="s">
        <v>232</v>
      </c>
      <c r="K11" s="50" t="s">
        <v>60</v>
      </c>
      <c r="L11" s="57"/>
      <c r="M11" s="93"/>
      <c r="N11" s="59"/>
      <c r="O11" s="86"/>
      <c r="P11" s="94"/>
      <c r="Q11" s="62">
        <v>250.0</v>
      </c>
      <c r="R11" s="63"/>
      <c r="S11" s="88"/>
      <c r="T11" s="95"/>
      <c r="U11" s="96"/>
      <c r="V11" s="288">
        <v>250.0</v>
      </c>
      <c r="W11" s="41" t="s">
        <v>16</v>
      </c>
      <c r="X11" s="83">
        <f>SUM(O7:O95)</f>
        <v>0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63</v>
      </c>
      <c r="C12" s="98"/>
      <c r="D12" s="84" t="s">
        <v>233</v>
      </c>
      <c r="E12" s="53" t="s">
        <v>92</v>
      </c>
      <c r="F12" s="50" t="s">
        <v>66</v>
      </c>
      <c r="G12" s="282" t="s">
        <v>234</v>
      </c>
      <c r="H12" s="54" t="s">
        <v>235</v>
      </c>
      <c r="I12" s="54"/>
      <c r="J12" s="55" t="s">
        <v>236</v>
      </c>
      <c r="K12" s="50" t="s">
        <v>49</v>
      </c>
      <c r="L12" s="57"/>
      <c r="M12" s="99"/>
      <c r="N12" s="59"/>
      <c r="O12" s="100"/>
      <c r="P12" s="61"/>
      <c r="Q12" s="62">
        <v>250.0</v>
      </c>
      <c r="R12" s="63"/>
      <c r="S12" s="101"/>
      <c r="T12" s="102"/>
      <c r="U12" s="103"/>
      <c r="V12" s="288">
        <v>250.0</v>
      </c>
      <c r="W12" s="44" t="s">
        <v>19</v>
      </c>
      <c r="X12" s="97">
        <f>SUM(R7:R95)</f>
        <v>0</v>
      </c>
      <c r="Y12" s="8"/>
      <c r="Z12" s="8"/>
      <c r="AA12" s="8"/>
      <c r="AB12" s="8"/>
      <c r="AC12" s="8"/>
      <c r="AD12" s="8"/>
    </row>
    <row r="13" ht="16.5" customHeight="1">
      <c r="A13" s="50" t="s">
        <v>70</v>
      </c>
      <c r="B13" s="50" t="s">
        <v>161</v>
      </c>
      <c r="C13" s="79"/>
      <c r="D13" s="70" t="s">
        <v>237</v>
      </c>
      <c r="E13" s="53" t="s">
        <v>35</v>
      </c>
      <c r="F13" s="50" t="s">
        <v>73</v>
      </c>
      <c r="G13" s="284" t="s">
        <v>238</v>
      </c>
      <c r="H13" s="106" t="s">
        <v>239</v>
      </c>
      <c r="I13" s="54"/>
      <c r="J13" s="55" t="s">
        <v>240</v>
      </c>
      <c r="K13" s="50" t="s">
        <v>60</v>
      </c>
      <c r="L13" s="71">
        <v>200.0</v>
      </c>
      <c r="M13" s="58"/>
      <c r="N13" s="107"/>
      <c r="O13" s="86"/>
      <c r="P13" s="61"/>
      <c r="Q13" s="87"/>
      <c r="R13" s="43"/>
      <c r="S13" s="76"/>
      <c r="T13" s="95"/>
      <c r="U13" s="103"/>
      <c r="V13" s="288">
        <v>200.0</v>
      </c>
      <c r="W13" s="108" t="s">
        <v>28</v>
      </c>
      <c r="X13" s="69">
        <f>SUM(X7:X12)</f>
        <v>2647</v>
      </c>
      <c r="Y13" s="8"/>
      <c r="Z13" s="8"/>
      <c r="AA13" s="8"/>
      <c r="AB13" s="8"/>
      <c r="AC13" s="8"/>
      <c r="AD13" s="8"/>
    </row>
    <row r="14">
      <c r="A14" s="50" t="s">
        <v>70</v>
      </c>
      <c r="B14" s="50" t="s">
        <v>161</v>
      </c>
      <c r="C14" s="51"/>
      <c r="D14" s="84" t="s">
        <v>241</v>
      </c>
      <c r="E14" s="53" t="s">
        <v>35</v>
      </c>
      <c r="F14" s="50" t="s">
        <v>88</v>
      </c>
      <c r="G14" s="282" t="s">
        <v>242</v>
      </c>
      <c r="H14" s="54" t="s">
        <v>239</v>
      </c>
      <c r="I14" s="54"/>
      <c r="J14" s="55" t="s">
        <v>240</v>
      </c>
      <c r="K14" s="50" t="s">
        <v>60</v>
      </c>
      <c r="L14" s="71">
        <v>150.0</v>
      </c>
      <c r="M14" s="58"/>
      <c r="N14" s="59"/>
      <c r="O14" s="86"/>
      <c r="P14" s="61"/>
      <c r="Q14" s="87"/>
      <c r="R14" s="43"/>
      <c r="S14" s="88"/>
      <c r="T14" s="109"/>
      <c r="U14" s="103"/>
      <c r="V14" s="305">
        <v>150.0</v>
      </c>
      <c r="W14" s="306"/>
      <c r="X14" s="114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63</v>
      </c>
      <c r="C15" s="51"/>
      <c r="D15" s="84" t="s">
        <v>243</v>
      </c>
      <c r="E15" s="53" t="s">
        <v>55</v>
      </c>
      <c r="F15" s="50" t="s">
        <v>56</v>
      </c>
      <c r="G15" s="282" t="s">
        <v>244</v>
      </c>
      <c r="H15" s="54" t="s">
        <v>245</v>
      </c>
      <c r="I15" s="54"/>
      <c r="J15" s="55" t="s">
        <v>246</v>
      </c>
      <c r="K15" s="50" t="s">
        <v>60</v>
      </c>
      <c r="L15" s="71">
        <v>350.0</v>
      </c>
      <c r="M15" s="58"/>
      <c r="N15" s="59"/>
      <c r="O15" s="86"/>
      <c r="P15" s="61"/>
      <c r="Q15" s="62"/>
      <c r="R15" s="63"/>
      <c r="S15" s="88"/>
      <c r="T15" s="95"/>
      <c r="U15" s="112"/>
      <c r="V15" s="89">
        <v>175.0</v>
      </c>
      <c r="W15" s="116" t="s">
        <v>29</v>
      </c>
      <c r="Y15" s="8"/>
      <c r="Z15" s="8"/>
      <c r="AA15" s="8"/>
      <c r="AB15" s="8"/>
      <c r="AC15" s="8"/>
      <c r="AD15" s="8"/>
    </row>
    <row r="16">
      <c r="A16" s="50" t="s">
        <v>70</v>
      </c>
      <c r="B16" s="50" t="s">
        <v>63</v>
      </c>
      <c r="C16" s="141" t="s">
        <v>247</v>
      </c>
      <c r="D16" s="84" t="s">
        <v>248</v>
      </c>
      <c r="E16" s="53" t="s">
        <v>35</v>
      </c>
      <c r="F16" s="50" t="s">
        <v>249</v>
      </c>
      <c r="G16" s="282" t="s">
        <v>250</v>
      </c>
      <c r="H16" s="54" t="s">
        <v>251</v>
      </c>
      <c r="I16" s="54"/>
      <c r="J16" s="55" t="s">
        <v>252</v>
      </c>
      <c r="K16" s="50" t="s">
        <v>60</v>
      </c>
      <c r="L16" s="71">
        <v>200.0</v>
      </c>
      <c r="M16" s="58"/>
      <c r="N16" s="59"/>
      <c r="O16" s="86"/>
      <c r="P16" s="115"/>
      <c r="Q16" s="62"/>
      <c r="R16" s="63"/>
      <c r="S16" s="88"/>
      <c r="T16" s="95"/>
      <c r="U16" s="103"/>
      <c r="V16" s="89">
        <v>50.0</v>
      </c>
      <c r="W16" s="117" t="s">
        <v>17</v>
      </c>
      <c r="X16" s="69">
        <f>SUM(Q7:Q95)</f>
        <v>500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C17" s="79"/>
      <c r="D17" s="84" t="s">
        <v>253</v>
      </c>
      <c r="E17" s="53" t="s">
        <v>122</v>
      </c>
      <c r="F17" s="50" t="s">
        <v>254</v>
      </c>
      <c r="G17" s="282" t="s">
        <v>255</v>
      </c>
      <c r="H17" s="54" t="s">
        <v>256</v>
      </c>
      <c r="I17" s="54"/>
      <c r="J17" s="55" t="s">
        <v>257</v>
      </c>
      <c r="K17" s="50" t="s">
        <v>49</v>
      </c>
      <c r="L17" s="71">
        <v>350.0</v>
      </c>
      <c r="M17" s="93"/>
      <c r="N17" s="59"/>
      <c r="O17" s="81"/>
      <c r="P17" s="61"/>
      <c r="Q17" s="87"/>
      <c r="R17" s="43"/>
      <c r="S17" s="88"/>
      <c r="T17" s="95"/>
      <c r="U17" s="96"/>
      <c r="V17" s="89">
        <v>175.0</v>
      </c>
      <c r="W17" s="43" t="s">
        <v>18</v>
      </c>
      <c r="X17" s="69">
        <f>SUM(R7:R95)</f>
        <v>0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63</v>
      </c>
      <c r="C18" s="79"/>
      <c r="D18" s="84" t="s">
        <v>258</v>
      </c>
      <c r="E18" s="53" t="s">
        <v>79</v>
      </c>
      <c r="F18" s="50" t="s">
        <v>73</v>
      </c>
      <c r="G18" s="282" t="s">
        <v>259</v>
      </c>
      <c r="H18" s="54" t="s">
        <v>260</v>
      </c>
      <c r="I18" s="54"/>
      <c r="J18" s="55" t="s">
        <v>261</v>
      </c>
      <c r="K18" s="50" t="s">
        <v>49</v>
      </c>
      <c r="L18" s="71">
        <v>147.0</v>
      </c>
      <c r="M18" s="80"/>
      <c r="N18" s="59"/>
      <c r="O18" s="86"/>
      <c r="P18" s="61"/>
      <c r="Q18" s="62"/>
      <c r="R18" s="63"/>
      <c r="S18" s="88"/>
      <c r="T18" s="95"/>
      <c r="U18" s="103"/>
      <c r="V18" s="89">
        <v>50.0</v>
      </c>
      <c r="W18" s="287"/>
      <c r="Y18" s="8"/>
      <c r="Z18" s="8"/>
      <c r="AA18" s="8"/>
      <c r="AB18" s="8"/>
      <c r="AC18" s="8"/>
      <c r="AD18" s="8"/>
    </row>
    <row r="19">
      <c r="A19" s="50"/>
      <c r="B19" s="50"/>
      <c r="C19" s="51"/>
      <c r="D19" s="91"/>
      <c r="E19" s="53"/>
      <c r="F19" s="50"/>
      <c r="G19" s="54"/>
      <c r="H19" s="54"/>
      <c r="I19" s="54"/>
      <c r="J19" s="55"/>
      <c r="K19" s="50"/>
      <c r="L19" s="71"/>
      <c r="M19" s="118"/>
      <c r="N19" s="59"/>
      <c r="O19" s="86"/>
      <c r="P19" s="61"/>
      <c r="Q19" s="62"/>
      <c r="R19" s="63"/>
      <c r="S19" s="88"/>
      <c r="T19" s="95"/>
      <c r="U19" s="96"/>
      <c r="V19" s="89"/>
      <c r="W19" s="123" t="s">
        <v>31</v>
      </c>
      <c r="Y19" s="8"/>
      <c r="Z19" s="8"/>
      <c r="AA19" s="8"/>
      <c r="AB19" s="8"/>
      <c r="AC19" s="8"/>
      <c r="AD19" s="8"/>
    </row>
    <row r="20" ht="15.75" customHeight="1">
      <c r="A20" s="50"/>
      <c r="B20" s="50"/>
      <c r="C20" s="51"/>
      <c r="D20" s="91"/>
      <c r="E20" s="92"/>
      <c r="F20" s="50"/>
      <c r="G20" s="54"/>
      <c r="H20" s="54"/>
      <c r="I20" s="54"/>
      <c r="J20" s="55"/>
      <c r="K20" s="56"/>
      <c r="L20" s="71"/>
      <c r="M20" s="58"/>
      <c r="N20" s="119"/>
      <c r="O20" s="86"/>
      <c r="P20" s="61"/>
      <c r="Q20" s="73"/>
      <c r="R20" s="74"/>
      <c r="S20" s="76"/>
      <c r="T20" s="95"/>
      <c r="U20" s="103"/>
      <c r="V20" s="89"/>
      <c r="W20" s="124" t="s">
        <v>20</v>
      </c>
      <c r="X20" s="83">
        <f>SUM(S7:S95)</f>
        <v>0</v>
      </c>
      <c r="Y20" s="8"/>
      <c r="Z20" s="8"/>
      <c r="AA20" s="8"/>
      <c r="AB20" s="8"/>
      <c r="AC20" s="8"/>
      <c r="AD20" s="8"/>
    </row>
    <row r="21" ht="17.25" customHeight="1">
      <c r="A21" s="50"/>
      <c r="B21" s="50"/>
      <c r="C21" s="51"/>
      <c r="D21" s="91"/>
      <c r="E21" s="53"/>
      <c r="F21" s="50"/>
      <c r="G21" s="54"/>
      <c r="H21" s="54"/>
      <c r="I21" s="54"/>
      <c r="J21" s="55"/>
      <c r="K21" s="56"/>
      <c r="L21" s="71"/>
      <c r="M21" s="58"/>
      <c r="N21" s="119"/>
      <c r="O21" s="86"/>
      <c r="P21" s="61"/>
      <c r="Q21" s="62"/>
      <c r="R21" s="63"/>
      <c r="S21" s="88"/>
      <c r="T21" s="95"/>
      <c r="U21" s="103"/>
      <c r="V21" s="89"/>
      <c r="W21" s="126" t="s">
        <v>21</v>
      </c>
      <c r="X21" s="83">
        <f>SUM(T7:T95)</f>
        <v>0</v>
      </c>
      <c r="Y21" s="8"/>
      <c r="Z21" s="8"/>
      <c r="AA21" s="8"/>
      <c r="AB21" s="8"/>
      <c r="AC21" s="8"/>
      <c r="AD21" s="8"/>
    </row>
    <row r="22">
      <c r="A22" s="50"/>
      <c r="B22" s="50"/>
      <c r="C22" s="51"/>
      <c r="D22" s="91"/>
      <c r="E22" s="53"/>
      <c r="F22" s="50"/>
      <c r="G22" s="54"/>
      <c r="H22" s="54"/>
      <c r="I22" s="54"/>
      <c r="J22" s="55"/>
      <c r="K22" s="56"/>
      <c r="L22" s="71"/>
      <c r="M22" s="58"/>
      <c r="N22" s="59"/>
      <c r="O22" s="122"/>
      <c r="P22" s="61"/>
      <c r="Q22" s="62"/>
      <c r="R22" s="63"/>
      <c r="S22" s="88"/>
      <c r="T22" s="95"/>
      <c r="U22" s="103"/>
      <c r="V22" s="89"/>
      <c r="W22" s="104" t="s">
        <v>22</v>
      </c>
      <c r="X22" s="105">
        <f>SUM(U7:U95)</f>
        <v>0</v>
      </c>
      <c r="Y22" s="8"/>
      <c r="Z22" s="8"/>
      <c r="AA22" s="8"/>
      <c r="AB22" s="8"/>
      <c r="AC22" s="8"/>
      <c r="AD22" s="8"/>
    </row>
    <row r="23">
      <c r="A23" s="50"/>
      <c r="B23" s="50"/>
      <c r="C23" s="51"/>
      <c r="D23" s="84"/>
      <c r="E23" s="92"/>
      <c r="F23" s="50"/>
      <c r="G23" s="54"/>
      <c r="H23" s="54"/>
      <c r="I23" s="54"/>
      <c r="J23" s="55"/>
      <c r="K23" s="56"/>
      <c r="L23" s="71"/>
      <c r="M23" s="58"/>
      <c r="N23" s="59"/>
      <c r="O23" s="122"/>
      <c r="P23" s="61"/>
      <c r="Q23" s="62"/>
      <c r="R23" s="63"/>
      <c r="S23" s="88"/>
      <c r="T23" s="95"/>
      <c r="U23" s="103"/>
      <c r="V23" s="89"/>
      <c r="W23" s="108" t="s">
        <v>32</v>
      </c>
      <c r="X23" s="69">
        <f>SUM(X20:X22)</f>
        <v>0</v>
      </c>
      <c r="Y23" s="8"/>
      <c r="Z23" s="8"/>
      <c r="AA23" s="8"/>
      <c r="AB23" s="8"/>
      <c r="AC23" s="8"/>
      <c r="AD23" s="8"/>
    </row>
    <row r="24">
      <c r="A24" s="50"/>
      <c r="B24" s="50"/>
      <c r="C24" s="51"/>
      <c r="D24" s="91"/>
      <c r="E24" s="53"/>
      <c r="F24" s="50"/>
      <c r="G24" s="54"/>
      <c r="H24" s="54"/>
      <c r="I24" s="54"/>
      <c r="J24" s="55"/>
      <c r="K24" s="50"/>
      <c r="L24" s="71"/>
      <c r="M24" s="58"/>
      <c r="N24" s="59"/>
      <c r="O24" s="81"/>
      <c r="P24" s="61"/>
      <c r="Q24" s="62"/>
      <c r="R24" s="63"/>
      <c r="S24" s="125"/>
      <c r="T24" s="95"/>
      <c r="U24" s="96"/>
      <c r="V24" s="89"/>
      <c r="W24" s="8"/>
      <c r="X24" s="8"/>
      <c r="Y24" s="8"/>
      <c r="Z24" s="8"/>
      <c r="AA24" s="8"/>
      <c r="AB24" s="8"/>
      <c r="AC24" s="8"/>
      <c r="AD24" s="8"/>
    </row>
    <row r="25">
      <c r="A25" s="50"/>
      <c r="B25" s="50"/>
      <c r="C25" s="51"/>
      <c r="D25" s="91"/>
      <c r="E25" s="92"/>
      <c r="F25" s="50"/>
      <c r="G25" s="54"/>
      <c r="H25" s="54"/>
      <c r="I25" s="54"/>
      <c r="J25" s="55"/>
      <c r="K25" s="56"/>
      <c r="L25" s="71"/>
      <c r="M25" s="58"/>
      <c r="N25" s="59"/>
      <c r="O25" s="86"/>
      <c r="P25" s="127"/>
      <c r="Q25" s="62"/>
      <c r="R25" s="63"/>
      <c r="S25" s="76"/>
      <c r="T25" s="95"/>
      <c r="U25" s="128"/>
      <c r="V25" s="89"/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/>
      <c r="B26" s="50"/>
      <c r="C26" s="51"/>
      <c r="D26" s="79"/>
      <c r="E26" s="53"/>
      <c r="F26" s="50"/>
      <c r="G26" s="54"/>
      <c r="H26" s="54"/>
      <c r="I26" s="54"/>
      <c r="J26" s="55"/>
      <c r="K26" s="56"/>
      <c r="L26" s="129"/>
      <c r="M26" s="58"/>
      <c r="N26" s="59"/>
      <c r="O26" s="81"/>
      <c r="P26" s="61"/>
      <c r="Q26" s="62"/>
      <c r="R26" s="63"/>
      <c r="S26" s="88"/>
      <c r="T26" s="109"/>
      <c r="U26" s="103"/>
      <c r="V26" s="89"/>
      <c r="W26" s="136" t="s">
        <v>33</v>
      </c>
      <c r="X26" s="137">
        <f>SUM(X13,X16,X17,X23)</f>
        <v>3147</v>
      </c>
      <c r="Y26" s="8"/>
      <c r="Z26" s="8"/>
      <c r="AA26" s="8"/>
      <c r="AB26" s="8"/>
      <c r="AC26" s="8"/>
      <c r="AD26" s="8"/>
    </row>
    <row r="27">
      <c r="A27" s="50"/>
      <c r="B27" s="50"/>
      <c r="C27" s="51"/>
      <c r="D27" s="79"/>
      <c r="E27" s="92"/>
      <c r="F27" s="50"/>
      <c r="G27" s="54"/>
      <c r="H27" s="54"/>
      <c r="I27" s="54"/>
      <c r="J27" s="55"/>
      <c r="K27" s="50"/>
      <c r="L27" s="71"/>
      <c r="M27" s="80"/>
      <c r="N27" s="107"/>
      <c r="O27" s="81"/>
      <c r="P27" s="132"/>
      <c r="Q27" s="62"/>
      <c r="R27" s="63"/>
      <c r="S27" s="88"/>
      <c r="T27" s="109"/>
      <c r="U27" s="96"/>
      <c r="V27" s="89"/>
      <c r="W27" s="8"/>
      <c r="X27" s="8"/>
      <c r="Y27" s="8"/>
      <c r="Z27" s="8"/>
      <c r="AA27" s="8"/>
      <c r="AB27" s="8"/>
      <c r="AC27" s="8"/>
      <c r="AD27" s="8"/>
    </row>
    <row r="28">
      <c r="A28" s="50"/>
      <c r="B28" s="50"/>
      <c r="C28" s="79"/>
      <c r="D28" s="91"/>
      <c r="E28" s="92"/>
      <c r="F28" s="50"/>
      <c r="G28" s="54"/>
      <c r="H28" s="54"/>
      <c r="I28" s="54"/>
      <c r="J28" s="55"/>
      <c r="K28" s="50"/>
      <c r="L28" s="57"/>
      <c r="M28" s="58"/>
      <c r="N28" s="133"/>
      <c r="O28" s="81"/>
      <c r="P28" s="132"/>
      <c r="Q28" s="73"/>
      <c r="R28" s="74"/>
      <c r="S28" s="88"/>
      <c r="T28" s="109"/>
      <c r="U28" s="96"/>
      <c r="V28" s="89"/>
      <c r="W28" s="8"/>
      <c r="X28" s="8"/>
      <c r="Y28" s="8"/>
      <c r="Z28" s="8"/>
      <c r="AA28" s="8"/>
      <c r="AB28" s="8"/>
      <c r="AC28" s="8"/>
      <c r="AD28" s="8"/>
    </row>
    <row r="29">
      <c r="A29" s="50"/>
      <c r="B29" s="50"/>
      <c r="C29" s="79"/>
      <c r="D29" s="91"/>
      <c r="E29" s="53"/>
      <c r="F29" s="50"/>
      <c r="G29" s="54"/>
      <c r="H29" s="54"/>
      <c r="I29" s="54"/>
      <c r="J29" s="55"/>
      <c r="K29" s="56"/>
      <c r="L29" s="134"/>
      <c r="M29" s="58"/>
      <c r="N29" s="119"/>
      <c r="O29" s="86"/>
      <c r="P29" s="61"/>
      <c r="Q29" s="62"/>
      <c r="R29" s="63"/>
      <c r="S29" s="88"/>
      <c r="T29" s="109"/>
      <c r="U29" s="135"/>
      <c r="V29" s="53"/>
      <c r="X29" s="8"/>
      <c r="Y29" s="8"/>
      <c r="Z29" s="8"/>
      <c r="AA29" s="8"/>
      <c r="AB29" s="8"/>
      <c r="AC29" s="8"/>
      <c r="AD29" s="8"/>
    </row>
    <row r="30">
      <c r="A30" s="50"/>
      <c r="B30" s="50"/>
      <c r="C30" s="79"/>
      <c r="D30" s="91"/>
      <c r="E30" s="53"/>
      <c r="F30" s="50"/>
      <c r="G30" s="54"/>
      <c r="H30" s="54"/>
      <c r="I30" s="54"/>
      <c r="J30" s="55"/>
      <c r="K30" s="50"/>
      <c r="L30" s="134"/>
      <c r="M30" s="58"/>
      <c r="N30" s="59"/>
      <c r="O30" s="122"/>
      <c r="P30" s="61"/>
      <c r="Q30" s="62"/>
      <c r="R30" s="63"/>
      <c r="S30" s="76"/>
      <c r="T30" s="95"/>
      <c r="U30" s="138"/>
      <c r="V30" s="53"/>
      <c r="W30" s="8"/>
      <c r="X30" s="8"/>
      <c r="Y30" s="8"/>
      <c r="Z30" s="8"/>
      <c r="AA30" s="8"/>
      <c r="AB30" s="8"/>
      <c r="AC30" s="8"/>
      <c r="AD30" s="8"/>
    </row>
    <row r="31">
      <c r="A31" s="50"/>
      <c r="B31" s="50"/>
      <c r="C31" s="79"/>
      <c r="D31" s="70"/>
      <c r="E31" s="53"/>
      <c r="F31" s="50"/>
      <c r="G31" s="54"/>
      <c r="H31" s="54"/>
      <c r="I31" s="54"/>
      <c r="J31" s="55"/>
      <c r="K31" s="50"/>
      <c r="L31" s="71"/>
      <c r="M31" s="58"/>
      <c r="N31" s="59"/>
      <c r="O31" s="86"/>
      <c r="P31" s="127"/>
      <c r="Q31" s="62"/>
      <c r="R31" s="63"/>
      <c r="S31" s="88"/>
      <c r="T31" s="95"/>
      <c r="U31" s="138"/>
      <c r="V31" s="53"/>
      <c r="W31" s="8"/>
      <c r="X31" s="8"/>
      <c r="Y31" s="8"/>
      <c r="Z31" s="8"/>
      <c r="AA31" s="8"/>
      <c r="AB31" s="8"/>
      <c r="AC31" s="8"/>
      <c r="AD31" s="8"/>
    </row>
    <row r="32">
      <c r="A32" s="50"/>
      <c r="B32" s="50"/>
      <c r="C32" s="51"/>
      <c r="D32" s="52"/>
      <c r="E32" s="92"/>
      <c r="F32" s="50"/>
      <c r="G32" s="54"/>
      <c r="H32" s="54"/>
      <c r="I32" s="54"/>
      <c r="J32" s="55"/>
      <c r="K32" s="56"/>
      <c r="L32" s="71"/>
      <c r="M32" s="80"/>
      <c r="N32" s="59"/>
      <c r="O32" s="86"/>
      <c r="P32" s="61"/>
      <c r="Q32" s="62"/>
      <c r="R32" s="63"/>
      <c r="S32" s="139"/>
      <c r="T32" s="140"/>
      <c r="U32" s="138"/>
      <c r="V32" s="53"/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/>
      <c r="C33" s="141"/>
      <c r="D33" s="70"/>
      <c r="E33" s="53"/>
      <c r="F33" s="50"/>
      <c r="G33" s="54"/>
      <c r="H33" s="54"/>
      <c r="I33" s="54"/>
      <c r="J33" s="55"/>
      <c r="K33" s="56"/>
      <c r="L33" s="71"/>
      <c r="M33" s="58"/>
      <c r="N33" s="59"/>
      <c r="O33" s="81"/>
      <c r="P33" s="61"/>
      <c r="Q33" s="87"/>
      <c r="R33" s="43"/>
      <c r="S33" s="139"/>
      <c r="T33" s="140"/>
      <c r="U33" s="138"/>
      <c r="V33" s="53"/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/>
      <c r="C34" s="51"/>
      <c r="D34" s="70"/>
      <c r="E34" s="92"/>
      <c r="F34" s="50"/>
      <c r="G34" s="142"/>
      <c r="H34" s="142"/>
      <c r="I34" s="54"/>
      <c r="J34" s="55"/>
      <c r="K34" s="56"/>
      <c r="L34" s="71"/>
      <c r="M34" s="58"/>
      <c r="N34" s="143"/>
      <c r="O34" s="86"/>
      <c r="P34" s="61"/>
      <c r="Q34" s="62"/>
      <c r="R34" s="63"/>
      <c r="S34" s="139"/>
      <c r="T34" s="140"/>
      <c r="U34" s="135"/>
      <c r="V34" s="53"/>
      <c r="W34" s="8"/>
      <c r="X34" s="8"/>
      <c r="Y34" s="8"/>
      <c r="Z34" s="8"/>
      <c r="AA34" s="8"/>
      <c r="AB34" s="8"/>
      <c r="AC34" s="8"/>
      <c r="AD34" s="8"/>
    </row>
    <row r="35">
      <c r="A35" s="50"/>
      <c r="B35" s="50"/>
      <c r="C35" s="144"/>
      <c r="D35" s="84"/>
      <c r="E35" s="53"/>
      <c r="F35" s="50"/>
      <c r="G35" s="54"/>
      <c r="H35" s="54"/>
      <c r="I35" s="54"/>
      <c r="J35" s="55"/>
      <c r="K35" s="56"/>
      <c r="L35" s="71"/>
      <c r="M35" s="58"/>
      <c r="N35" s="143"/>
      <c r="O35" s="86"/>
      <c r="P35" s="61"/>
      <c r="Q35" s="62"/>
      <c r="R35" s="63"/>
      <c r="S35" s="139"/>
      <c r="T35" s="140"/>
      <c r="U35" s="138"/>
      <c r="V35" s="53"/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/>
      <c r="C36" s="51"/>
      <c r="D36" s="145"/>
      <c r="E36" s="53"/>
      <c r="F36" s="50"/>
      <c r="G36" s="54"/>
      <c r="H36" s="54"/>
      <c r="I36" s="54"/>
      <c r="J36" s="55"/>
      <c r="K36" s="50"/>
      <c r="L36" s="71"/>
      <c r="M36" s="58"/>
      <c r="N36" s="119"/>
      <c r="O36" s="86"/>
      <c r="P36" s="61"/>
      <c r="Q36" s="73"/>
      <c r="R36" s="74"/>
      <c r="S36" s="139"/>
      <c r="T36" s="146"/>
      <c r="U36" s="138"/>
      <c r="V36" s="53"/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51"/>
      <c r="D37" s="147"/>
      <c r="E37" s="92"/>
      <c r="F37" s="50"/>
      <c r="G37" s="54"/>
      <c r="H37" s="54"/>
      <c r="I37" s="54"/>
      <c r="J37" s="54"/>
      <c r="K37" s="56"/>
      <c r="L37" s="71"/>
      <c r="M37" s="58"/>
      <c r="N37" s="107"/>
      <c r="O37" s="86"/>
      <c r="P37" s="61"/>
      <c r="Q37" s="87"/>
      <c r="R37" s="43"/>
      <c r="S37" s="139"/>
      <c r="T37" s="140"/>
      <c r="U37" s="138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79"/>
      <c r="D38" s="147"/>
      <c r="E38" s="92"/>
      <c r="F38" s="50"/>
      <c r="G38" s="54"/>
      <c r="H38" s="54"/>
      <c r="I38" s="54"/>
      <c r="J38" s="54"/>
      <c r="K38" s="56"/>
      <c r="L38" s="57"/>
      <c r="M38" s="58"/>
      <c r="N38" s="59"/>
      <c r="O38" s="86"/>
      <c r="P38" s="61"/>
      <c r="Q38" s="62"/>
      <c r="R38" s="63"/>
      <c r="S38" s="139"/>
      <c r="T38" s="140"/>
      <c r="U38" s="135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79"/>
      <c r="D39" s="52"/>
      <c r="E39" s="53"/>
      <c r="F39" s="50"/>
      <c r="G39" s="148"/>
      <c r="H39" s="148"/>
      <c r="I39" s="54"/>
      <c r="J39" s="54"/>
      <c r="K39" s="56"/>
      <c r="L39" s="57"/>
      <c r="M39" s="58"/>
      <c r="N39" s="59"/>
      <c r="O39" s="86"/>
      <c r="P39" s="61"/>
      <c r="Q39" s="62"/>
      <c r="R39" s="63"/>
      <c r="S39" s="149"/>
      <c r="T39" s="140"/>
      <c r="U39" s="135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79"/>
      <c r="D40" s="52"/>
      <c r="E40" s="53"/>
      <c r="F40" s="50"/>
      <c r="G40" s="150"/>
      <c r="H40" s="150"/>
      <c r="I40" s="54"/>
      <c r="J40" s="55"/>
      <c r="K40" s="50"/>
      <c r="L40" s="71"/>
      <c r="M40" s="58"/>
      <c r="N40" s="59"/>
      <c r="O40" s="81"/>
      <c r="P40" s="61"/>
      <c r="Q40" s="73"/>
      <c r="R40" s="74"/>
      <c r="S40" s="139"/>
      <c r="T40" s="140"/>
      <c r="U40" s="135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70"/>
      <c r="E41" s="53"/>
      <c r="F41" s="50"/>
      <c r="G41" s="54"/>
      <c r="H41" s="54"/>
      <c r="I41" s="54"/>
      <c r="J41" s="55"/>
      <c r="K41" s="56"/>
      <c r="L41" s="71"/>
      <c r="M41" s="58"/>
      <c r="N41" s="59"/>
      <c r="O41" s="86"/>
      <c r="P41" s="61"/>
      <c r="Q41" s="151"/>
      <c r="R41" s="152"/>
      <c r="S41" s="139"/>
      <c r="T41" s="140"/>
      <c r="U41" s="138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52"/>
      <c r="E42" s="53"/>
      <c r="F42" s="50"/>
      <c r="G42" s="54"/>
      <c r="H42" s="54"/>
      <c r="I42" s="54"/>
      <c r="J42" s="53"/>
      <c r="K42" s="56"/>
      <c r="L42" s="134"/>
      <c r="M42" s="58"/>
      <c r="N42" s="59"/>
      <c r="O42" s="86"/>
      <c r="P42" s="61"/>
      <c r="Q42" s="62"/>
      <c r="R42" s="63"/>
      <c r="S42" s="139"/>
      <c r="T42" s="140"/>
      <c r="U42" s="135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91"/>
      <c r="E43" s="92"/>
      <c r="F43" s="50"/>
      <c r="G43" s="54"/>
      <c r="H43" s="54"/>
      <c r="I43" s="54"/>
      <c r="J43" s="55"/>
      <c r="K43" s="56"/>
      <c r="L43" s="71"/>
      <c r="M43" s="58"/>
      <c r="N43" s="107"/>
      <c r="O43" s="154"/>
      <c r="P43" s="127"/>
      <c r="Q43" s="62"/>
      <c r="R43" s="63"/>
      <c r="S43" s="139"/>
      <c r="T43" s="140"/>
      <c r="U43" s="138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51"/>
      <c r="D44" s="52"/>
      <c r="E44" s="53"/>
      <c r="F44" s="50"/>
      <c r="G44" s="54"/>
      <c r="H44" s="54"/>
      <c r="I44" s="54"/>
      <c r="J44" s="55"/>
      <c r="K44" s="56"/>
      <c r="L44" s="71"/>
      <c r="M44" s="93"/>
      <c r="N44" s="59"/>
      <c r="O44" s="155"/>
      <c r="P44" s="61"/>
      <c r="Q44" s="62"/>
      <c r="R44" s="63"/>
      <c r="S44" s="139"/>
      <c r="T44" s="140"/>
      <c r="U44" s="138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79"/>
      <c r="D45" s="156"/>
      <c r="E45" s="92"/>
      <c r="F45" s="50"/>
      <c r="G45" s="157"/>
      <c r="H45" s="157"/>
      <c r="I45" s="54"/>
      <c r="J45" s="150"/>
      <c r="K45" s="56"/>
      <c r="L45" s="158"/>
      <c r="M45" s="58"/>
      <c r="N45" s="59"/>
      <c r="O45" s="154"/>
      <c r="P45" s="61"/>
      <c r="Q45" s="62"/>
      <c r="R45" s="63"/>
      <c r="S45" s="139"/>
      <c r="T45" s="146"/>
      <c r="U45" s="138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79"/>
      <c r="D46" s="91"/>
      <c r="E46" s="53"/>
      <c r="F46" s="50"/>
      <c r="G46" s="54"/>
      <c r="H46" s="54"/>
      <c r="I46" s="54"/>
      <c r="J46" s="55"/>
      <c r="K46" s="50"/>
      <c r="L46" s="71"/>
      <c r="M46" s="58"/>
      <c r="N46" s="59"/>
      <c r="O46" s="159"/>
      <c r="P46" s="61"/>
      <c r="Q46" s="62"/>
      <c r="R46" s="63"/>
      <c r="S46" s="139"/>
      <c r="T46" s="146"/>
      <c r="U46" s="103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91"/>
      <c r="E47" s="92"/>
      <c r="F47" s="50"/>
      <c r="G47" s="54"/>
      <c r="H47" s="54"/>
      <c r="I47" s="54"/>
      <c r="J47" s="55"/>
      <c r="K47" s="50"/>
      <c r="L47" s="57"/>
      <c r="M47" s="58"/>
      <c r="N47" s="59"/>
      <c r="O47" s="160"/>
      <c r="P47" s="132"/>
      <c r="Q47" s="62"/>
      <c r="R47" s="63"/>
      <c r="S47" s="149"/>
      <c r="T47" s="140"/>
      <c r="U47" s="103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161"/>
      <c r="E48" s="92"/>
      <c r="F48" s="50"/>
      <c r="G48" s="54"/>
      <c r="H48" s="54"/>
      <c r="I48" s="54"/>
      <c r="J48" s="55"/>
      <c r="K48" s="50"/>
      <c r="L48" s="71"/>
      <c r="M48" s="93"/>
      <c r="N48" s="59"/>
      <c r="O48" s="160"/>
      <c r="P48" s="61"/>
      <c r="Q48" s="62"/>
      <c r="R48" s="63"/>
      <c r="S48" s="139"/>
      <c r="T48" s="140"/>
      <c r="U48" s="96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51"/>
      <c r="D49" s="52"/>
      <c r="E49" s="92"/>
      <c r="F49" s="50"/>
      <c r="G49" s="162"/>
      <c r="H49" s="162"/>
      <c r="I49" s="54"/>
      <c r="J49" s="55"/>
      <c r="K49" s="56"/>
      <c r="L49" s="71"/>
      <c r="M49" s="58"/>
      <c r="N49" s="143"/>
      <c r="O49" s="160"/>
      <c r="P49" s="61"/>
      <c r="Q49" s="73"/>
      <c r="R49" s="74"/>
      <c r="S49" s="163"/>
      <c r="T49" s="164"/>
      <c r="U49" s="103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79"/>
      <c r="D50" s="52"/>
      <c r="E50" s="92"/>
      <c r="F50" s="50"/>
      <c r="G50" s="54"/>
      <c r="H50" s="54"/>
      <c r="I50" s="54"/>
      <c r="J50" s="54"/>
      <c r="K50" s="56"/>
      <c r="L50" s="71"/>
      <c r="M50" s="58"/>
      <c r="N50" s="165"/>
      <c r="O50" s="160"/>
      <c r="P50" s="61"/>
      <c r="Q50" s="62"/>
      <c r="R50" s="63"/>
      <c r="S50" s="163"/>
      <c r="T50" s="166"/>
      <c r="U50" s="135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2"/>
      <c r="F51" s="50"/>
      <c r="G51" s="54"/>
      <c r="H51" s="54"/>
      <c r="I51" s="54"/>
      <c r="J51" s="54"/>
      <c r="K51" s="56"/>
      <c r="L51" s="71"/>
      <c r="M51" s="58"/>
      <c r="N51" s="165"/>
      <c r="O51" s="160"/>
      <c r="P51" s="61"/>
      <c r="Q51" s="87"/>
      <c r="R51" s="43"/>
      <c r="S51" s="163"/>
      <c r="T51" s="166"/>
      <c r="U51" s="138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45"/>
      <c r="E52" s="53"/>
      <c r="F52" s="50"/>
      <c r="G52" s="54"/>
      <c r="H52" s="54"/>
      <c r="I52" s="54"/>
      <c r="J52" s="167"/>
      <c r="K52" s="50"/>
      <c r="L52" s="57"/>
      <c r="M52" s="58"/>
      <c r="N52" s="165"/>
      <c r="O52" s="160"/>
      <c r="P52" s="61"/>
      <c r="Q52" s="73"/>
      <c r="R52" s="74"/>
      <c r="S52" s="168"/>
      <c r="T52" s="166"/>
      <c r="U52" s="138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9"/>
      <c r="E53" s="92"/>
      <c r="F53" s="50"/>
      <c r="G53" s="54"/>
      <c r="H53" s="54"/>
      <c r="I53" s="54"/>
      <c r="J53" s="55"/>
      <c r="K53" s="56"/>
      <c r="L53" s="57"/>
      <c r="M53" s="58"/>
      <c r="N53" s="170"/>
      <c r="O53" s="160"/>
      <c r="P53" s="171"/>
      <c r="Q53" s="73"/>
      <c r="R53" s="74"/>
      <c r="S53" s="163"/>
      <c r="T53" s="166"/>
      <c r="U53" s="138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9"/>
      <c r="E54" s="92"/>
      <c r="F54" s="50"/>
      <c r="G54" s="54"/>
      <c r="H54" s="54"/>
      <c r="I54" s="54"/>
      <c r="J54" s="55"/>
      <c r="K54" s="56"/>
      <c r="L54" s="71"/>
      <c r="M54" s="93"/>
      <c r="N54" s="165"/>
      <c r="O54" s="172"/>
      <c r="P54" s="171"/>
      <c r="Q54" s="62"/>
      <c r="R54" s="63"/>
      <c r="S54" s="163"/>
      <c r="T54" s="166"/>
      <c r="U54" s="138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2"/>
      <c r="F55" s="50"/>
      <c r="G55" s="106"/>
      <c r="H55" s="106"/>
      <c r="I55" s="54"/>
      <c r="J55" s="55"/>
      <c r="K55" s="56"/>
      <c r="L55" s="158"/>
      <c r="M55" s="58"/>
      <c r="N55" s="165"/>
      <c r="O55" s="160"/>
      <c r="P55" s="171"/>
      <c r="Q55" s="73"/>
      <c r="R55" s="74"/>
      <c r="S55" s="163"/>
      <c r="T55" s="164"/>
      <c r="U55" s="138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73"/>
      <c r="F56" s="50"/>
      <c r="G56" s="54"/>
      <c r="H56" s="54"/>
      <c r="I56" s="54"/>
      <c r="J56" s="55"/>
      <c r="K56" s="56"/>
      <c r="L56" s="71"/>
      <c r="M56" s="174"/>
      <c r="N56" s="165"/>
      <c r="O56" s="172"/>
      <c r="P56" s="171"/>
      <c r="Q56" s="62"/>
      <c r="R56" s="63"/>
      <c r="S56" s="168"/>
      <c r="T56" s="166"/>
      <c r="U56" s="138"/>
      <c r="V56" s="89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5"/>
      <c r="H57" s="175"/>
      <c r="I57" s="54"/>
      <c r="J57" s="55"/>
      <c r="K57" s="56"/>
      <c r="L57" s="71"/>
      <c r="M57" s="58"/>
      <c r="N57" s="165"/>
      <c r="O57" s="176"/>
      <c r="P57" s="171"/>
      <c r="Q57" s="62"/>
      <c r="R57" s="63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7"/>
      <c r="M58" s="58"/>
      <c r="N58" s="165"/>
      <c r="O58" s="160"/>
      <c r="P58" s="171"/>
      <c r="Q58" s="151"/>
      <c r="R58" s="152"/>
      <c r="S58" s="168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8"/>
      <c r="M59" s="58"/>
      <c r="N59" s="165"/>
      <c r="O59" s="172"/>
      <c r="P59" s="179"/>
      <c r="Q59" s="151"/>
      <c r="R59" s="152"/>
      <c r="S59" s="168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4"/>
      <c r="J60" s="55"/>
      <c r="K60" s="56"/>
      <c r="L60" s="177"/>
      <c r="M60" s="58"/>
      <c r="N60" s="180"/>
      <c r="O60" s="172"/>
      <c r="P60" s="171"/>
      <c r="Q60" s="62"/>
      <c r="R60" s="63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41"/>
      <c r="E61" s="23"/>
      <c r="F61" s="50"/>
      <c r="G61" s="54"/>
      <c r="H61" s="54"/>
      <c r="I61" s="54"/>
      <c r="J61" s="55"/>
      <c r="K61" s="56"/>
      <c r="L61" s="177"/>
      <c r="M61" s="58"/>
      <c r="N61" s="165"/>
      <c r="O61" s="176"/>
      <c r="P61" s="171"/>
      <c r="Q61" s="73"/>
      <c r="R61" s="74"/>
      <c r="S61" s="163"/>
      <c r="T61" s="166"/>
      <c r="U61" s="138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9"/>
      <c r="D62" s="51"/>
      <c r="E62" s="23"/>
      <c r="F62" s="50"/>
      <c r="G62" s="54"/>
      <c r="H62" s="54"/>
      <c r="I62" s="54"/>
      <c r="J62" s="55"/>
      <c r="K62" s="56"/>
      <c r="L62" s="177"/>
      <c r="M62" s="58"/>
      <c r="N62" s="165"/>
      <c r="O62" s="172"/>
      <c r="P62" s="171"/>
      <c r="Q62" s="73"/>
      <c r="R62" s="74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7"/>
      <c r="M63" s="93"/>
      <c r="N63" s="165"/>
      <c r="O63" s="181"/>
      <c r="P63" s="179"/>
      <c r="Q63" s="73"/>
      <c r="R63" s="74"/>
      <c r="S63" s="163"/>
      <c r="T63" s="166"/>
      <c r="U63" s="135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7"/>
      <c r="M64" s="58"/>
      <c r="N64" s="165"/>
      <c r="O64" s="181"/>
      <c r="P64" s="171"/>
      <c r="Q64" s="73"/>
      <c r="R64" s="74"/>
      <c r="S64" s="163"/>
      <c r="T64" s="166"/>
      <c r="U64" s="138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7"/>
      <c r="M65" s="58"/>
      <c r="N65" s="170"/>
      <c r="O65" s="181"/>
      <c r="P65" s="179"/>
      <c r="Q65" s="62"/>
      <c r="R65" s="63"/>
      <c r="S65" s="163"/>
      <c r="T65" s="166"/>
      <c r="U65" s="138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7"/>
      <c r="M66" s="93"/>
      <c r="N66" s="170"/>
      <c r="O66" s="181"/>
      <c r="P66" s="179"/>
      <c r="Q66" s="73"/>
      <c r="R66" s="74"/>
      <c r="S66" s="163"/>
      <c r="T66" s="166"/>
      <c r="U66" s="138"/>
      <c r="V66" s="182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8"/>
      <c r="M67" s="93"/>
      <c r="N67" s="165"/>
      <c r="O67" s="172"/>
      <c r="P67" s="179"/>
      <c r="Q67" s="62"/>
      <c r="R67" s="63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8"/>
      <c r="M68" s="93"/>
      <c r="N68" s="170"/>
      <c r="O68" s="176"/>
      <c r="P68" s="171"/>
      <c r="Q68" s="73"/>
      <c r="R68" s="74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7"/>
      <c r="M69" s="93"/>
      <c r="N69" s="170"/>
      <c r="O69" s="160"/>
      <c r="P69" s="183"/>
      <c r="Q69" s="73"/>
      <c r="R69" s="74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4"/>
      <c r="J70" s="55"/>
      <c r="K70" s="56"/>
      <c r="L70" s="185"/>
      <c r="M70" s="93"/>
      <c r="N70" s="165"/>
      <c r="O70" s="172"/>
      <c r="P70" s="179"/>
      <c r="Q70" s="62"/>
      <c r="R70" s="63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4"/>
      <c r="J71" s="55"/>
      <c r="K71" s="56"/>
      <c r="L71" s="186"/>
      <c r="M71" s="93"/>
      <c r="N71" s="170"/>
      <c r="O71" s="172"/>
      <c r="P71" s="179"/>
      <c r="Q71" s="73"/>
      <c r="R71" s="74"/>
      <c r="S71" s="163"/>
      <c r="T71" s="166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4"/>
      <c r="J72" s="55"/>
      <c r="K72" s="56"/>
      <c r="L72" s="177"/>
      <c r="M72" s="93"/>
      <c r="N72" s="187"/>
      <c r="O72" s="172"/>
      <c r="P72" s="179"/>
      <c r="Q72" s="73"/>
      <c r="R72" s="74"/>
      <c r="S72" s="163"/>
      <c r="T72" s="166"/>
      <c r="U72" s="138"/>
      <c r="V72" s="89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84"/>
      <c r="F73" s="50"/>
      <c r="G73" s="54"/>
      <c r="H73" s="54"/>
      <c r="I73" s="54"/>
      <c r="J73" s="55"/>
      <c r="K73" s="56"/>
      <c r="L73" s="185"/>
      <c r="M73" s="58"/>
      <c r="N73" s="170"/>
      <c r="O73" s="172"/>
      <c r="P73" s="179"/>
      <c r="Q73" s="73"/>
      <c r="R73" s="74"/>
      <c r="S73" s="163"/>
      <c r="T73" s="166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189"/>
      <c r="E74" s="184"/>
      <c r="F74" s="50"/>
      <c r="G74" s="54"/>
      <c r="H74" s="54"/>
      <c r="I74" s="54"/>
      <c r="J74" s="55"/>
      <c r="K74" s="56"/>
      <c r="L74" s="190"/>
      <c r="M74" s="58"/>
      <c r="N74" s="191"/>
      <c r="O74" s="192"/>
      <c r="P74" s="193"/>
      <c r="Q74" s="73"/>
      <c r="R74" s="74"/>
      <c r="S74" s="194"/>
      <c r="T74" s="195"/>
      <c r="U74" s="138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4"/>
      <c r="J75" s="55"/>
      <c r="K75" s="56"/>
      <c r="L75" s="196"/>
      <c r="M75" s="93"/>
      <c r="N75" s="191"/>
      <c r="O75" s="192"/>
      <c r="P75" s="197"/>
      <c r="Q75" s="151"/>
      <c r="R75" s="152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4"/>
      <c r="K76" s="56"/>
      <c r="L76" s="190"/>
      <c r="M76" s="93"/>
      <c r="N76" s="198"/>
      <c r="O76" s="192"/>
      <c r="P76" s="197"/>
      <c r="Q76" s="73"/>
      <c r="R76" s="74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4"/>
      <c r="K77" s="56"/>
      <c r="L77" s="190"/>
      <c r="M77" s="58"/>
      <c r="N77" s="191"/>
      <c r="O77" s="192"/>
      <c r="P77" s="197"/>
      <c r="Q77" s="73"/>
      <c r="R77" s="74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4"/>
      <c r="K78" s="56"/>
      <c r="L78" s="196"/>
      <c r="M78" s="93"/>
      <c r="N78" s="191"/>
      <c r="O78" s="192"/>
      <c r="P78" s="197"/>
      <c r="Q78" s="73"/>
      <c r="R78" s="74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4"/>
      <c r="K79" s="56"/>
      <c r="L79" s="196"/>
      <c r="M79" s="93"/>
      <c r="N79" s="191"/>
      <c r="O79" s="192"/>
      <c r="P79" s="197"/>
      <c r="Q79" s="73"/>
      <c r="R79" s="74"/>
      <c r="S79" s="194"/>
      <c r="T79" s="195"/>
      <c r="U79" s="138"/>
      <c r="V79" s="199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4"/>
      <c r="K80" s="56"/>
      <c r="L80" s="196"/>
      <c r="M80" s="93"/>
      <c r="N80" s="191"/>
      <c r="O80" s="192"/>
      <c r="P80" s="197"/>
      <c r="Q80" s="73"/>
      <c r="R80" s="74"/>
      <c r="S80" s="194"/>
      <c r="T80" s="195"/>
      <c r="U80" s="138"/>
      <c r="V80" s="18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54"/>
      <c r="J81" s="200"/>
      <c r="K81" s="56"/>
      <c r="L81" s="190"/>
      <c r="M81" s="93"/>
      <c r="N81" s="191"/>
      <c r="O81" s="192"/>
      <c r="P81" s="197"/>
      <c r="Q81" s="73"/>
      <c r="R81" s="74"/>
      <c r="S81" s="194"/>
      <c r="T81" s="195"/>
      <c r="U81" s="138"/>
      <c r="V81" s="201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54"/>
      <c r="J82" s="200"/>
      <c r="K82" s="56"/>
      <c r="L82" s="190"/>
      <c r="M82" s="93"/>
      <c r="N82" s="191"/>
      <c r="O82" s="192"/>
      <c r="P82" s="197"/>
      <c r="Q82" s="73"/>
      <c r="R82" s="74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54"/>
      <c r="J83" s="200"/>
      <c r="K83" s="56"/>
      <c r="L83" s="190"/>
      <c r="M83" s="93"/>
      <c r="N83" s="191"/>
      <c r="O83" s="192"/>
      <c r="P83" s="197"/>
      <c r="Q83" s="73"/>
      <c r="R83" s="74"/>
      <c r="S83" s="194"/>
      <c r="T83" s="195"/>
      <c r="U83" s="138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54"/>
      <c r="J84" s="200"/>
      <c r="K84" s="56"/>
      <c r="L84" s="203"/>
      <c r="M84" s="204"/>
      <c r="N84" s="205"/>
      <c r="O84" s="206"/>
      <c r="P84" s="207"/>
      <c r="Q84" s="208"/>
      <c r="R84" s="209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54"/>
      <c r="J85" s="200"/>
      <c r="K85" s="56"/>
      <c r="L85" s="203"/>
      <c r="M85" s="204"/>
      <c r="N85" s="205"/>
      <c r="O85" s="206"/>
      <c r="P85" s="207"/>
      <c r="Q85" s="208"/>
      <c r="R85" s="209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54"/>
      <c r="J86" s="200"/>
      <c r="K86" s="56"/>
      <c r="L86" s="203"/>
      <c r="M86" s="204"/>
      <c r="N86" s="205"/>
      <c r="O86" s="206"/>
      <c r="P86" s="207"/>
      <c r="Q86" s="208"/>
      <c r="R86" s="209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23"/>
      <c r="F87" s="50"/>
      <c r="G87" s="200"/>
      <c r="H87" s="200"/>
      <c r="I87" s="54"/>
      <c r="J87" s="200"/>
      <c r="K87" s="56"/>
      <c r="L87" s="214"/>
      <c r="M87" s="204"/>
      <c r="N87" s="215"/>
      <c r="O87" s="216"/>
      <c r="P87" s="217"/>
      <c r="Q87" s="218"/>
      <c r="R87" s="219"/>
      <c r="S87" s="22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54"/>
      <c r="J88" s="200"/>
      <c r="K88" s="56"/>
      <c r="L88" s="203"/>
      <c r="M88" s="222"/>
      <c r="N88" s="205"/>
      <c r="O88" s="206"/>
      <c r="P88" s="207"/>
      <c r="Q88" s="223"/>
      <c r="R88" s="224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54"/>
      <c r="J89" s="200"/>
      <c r="K89" s="56"/>
      <c r="L89" s="203"/>
      <c r="M89" s="222"/>
      <c r="N89" s="205"/>
      <c r="O89" s="206"/>
      <c r="P89" s="207"/>
      <c r="Q89" s="223"/>
      <c r="R89" s="224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54"/>
      <c r="J90" s="200"/>
      <c r="K90" s="56"/>
      <c r="L90" s="203"/>
      <c r="M90" s="222"/>
      <c r="N90" s="205"/>
      <c r="O90" s="206"/>
      <c r="P90" s="207"/>
      <c r="Q90" s="223"/>
      <c r="R90" s="224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54"/>
      <c r="J91" s="200"/>
      <c r="K91" s="56"/>
      <c r="L91" s="203"/>
      <c r="M91" s="222"/>
      <c r="N91" s="205"/>
      <c r="O91" s="206"/>
      <c r="P91" s="207"/>
      <c r="Q91" s="223"/>
      <c r="R91" s="224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54"/>
      <c r="J92" s="200"/>
      <c r="K92" s="56"/>
      <c r="L92" s="203"/>
      <c r="M92" s="222"/>
      <c r="N92" s="205"/>
      <c r="O92" s="206"/>
      <c r="P92" s="207"/>
      <c r="Q92" s="223"/>
      <c r="R92" s="224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54"/>
      <c r="J93" s="200"/>
      <c r="K93" s="56"/>
      <c r="L93" s="203"/>
      <c r="M93" s="222"/>
      <c r="N93" s="205"/>
      <c r="O93" s="206"/>
      <c r="P93" s="207"/>
      <c r="Q93" s="223"/>
      <c r="R93" s="224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54"/>
      <c r="J94" s="200"/>
      <c r="K94" s="56"/>
      <c r="L94" s="203"/>
      <c r="M94" s="222"/>
      <c r="N94" s="205"/>
      <c r="O94" s="206"/>
      <c r="P94" s="207"/>
      <c r="Q94" s="223"/>
      <c r="R94" s="224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8"/>
      <c r="D95" s="51"/>
      <c r="E95" s="184"/>
      <c r="F95" s="50"/>
      <c r="G95" s="200"/>
      <c r="H95" s="200"/>
      <c r="I95" s="54"/>
      <c r="J95" s="200"/>
      <c r="K95" s="56"/>
      <c r="L95" s="203"/>
      <c r="M95" s="222"/>
      <c r="N95" s="205"/>
      <c r="O95" s="206"/>
      <c r="P95" s="207"/>
      <c r="Q95" s="223"/>
      <c r="R95" s="224"/>
      <c r="S95" s="211"/>
      <c r="T95" s="212"/>
      <c r="U95" s="213"/>
      <c r="V95" s="202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6"/>
      <c r="E96" s="227"/>
      <c r="F96" s="4"/>
      <c r="G96" s="228"/>
      <c r="H96" s="229"/>
      <c r="I96" s="229"/>
      <c r="J96" s="230"/>
      <c r="K96" s="4"/>
      <c r="L96" s="231"/>
      <c r="R96" s="231"/>
      <c r="S96" s="232"/>
      <c r="T96" s="232"/>
      <c r="U96" s="233"/>
      <c r="V96" s="234">
        <f>SUM(V7:V95)</f>
        <v>2050.3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35"/>
      <c r="E97" s="236"/>
      <c r="F97" s="1"/>
      <c r="G97" s="237"/>
      <c r="H97" s="238"/>
      <c r="I97" s="238"/>
      <c r="J97" s="239"/>
      <c r="K97" s="1"/>
      <c r="L97" s="240" t="s">
        <v>34</v>
      </c>
      <c r="M97" s="241"/>
      <c r="R97" s="241"/>
      <c r="S97" s="232"/>
      <c r="T97" s="232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3"/>
      <c r="K98" s="1"/>
      <c r="L98" s="189">
        <f>SUM(L7:L95)</f>
        <v>2647</v>
      </c>
      <c r="M98" s="245" t="s">
        <v>35</v>
      </c>
      <c r="N98" s="246"/>
      <c r="R98" s="246"/>
      <c r="S98" s="247"/>
      <c r="T98" s="247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3"/>
      <c r="K99" s="1"/>
      <c r="L99" s="189">
        <f>SUM(L98*2%)</f>
        <v>52.94</v>
      </c>
      <c r="M99" s="248">
        <f>SUM(M7:M95)</f>
        <v>0</v>
      </c>
      <c r="N99" s="249" t="s">
        <v>24</v>
      </c>
      <c r="R99" s="249"/>
      <c r="S99" s="250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51"/>
      <c r="M100" s="91">
        <f>SUM(M99*1%)</f>
        <v>0</v>
      </c>
      <c r="N100" s="252" t="s">
        <v>37</v>
      </c>
      <c r="O100" s="253"/>
      <c r="R100" s="253"/>
      <c r="S100" s="232"/>
      <c r="T100" s="232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55"/>
      <c r="I101" s="3"/>
      <c r="J101" s="3"/>
      <c r="K101" s="1"/>
      <c r="L101" s="8"/>
      <c r="M101" s="251"/>
      <c r="N101" s="248">
        <f>SUM(N7:N95)</f>
        <v>0</v>
      </c>
      <c r="O101" s="253"/>
      <c r="R101" s="253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SUM(L98,M99,N101,O103,P104,R107)</f>
        <v>2647</v>
      </c>
      <c r="I102" s="12"/>
      <c r="J102" s="3"/>
      <c r="K102" s="1"/>
      <c r="L102" s="8"/>
      <c r="M102" s="8"/>
      <c r="N102" s="91">
        <f>SUM(N101*1%)</f>
        <v>0</v>
      </c>
      <c r="O102" s="260" t="s">
        <v>40</v>
      </c>
      <c r="P102" s="231"/>
      <c r="R102" s="231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SUM(S108,T109,U110)</f>
        <v>0</v>
      </c>
      <c r="I103" s="299"/>
      <c r="J103" s="3"/>
      <c r="K103" s="1"/>
      <c r="L103" s="8"/>
      <c r="M103" s="8"/>
      <c r="N103" s="18"/>
      <c r="O103" s="189">
        <f>SUM(O7:O95)</f>
        <v>0</v>
      </c>
      <c r="P103" s="261" t="s">
        <v>42</v>
      </c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SUM(Q106)</f>
        <v>500</v>
      </c>
      <c r="I104" s="3"/>
      <c r="J104" s="3"/>
      <c r="K104" s="1"/>
      <c r="L104" s="8"/>
      <c r="M104" s="8"/>
      <c r="N104" s="1"/>
      <c r="O104" s="189">
        <f>SUM(O103*1%)</f>
        <v>0</v>
      </c>
      <c r="P104" s="189">
        <f>SUM(P7:P95)</f>
        <v>0</v>
      </c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9">
        <f>SUM(P104*1%)</f>
        <v>0</v>
      </c>
      <c r="Q105" s="263" t="s">
        <v>44</v>
      </c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SUM(Q11,L13,L14,L15,L16)</f>
        <v>1150</v>
      </c>
      <c r="I106" s="282">
        <v>0.0</v>
      </c>
      <c r="J106" s="3"/>
      <c r="K106" s="1"/>
      <c r="L106" s="8"/>
      <c r="M106" s="8"/>
      <c r="N106" s="1"/>
      <c r="O106" s="1"/>
      <c r="P106" s="8"/>
      <c r="Q106" s="189">
        <f>SUM(Q8:Q96)</f>
        <v>500</v>
      </c>
      <c r="R106" s="267" t="s">
        <v>46</v>
      </c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0">
        <f>SUM(L7)</f>
        <v>300</v>
      </c>
      <c r="I107" s="282">
        <v>0.0</v>
      </c>
      <c r="J107" s="3"/>
      <c r="K107" s="1"/>
      <c r="L107" s="8"/>
      <c r="M107" s="8"/>
      <c r="N107" s="1"/>
      <c r="O107" s="1"/>
      <c r="P107" s="8"/>
      <c r="Q107" s="189">
        <f>SUM(Q106*2%)</f>
        <v>10</v>
      </c>
      <c r="R107" s="17">
        <f>SUM(R7:R95)</f>
        <v>0</v>
      </c>
      <c r="S107" s="272" t="s">
        <v>50</v>
      </c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0">
        <f>SUM(L8,L9,L10,Q12,L17,L18)</f>
        <v>1697</v>
      </c>
      <c r="I108" s="282">
        <v>0.0</v>
      </c>
      <c r="J108" s="3"/>
      <c r="K108" s="1"/>
      <c r="L108" s="8"/>
      <c r="M108" s="8"/>
      <c r="N108" s="1"/>
      <c r="O108" s="1"/>
      <c r="P108" s="8"/>
      <c r="Q108" s="18"/>
      <c r="R108" s="189">
        <f>SUM(R107*1%)</f>
        <v>0</v>
      </c>
      <c r="S108" s="189">
        <f>SUM(S7:S95)</f>
        <v>0</v>
      </c>
      <c r="T108" s="273" t="s">
        <v>47</v>
      </c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189">
        <f>SUM(S108*2%)</f>
        <v>0</v>
      </c>
      <c r="T109" s="189">
        <f>SUM(T7:T95)</f>
        <v>0</v>
      </c>
      <c r="U109" s="274" t="s">
        <v>49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189">
        <f>SUM(T109*2%)</f>
        <v>0</v>
      </c>
      <c r="U110" s="275">
        <f>SUM(U7:U95)</f>
        <v>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189">
        <f>SUM(U110*2%)</f>
        <v>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8"/>
      <c r="U112" s="277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276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77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1"/>
      <c r="S1003" s="8"/>
      <c r="T1003" s="8"/>
      <c r="U1003" s="277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N1004" s="279"/>
      <c r="O1004" s="279"/>
      <c r="Q1004" s="279"/>
      <c r="R1004" s="279"/>
    </row>
  </sheetData>
  <mergeCells count="15">
    <mergeCell ref="L96:Q96"/>
    <mergeCell ref="M97:Q97"/>
    <mergeCell ref="N98:Q98"/>
    <mergeCell ref="N99:Q99"/>
    <mergeCell ref="S99:U99"/>
    <mergeCell ref="O100:Q100"/>
    <mergeCell ref="O101:Q101"/>
    <mergeCell ref="P102:Q102"/>
    <mergeCell ref="A2:K2"/>
    <mergeCell ref="A3:K3"/>
    <mergeCell ref="L3:S3"/>
    <mergeCell ref="W6:X6"/>
    <mergeCell ref="W15:X15"/>
    <mergeCell ref="W18:X18"/>
    <mergeCell ref="W19:X19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7.75"/>
    <col customWidth="1" min="7" max="7" width="26.38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30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30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30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30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08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281" t="s">
        <v>51</v>
      </c>
      <c r="J6" s="33" t="s">
        <v>10</v>
      </c>
      <c r="K6" s="33" t="s">
        <v>11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63</v>
      </c>
      <c r="C7" s="51"/>
      <c r="D7" s="70" t="s">
        <v>262</v>
      </c>
      <c r="E7" s="53" t="s">
        <v>105</v>
      </c>
      <c r="F7" s="50" t="s">
        <v>66</v>
      </c>
      <c r="G7" s="282" t="s">
        <v>263</v>
      </c>
      <c r="H7" s="54"/>
      <c r="I7" s="54"/>
      <c r="J7" s="55" t="s">
        <v>264</v>
      </c>
      <c r="K7" s="50" t="s">
        <v>49</v>
      </c>
      <c r="L7" s="57"/>
      <c r="M7" s="58"/>
      <c r="N7" s="59"/>
      <c r="O7" s="60"/>
      <c r="P7" s="61"/>
      <c r="Q7" s="62"/>
      <c r="R7" s="63"/>
      <c r="S7" s="65"/>
      <c r="T7" s="66"/>
      <c r="U7" s="96">
        <v>299.0</v>
      </c>
      <c r="V7" s="283">
        <v>299.0</v>
      </c>
      <c r="W7" s="68" t="s">
        <v>25</v>
      </c>
      <c r="X7" s="69">
        <f>SUM(L7:L95)</f>
        <v>3542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63</v>
      </c>
      <c r="C8" s="51"/>
      <c r="D8" s="70" t="s">
        <v>265</v>
      </c>
      <c r="E8" s="53"/>
      <c r="F8" s="50"/>
      <c r="G8" s="282" t="s">
        <v>266</v>
      </c>
      <c r="H8" s="54"/>
      <c r="I8" s="54"/>
      <c r="J8" s="55" t="s">
        <v>267</v>
      </c>
      <c r="K8" s="50" t="s">
        <v>60</v>
      </c>
      <c r="L8" s="71"/>
      <c r="M8" s="58"/>
      <c r="N8" s="59"/>
      <c r="O8" s="72"/>
      <c r="P8" s="61"/>
      <c r="Q8" s="73"/>
      <c r="R8" s="74"/>
      <c r="S8" s="76">
        <v>50.0</v>
      </c>
      <c r="T8" s="77"/>
      <c r="U8" s="78"/>
      <c r="V8" s="283">
        <v>50.0</v>
      </c>
      <c r="W8" s="38" t="s">
        <v>13</v>
      </c>
      <c r="X8" s="69">
        <f>SUM(M7:M95)</f>
        <v>2091</v>
      </c>
      <c r="Y8" s="8"/>
      <c r="Z8" s="8"/>
      <c r="AA8" s="8"/>
      <c r="AB8" s="8"/>
      <c r="AC8" s="8"/>
      <c r="AD8" s="8"/>
    </row>
    <row r="9">
      <c r="A9" s="50" t="s">
        <v>52</v>
      </c>
      <c r="B9" s="50" t="s">
        <v>63</v>
      </c>
      <c r="C9" s="79"/>
      <c r="D9" s="70" t="s">
        <v>268</v>
      </c>
      <c r="E9" s="53" t="s">
        <v>92</v>
      </c>
      <c r="F9" s="50" t="s">
        <v>66</v>
      </c>
      <c r="G9" s="282" t="s">
        <v>269</v>
      </c>
      <c r="H9" s="54" t="s">
        <v>270</v>
      </c>
      <c r="I9" s="54"/>
      <c r="J9" s="55" t="s">
        <v>271</v>
      </c>
      <c r="K9" s="50" t="s">
        <v>49</v>
      </c>
      <c r="L9" s="71"/>
      <c r="M9" s="80"/>
      <c r="N9" s="59"/>
      <c r="O9" s="86">
        <v>250.0</v>
      </c>
      <c r="P9" s="61"/>
      <c r="Q9" s="73"/>
      <c r="R9" s="74"/>
      <c r="S9" s="76"/>
      <c r="T9" s="77"/>
      <c r="U9" s="309"/>
      <c r="V9" s="53">
        <v>100.0</v>
      </c>
      <c r="W9" s="82" t="s">
        <v>14</v>
      </c>
      <c r="X9" s="83">
        <f>SUM(N7:N95)</f>
        <v>1222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 t="s">
        <v>272</v>
      </c>
      <c r="E10" s="53" t="s">
        <v>65</v>
      </c>
      <c r="F10" s="50" t="s">
        <v>66</v>
      </c>
      <c r="G10" s="284" t="s">
        <v>273</v>
      </c>
      <c r="H10" s="85" t="s">
        <v>274</v>
      </c>
      <c r="I10" s="54"/>
      <c r="J10" s="55" t="s">
        <v>275</v>
      </c>
      <c r="K10" s="50" t="s">
        <v>49</v>
      </c>
      <c r="L10" s="71"/>
      <c r="M10" s="58"/>
      <c r="N10" s="59"/>
      <c r="O10" s="86"/>
      <c r="P10" s="61"/>
      <c r="Q10" s="87">
        <v>250.0</v>
      </c>
      <c r="R10" s="43"/>
      <c r="S10" s="88"/>
      <c r="T10" s="77"/>
      <c r="U10" s="309"/>
      <c r="V10" s="288">
        <v>250.0</v>
      </c>
      <c r="W10" s="90" t="s">
        <v>27</v>
      </c>
      <c r="X10" s="83">
        <f>SUM(O7:O95)</f>
        <v>1500</v>
      </c>
      <c r="Y10" s="8"/>
      <c r="Z10" s="8"/>
      <c r="AA10" s="8"/>
      <c r="AB10" s="8"/>
      <c r="AC10" s="8"/>
      <c r="AD10" s="8"/>
    </row>
    <row r="11">
      <c r="A11" s="50" t="s">
        <v>70</v>
      </c>
      <c r="B11" s="50" t="s">
        <v>63</v>
      </c>
      <c r="C11" s="51"/>
      <c r="D11" s="84" t="s">
        <v>276</v>
      </c>
      <c r="E11" s="53" t="s">
        <v>79</v>
      </c>
      <c r="F11" s="50" t="s">
        <v>73</v>
      </c>
      <c r="G11" s="282" t="s">
        <v>277</v>
      </c>
      <c r="H11" s="54"/>
      <c r="I11" s="54"/>
      <c r="J11" s="55" t="s">
        <v>278</v>
      </c>
      <c r="K11" s="50" t="s">
        <v>49</v>
      </c>
      <c r="L11" s="57"/>
      <c r="M11" s="93"/>
      <c r="N11" s="59"/>
      <c r="O11" s="86"/>
      <c r="P11" s="94"/>
      <c r="Q11" s="62"/>
      <c r="R11" s="63"/>
      <c r="S11" s="88"/>
      <c r="T11" s="95"/>
      <c r="U11" s="96">
        <v>147.0</v>
      </c>
      <c r="V11" s="288">
        <v>147.0</v>
      </c>
      <c r="W11" s="41" t="s">
        <v>16</v>
      </c>
      <c r="X11" s="83">
        <f>SUM(P7:P95)</f>
        <v>1100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161</v>
      </c>
      <c r="C12" s="98"/>
      <c r="D12" s="84" t="s">
        <v>279</v>
      </c>
      <c r="E12" s="53" t="s">
        <v>79</v>
      </c>
      <c r="F12" s="50" t="s">
        <v>56</v>
      </c>
      <c r="G12" s="282" t="s">
        <v>280</v>
      </c>
      <c r="H12" s="54" t="s">
        <v>281</v>
      </c>
      <c r="I12" s="54"/>
      <c r="J12" s="55" t="s">
        <v>282</v>
      </c>
      <c r="K12" s="50" t="s">
        <v>49</v>
      </c>
      <c r="L12" s="57"/>
      <c r="M12" s="99"/>
      <c r="N12" s="59"/>
      <c r="O12" s="100"/>
      <c r="P12" s="61"/>
      <c r="Q12" s="62">
        <v>300.0</v>
      </c>
      <c r="R12" s="63"/>
      <c r="S12" s="101"/>
      <c r="T12" s="102"/>
      <c r="U12" s="103"/>
      <c r="V12" s="288">
        <v>300.0</v>
      </c>
      <c r="W12" s="44"/>
      <c r="X12" s="97"/>
      <c r="Y12" s="8"/>
      <c r="Z12" s="8"/>
      <c r="AA12" s="8"/>
      <c r="AB12" s="8"/>
      <c r="AC12" s="8"/>
      <c r="AD12" s="8"/>
    </row>
    <row r="13" ht="16.5" customHeight="1">
      <c r="A13" s="50" t="s">
        <v>52</v>
      </c>
      <c r="B13" s="50" t="s">
        <v>161</v>
      </c>
      <c r="C13" s="79"/>
      <c r="D13" s="70" t="s">
        <v>283</v>
      </c>
      <c r="E13" s="53"/>
      <c r="F13" s="50"/>
      <c r="G13" s="284" t="s">
        <v>284</v>
      </c>
      <c r="H13" s="106" t="s">
        <v>285</v>
      </c>
      <c r="I13" s="54"/>
      <c r="J13" s="55" t="s">
        <v>286</v>
      </c>
      <c r="K13" s="50" t="s">
        <v>60</v>
      </c>
      <c r="L13" s="71"/>
      <c r="M13" s="58"/>
      <c r="N13" s="107"/>
      <c r="O13" s="86"/>
      <c r="P13" s="61">
        <v>480.0</v>
      </c>
      <c r="Q13" s="87"/>
      <c r="R13" s="43"/>
      <c r="S13" s="76"/>
      <c r="T13" s="95"/>
      <c r="U13" s="103"/>
      <c r="V13" s="288">
        <v>480.0</v>
      </c>
      <c r="W13" s="108" t="s">
        <v>28</v>
      </c>
      <c r="X13" s="69">
        <f>SUM(X7:X12)</f>
        <v>9455</v>
      </c>
      <c r="Y13" s="8"/>
      <c r="Z13" s="8"/>
      <c r="AA13" s="8"/>
      <c r="AB13" s="8"/>
      <c r="AC13" s="8"/>
      <c r="AD13" s="8"/>
    </row>
    <row r="14">
      <c r="A14" s="50" t="s">
        <v>70</v>
      </c>
      <c r="B14" s="50" t="s">
        <v>63</v>
      </c>
      <c r="C14" s="51"/>
      <c r="D14" s="84" t="s">
        <v>287</v>
      </c>
      <c r="E14" s="53" t="s">
        <v>87</v>
      </c>
      <c r="F14" s="50" t="s">
        <v>88</v>
      </c>
      <c r="G14" s="282" t="s">
        <v>288</v>
      </c>
      <c r="H14" s="54" t="s">
        <v>289</v>
      </c>
      <c r="I14" s="54"/>
      <c r="J14" s="55" t="s">
        <v>290</v>
      </c>
      <c r="K14" s="50" t="s">
        <v>49</v>
      </c>
      <c r="L14" s="71">
        <v>120.0</v>
      </c>
      <c r="M14" s="58"/>
      <c r="N14" s="59"/>
      <c r="O14" s="86"/>
      <c r="P14" s="61"/>
      <c r="Q14" s="87"/>
      <c r="R14" s="43"/>
      <c r="S14" s="88"/>
      <c r="T14" s="109"/>
      <c r="U14" s="103"/>
      <c r="V14" s="110">
        <v>60.0</v>
      </c>
      <c r="W14" s="306"/>
      <c r="X14" s="114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63</v>
      </c>
      <c r="C15" s="51"/>
      <c r="D15" s="84" t="s">
        <v>291</v>
      </c>
      <c r="E15" s="53" t="s">
        <v>122</v>
      </c>
      <c r="F15" s="50" t="s">
        <v>66</v>
      </c>
      <c r="G15" s="282" t="s">
        <v>292</v>
      </c>
      <c r="H15" s="54"/>
      <c r="I15" s="54"/>
      <c r="J15" s="55" t="s">
        <v>293</v>
      </c>
      <c r="K15" s="50" t="s">
        <v>60</v>
      </c>
      <c r="L15" s="71"/>
      <c r="M15" s="58"/>
      <c r="N15" s="59"/>
      <c r="O15" s="86"/>
      <c r="P15" s="61"/>
      <c r="Q15" s="62"/>
      <c r="R15" s="63"/>
      <c r="S15" s="76">
        <v>200.0</v>
      </c>
      <c r="T15" s="95"/>
      <c r="U15" s="112"/>
      <c r="V15" s="288">
        <v>200.0</v>
      </c>
      <c r="W15" s="116" t="s">
        <v>29</v>
      </c>
      <c r="Y15" s="8"/>
      <c r="Z15" s="8"/>
      <c r="AA15" s="8"/>
      <c r="AB15" s="8"/>
      <c r="AC15" s="8"/>
      <c r="AD15" s="8"/>
    </row>
    <row r="16">
      <c r="A16" s="50" t="s">
        <v>70</v>
      </c>
      <c r="B16" s="50" t="s">
        <v>63</v>
      </c>
      <c r="C16" s="51"/>
      <c r="D16" s="84" t="s">
        <v>294</v>
      </c>
      <c r="E16" s="53" t="s">
        <v>149</v>
      </c>
      <c r="F16" s="50" t="s">
        <v>73</v>
      </c>
      <c r="G16" s="282" t="s">
        <v>295</v>
      </c>
      <c r="H16" s="54" t="s">
        <v>296</v>
      </c>
      <c r="I16" s="54"/>
      <c r="J16" s="55" t="s">
        <v>297</v>
      </c>
      <c r="K16" s="50" t="s">
        <v>77</v>
      </c>
      <c r="L16" s="71">
        <v>147.0</v>
      </c>
      <c r="M16" s="58"/>
      <c r="N16" s="59"/>
      <c r="O16" s="86"/>
      <c r="P16" s="115"/>
      <c r="Q16" s="62"/>
      <c r="R16" s="63"/>
      <c r="S16" s="88"/>
      <c r="T16" s="95"/>
      <c r="U16" s="103"/>
      <c r="V16" s="89">
        <v>50.0</v>
      </c>
      <c r="W16" s="117" t="s">
        <v>17</v>
      </c>
      <c r="X16" s="69">
        <f>SUM(Q7:Q95)</f>
        <v>1650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C17" s="79"/>
      <c r="D17" s="84" t="s">
        <v>298</v>
      </c>
      <c r="E17" s="53" t="s">
        <v>65</v>
      </c>
      <c r="F17" s="50" t="s">
        <v>66</v>
      </c>
      <c r="G17" s="282" t="s">
        <v>299</v>
      </c>
      <c r="H17" s="54" t="s">
        <v>300</v>
      </c>
      <c r="I17" s="54"/>
      <c r="J17" s="54" t="s">
        <v>301</v>
      </c>
      <c r="K17" s="50" t="s">
        <v>49</v>
      </c>
      <c r="L17" s="71"/>
      <c r="M17" s="58">
        <v>250.0</v>
      </c>
      <c r="N17" s="59"/>
      <c r="O17" s="81"/>
      <c r="P17" s="61"/>
      <c r="Q17" s="87"/>
      <c r="R17" s="43"/>
      <c r="S17" s="88"/>
      <c r="T17" s="95"/>
      <c r="U17" s="96"/>
      <c r="V17" s="89">
        <v>125.0</v>
      </c>
      <c r="W17" s="43" t="s">
        <v>18</v>
      </c>
      <c r="X17" s="69">
        <f>SUM(R7:R95)</f>
        <v>0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63</v>
      </c>
      <c r="C18" s="79"/>
      <c r="D18" s="84" t="s">
        <v>302</v>
      </c>
      <c r="E18" s="92"/>
      <c r="F18" s="50" t="s">
        <v>56</v>
      </c>
      <c r="G18" s="282" t="s">
        <v>303</v>
      </c>
      <c r="H18" s="54"/>
      <c r="I18" s="54"/>
      <c r="J18" s="55" t="s">
        <v>304</v>
      </c>
      <c r="K18" s="50" t="s">
        <v>49</v>
      </c>
      <c r="L18" s="71"/>
      <c r="M18" s="80"/>
      <c r="N18" s="59"/>
      <c r="O18" s="86"/>
      <c r="P18" s="61"/>
      <c r="Q18" s="62"/>
      <c r="R18" s="63"/>
      <c r="S18" s="88"/>
      <c r="T18" s="95"/>
      <c r="U18" s="96">
        <v>125.0</v>
      </c>
      <c r="V18" s="288">
        <v>125.0</v>
      </c>
      <c r="W18" s="287"/>
      <c r="Y18" s="8"/>
      <c r="Z18" s="8"/>
      <c r="AA18" s="8"/>
      <c r="AB18" s="8"/>
      <c r="AC18" s="8"/>
      <c r="AD18" s="8"/>
    </row>
    <row r="19">
      <c r="A19" s="50" t="s">
        <v>52</v>
      </c>
      <c r="B19" s="50" t="s">
        <v>63</v>
      </c>
      <c r="C19" s="51"/>
      <c r="D19" s="84" t="s">
        <v>305</v>
      </c>
      <c r="E19" s="53" t="s">
        <v>35</v>
      </c>
      <c r="F19" s="50" t="s">
        <v>73</v>
      </c>
      <c r="G19" s="282" t="s">
        <v>306</v>
      </c>
      <c r="H19" s="54"/>
      <c r="I19" s="54"/>
      <c r="J19" s="55" t="s">
        <v>307</v>
      </c>
      <c r="K19" s="50" t="s">
        <v>60</v>
      </c>
      <c r="L19" s="71"/>
      <c r="M19" s="118"/>
      <c r="N19" s="59">
        <v>147.0</v>
      </c>
      <c r="O19" s="86"/>
      <c r="P19" s="61"/>
      <c r="Q19" s="62"/>
      <c r="R19" s="63"/>
      <c r="S19" s="88"/>
      <c r="T19" s="95"/>
      <c r="U19" s="96"/>
      <c r="V19" s="89">
        <v>50.0</v>
      </c>
      <c r="W19" s="123" t="s">
        <v>31</v>
      </c>
      <c r="Y19" s="8"/>
      <c r="Z19" s="8"/>
      <c r="AA19" s="8"/>
      <c r="AB19" s="8"/>
      <c r="AC19" s="8"/>
      <c r="AD19" s="8"/>
    </row>
    <row r="20" ht="15.75" customHeight="1">
      <c r="A20" s="50" t="s">
        <v>70</v>
      </c>
      <c r="B20" s="50" t="s">
        <v>63</v>
      </c>
      <c r="C20" s="51"/>
      <c r="D20" s="84" t="s">
        <v>308</v>
      </c>
      <c r="E20" s="53" t="s">
        <v>35</v>
      </c>
      <c r="F20" s="50" t="s">
        <v>106</v>
      </c>
      <c r="G20" s="282" t="s">
        <v>309</v>
      </c>
      <c r="H20" s="54" t="s">
        <v>310</v>
      </c>
      <c r="I20" s="54"/>
      <c r="J20" s="55" t="s">
        <v>311</v>
      </c>
      <c r="K20" s="50" t="s">
        <v>60</v>
      </c>
      <c r="L20" s="71">
        <v>150.0</v>
      </c>
      <c r="M20" s="58"/>
      <c r="N20" s="119"/>
      <c r="O20" s="86"/>
      <c r="P20" s="61"/>
      <c r="Q20" s="73"/>
      <c r="R20" s="74"/>
      <c r="S20" s="76"/>
      <c r="T20" s="95"/>
      <c r="U20" s="103"/>
      <c r="V20" s="89">
        <v>50.0</v>
      </c>
      <c r="W20" s="124" t="s">
        <v>20</v>
      </c>
      <c r="X20" s="83">
        <f>SUM(S7:S95)</f>
        <v>250</v>
      </c>
      <c r="Y20" s="8"/>
      <c r="Z20" s="8"/>
      <c r="AA20" s="8"/>
      <c r="AB20" s="8"/>
      <c r="AC20" s="8"/>
      <c r="AD20" s="8"/>
    </row>
    <row r="21" ht="17.25" customHeight="1">
      <c r="A21" s="50" t="s">
        <v>70</v>
      </c>
      <c r="B21" s="50" t="s">
        <v>63</v>
      </c>
      <c r="C21" s="51"/>
      <c r="D21" s="84" t="s">
        <v>312</v>
      </c>
      <c r="E21" s="53" t="s">
        <v>87</v>
      </c>
      <c r="F21" s="50" t="s">
        <v>73</v>
      </c>
      <c r="G21" s="282" t="s">
        <v>313</v>
      </c>
      <c r="H21" s="54" t="s">
        <v>310</v>
      </c>
      <c r="I21" s="54"/>
      <c r="J21" s="55" t="s">
        <v>311</v>
      </c>
      <c r="K21" s="50" t="s">
        <v>60</v>
      </c>
      <c r="L21" s="71">
        <v>220.0</v>
      </c>
      <c r="M21" s="58"/>
      <c r="N21" s="119"/>
      <c r="O21" s="86"/>
      <c r="P21" s="61"/>
      <c r="Q21" s="62"/>
      <c r="R21" s="63"/>
      <c r="S21" s="88"/>
      <c r="T21" s="95"/>
      <c r="U21" s="103"/>
      <c r="V21" s="89">
        <v>50.0</v>
      </c>
      <c r="W21" s="126" t="s">
        <v>21</v>
      </c>
      <c r="X21" s="83">
        <f>SUM(T7:T95)</f>
        <v>0</v>
      </c>
      <c r="Y21" s="8"/>
      <c r="Z21" s="8"/>
      <c r="AA21" s="8"/>
      <c r="AB21" s="8"/>
      <c r="AC21" s="8"/>
      <c r="AD21" s="8"/>
    </row>
    <row r="22">
      <c r="A22" s="50" t="s">
        <v>70</v>
      </c>
      <c r="B22" s="50"/>
      <c r="C22" s="51"/>
      <c r="D22" s="84" t="s">
        <v>314</v>
      </c>
      <c r="E22" s="53" t="s">
        <v>105</v>
      </c>
      <c r="F22" s="50" t="s">
        <v>56</v>
      </c>
      <c r="G22" s="282" t="s">
        <v>315</v>
      </c>
      <c r="H22" s="54"/>
      <c r="I22" s="54"/>
      <c r="J22" s="55" t="s">
        <v>316</v>
      </c>
      <c r="K22" s="50" t="s">
        <v>49</v>
      </c>
      <c r="L22" s="71"/>
      <c r="M22" s="58">
        <v>250.0</v>
      </c>
      <c r="N22" s="59"/>
      <c r="O22" s="122"/>
      <c r="P22" s="61"/>
      <c r="Q22" s="62"/>
      <c r="R22" s="63"/>
      <c r="S22" s="88"/>
      <c r="T22" s="95"/>
      <c r="U22" s="103"/>
      <c r="V22" s="89">
        <v>125.0</v>
      </c>
      <c r="W22" s="104" t="s">
        <v>22</v>
      </c>
      <c r="X22" s="105">
        <f>SUM(U7:U95)</f>
        <v>571</v>
      </c>
      <c r="Y22" s="8"/>
      <c r="Z22" s="8"/>
      <c r="AA22" s="8"/>
      <c r="AB22" s="8"/>
      <c r="AC22" s="8"/>
      <c r="AD22" s="8"/>
    </row>
    <row r="23">
      <c r="A23" s="50" t="s">
        <v>70</v>
      </c>
      <c r="B23" s="50" t="s">
        <v>63</v>
      </c>
      <c r="C23" s="51"/>
      <c r="D23" s="84" t="s">
        <v>317</v>
      </c>
      <c r="E23" s="53" t="s">
        <v>79</v>
      </c>
      <c r="F23" s="50" t="s">
        <v>56</v>
      </c>
      <c r="G23" s="282" t="s">
        <v>318</v>
      </c>
      <c r="H23" s="54" t="s">
        <v>319</v>
      </c>
      <c r="I23" s="54"/>
      <c r="J23" s="55" t="s">
        <v>320</v>
      </c>
      <c r="K23" s="50" t="s">
        <v>49</v>
      </c>
      <c r="L23" s="71">
        <v>1300.0</v>
      </c>
      <c r="M23" s="58"/>
      <c r="N23" s="59"/>
      <c r="O23" s="122"/>
      <c r="P23" s="61"/>
      <c r="Q23" s="62"/>
      <c r="R23" s="63"/>
      <c r="S23" s="88"/>
      <c r="T23" s="95"/>
      <c r="U23" s="103"/>
      <c r="V23" s="89">
        <v>650.0</v>
      </c>
      <c r="W23" s="108" t="s">
        <v>32</v>
      </c>
      <c r="X23" s="69">
        <f>SUM(X20:X22)</f>
        <v>821</v>
      </c>
      <c r="Y23" s="8"/>
      <c r="Z23" s="8"/>
      <c r="AA23" s="8"/>
      <c r="AB23" s="8"/>
      <c r="AC23" s="8"/>
      <c r="AD23" s="8"/>
    </row>
    <row r="24">
      <c r="A24" s="50" t="s">
        <v>52</v>
      </c>
      <c r="B24" s="50" t="s">
        <v>53</v>
      </c>
      <c r="C24" s="51"/>
      <c r="D24" s="84" t="s">
        <v>54</v>
      </c>
      <c r="E24" s="53" t="s">
        <v>35</v>
      </c>
      <c r="F24" s="50" t="s">
        <v>73</v>
      </c>
      <c r="G24" s="310" t="s">
        <v>321</v>
      </c>
      <c r="H24" s="54"/>
      <c r="I24" s="54"/>
      <c r="J24" s="55" t="s">
        <v>322</v>
      </c>
      <c r="K24" s="50" t="s">
        <v>77</v>
      </c>
      <c r="L24" s="71"/>
      <c r="M24" s="58"/>
      <c r="N24" s="59"/>
      <c r="O24" s="81"/>
      <c r="P24" s="61" t="s">
        <v>323</v>
      </c>
      <c r="Q24" s="62"/>
      <c r="R24" s="63"/>
      <c r="S24" s="125"/>
      <c r="T24" s="95"/>
      <c r="U24" s="96"/>
      <c r="V24" s="89" t="s">
        <v>54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52</v>
      </c>
      <c r="B25" s="50" t="s">
        <v>63</v>
      </c>
      <c r="C25" s="51"/>
      <c r="D25" s="84" t="s">
        <v>324</v>
      </c>
      <c r="E25" s="53" t="s">
        <v>92</v>
      </c>
      <c r="F25" s="50" t="s">
        <v>66</v>
      </c>
      <c r="G25" s="310" t="s">
        <v>325</v>
      </c>
      <c r="H25" s="54" t="s">
        <v>326</v>
      </c>
      <c r="I25" s="54"/>
      <c r="J25" s="311">
        <v>5.59182371076E11</v>
      </c>
      <c r="K25" s="50" t="s">
        <v>49</v>
      </c>
      <c r="L25" s="71"/>
      <c r="M25" s="58"/>
      <c r="N25" s="59"/>
      <c r="O25" s="86"/>
      <c r="P25" s="127">
        <v>250.0</v>
      </c>
      <c r="Q25" s="62"/>
      <c r="R25" s="63"/>
      <c r="S25" s="76"/>
      <c r="T25" s="95"/>
      <c r="U25" s="128"/>
      <c r="V25" s="89">
        <v>150.0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52</v>
      </c>
      <c r="B26" s="50" t="s">
        <v>63</v>
      </c>
      <c r="C26" s="51"/>
      <c r="D26" s="141" t="s">
        <v>327</v>
      </c>
      <c r="E26" s="53" t="s">
        <v>87</v>
      </c>
      <c r="F26" s="50" t="s">
        <v>88</v>
      </c>
      <c r="G26" s="282" t="s">
        <v>328</v>
      </c>
      <c r="H26" s="54" t="s">
        <v>329</v>
      </c>
      <c r="I26" s="54"/>
      <c r="J26" s="55" t="s">
        <v>330</v>
      </c>
      <c r="K26" s="50" t="s">
        <v>49</v>
      </c>
      <c r="L26" s="129"/>
      <c r="M26" s="58"/>
      <c r="N26" s="59">
        <v>150.0</v>
      </c>
      <c r="O26" s="81"/>
      <c r="P26" s="61"/>
      <c r="Q26" s="62"/>
      <c r="R26" s="63"/>
      <c r="S26" s="88"/>
      <c r="T26" s="109"/>
      <c r="U26" s="103"/>
      <c r="V26" s="89">
        <v>50.0</v>
      </c>
      <c r="W26" s="136" t="s">
        <v>33</v>
      </c>
      <c r="X26" s="137">
        <f>SUM(X13,X16,X17,X23)</f>
        <v>11926</v>
      </c>
      <c r="Y26" s="8"/>
      <c r="Z26" s="8"/>
      <c r="AA26" s="8"/>
      <c r="AB26" s="8"/>
      <c r="AC26" s="8"/>
      <c r="AD26" s="8"/>
    </row>
    <row r="27">
      <c r="A27" s="50" t="s">
        <v>70</v>
      </c>
      <c r="B27" s="50" t="s">
        <v>63</v>
      </c>
      <c r="C27" s="51"/>
      <c r="D27" s="141" t="s">
        <v>331</v>
      </c>
      <c r="E27" s="53" t="s">
        <v>35</v>
      </c>
      <c r="F27" s="50" t="s">
        <v>73</v>
      </c>
      <c r="G27" s="282" t="s">
        <v>332</v>
      </c>
      <c r="H27" s="54" t="s">
        <v>333</v>
      </c>
      <c r="I27" s="54"/>
      <c r="J27" s="55" t="s">
        <v>334</v>
      </c>
      <c r="K27" s="50" t="s">
        <v>60</v>
      </c>
      <c r="L27" s="71">
        <v>197.0</v>
      </c>
      <c r="M27" s="80"/>
      <c r="N27" s="107"/>
      <c r="O27" s="81"/>
      <c r="P27" s="132"/>
      <c r="Q27" s="62"/>
      <c r="R27" s="63"/>
      <c r="S27" s="88"/>
      <c r="T27" s="109"/>
      <c r="U27" s="96"/>
      <c r="V27" s="89">
        <v>50.0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70</v>
      </c>
      <c r="B28" s="50" t="s">
        <v>63</v>
      </c>
      <c r="C28" s="79"/>
      <c r="D28" s="84" t="s">
        <v>335</v>
      </c>
      <c r="E28" s="53" t="s">
        <v>100</v>
      </c>
      <c r="F28" s="50" t="s">
        <v>73</v>
      </c>
      <c r="G28" s="282" t="s">
        <v>336</v>
      </c>
      <c r="H28" s="54" t="s">
        <v>310</v>
      </c>
      <c r="I28" s="54"/>
      <c r="J28" s="55" t="s">
        <v>337</v>
      </c>
      <c r="K28" s="50" t="s">
        <v>77</v>
      </c>
      <c r="L28" s="57">
        <v>135.0</v>
      </c>
      <c r="M28" s="58"/>
      <c r="N28" s="133"/>
      <c r="O28" s="81"/>
      <c r="P28" s="132"/>
      <c r="Q28" s="73"/>
      <c r="R28" s="74"/>
      <c r="S28" s="88"/>
      <c r="T28" s="109"/>
      <c r="U28" s="96"/>
      <c r="V28" s="89">
        <v>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70</v>
      </c>
      <c r="B29" s="50" t="s">
        <v>63</v>
      </c>
      <c r="C29" s="79"/>
      <c r="D29" s="84" t="s">
        <v>335</v>
      </c>
      <c r="E29" s="53" t="s">
        <v>87</v>
      </c>
      <c r="F29" s="50" t="s">
        <v>73</v>
      </c>
      <c r="G29" s="282" t="s">
        <v>338</v>
      </c>
      <c r="H29" s="54" t="s">
        <v>310</v>
      </c>
      <c r="I29" s="54"/>
      <c r="J29" s="55" t="s">
        <v>337</v>
      </c>
      <c r="K29" s="50" t="s">
        <v>77</v>
      </c>
      <c r="L29" s="71">
        <v>135.0</v>
      </c>
      <c r="M29" s="58"/>
      <c r="N29" s="119"/>
      <c r="O29" s="86"/>
      <c r="P29" s="61"/>
      <c r="Q29" s="62"/>
      <c r="R29" s="63"/>
      <c r="S29" s="88"/>
      <c r="T29" s="109"/>
      <c r="U29" s="135"/>
      <c r="V29" s="283">
        <v>135.0</v>
      </c>
      <c r="X29" s="8"/>
      <c r="Y29" s="8"/>
      <c r="Z29" s="8"/>
      <c r="AA29" s="8"/>
      <c r="AB29" s="8"/>
      <c r="AC29" s="8"/>
      <c r="AD29" s="8"/>
    </row>
    <row r="30">
      <c r="A30" s="50" t="s">
        <v>70</v>
      </c>
      <c r="B30" s="50" t="s">
        <v>63</v>
      </c>
      <c r="C30" s="79"/>
      <c r="D30" s="84" t="s">
        <v>54</v>
      </c>
      <c r="E30" s="53" t="s">
        <v>100</v>
      </c>
      <c r="F30" s="50" t="s">
        <v>73</v>
      </c>
      <c r="G30" s="312" t="s">
        <v>339</v>
      </c>
      <c r="H30" s="54" t="s">
        <v>340</v>
      </c>
      <c r="I30" s="54"/>
      <c r="J30" s="55" t="s">
        <v>341</v>
      </c>
      <c r="K30" s="50" t="s">
        <v>77</v>
      </c>
      <c r="L30" s="71">
        <v>147.0</v>
      </c>
      <c r="M30" s="58"/>
      <c r="N30" s="59"/>
      <c r="O30" s="122"/>
      <c r="P30" s="61"/>
      <c r="Q30" s="62"/>
      <c r="R30" s="63"/>
      <c r="S30" s="76"/>
      <c r="T30" s="95"/>
      <c r="U30" s="138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70</v>
      </c>
      <c r="B31" s="50" t="s">
        <v>63</v>
      </c>
      <c r="C31" s="141"/>
      <c r="D31" s="70" t="s">
        <v>342</v>
      </c>
      <c r="E31" s="53" t="s">
        <v>92</v>
      </c>
      <c r="F31" s="50" t="s">
        <v>66</v>
      </c>
      <c r="G31" s="282" t="s">
        <v>343</v>
      </c>
      <c r="H31" s="54" t="s">
        <v>344</v>
      </c>
      <c r="I31" s="54"/>
      <c r="J31" s="55" t="s">
        <v>345</v>
      </c>
      <c r="K31" s="50" t="s">
        <v>49</v>
      </c>
      <c r="L31" s="71"/>
      <c r="M31" s="58"/>
      <c r="N31" s="59"/>
      <c r="O31" s="86"/>
      <c r="P31" s="127">
        <v>250.0</v>
      </c>
      <c r="Q31" s="62"/>
      <c r="R31" s="63"/>
      <c r="S31" s="88"/>
      <c r="T31" s="95"/>
      <c r="U31" s="138"/>
      <c r="V31" s="53">
        <v>125.0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52</v>
      </c>
      <c r="B32" s="50" t="s">
        <v>63</v>
      </c>
      <c r="C32" s="141" t="s">
        <v>346</v>
      </c>
      <c r="D32" s="70" t="s">
        <v>347</v>
      </c>
      <c r="E32" s="53" t="s">
        <v>55</v>
      </c>
      <c r="F32" s="50" t="s">
        <v>56</v>
      </c>
      <c r="G32" s="282" t="s">
        <v>348</v>
      </c>
      <c r="H32" s="54"/>
      <c r="I32" s="54"/>
      <c r="J32" s="55" t="s">
        <v>349</v>
      </c>
      <c r="K32" s="50" t="s">
        <v>60</v>
      </c>
      <c r="L32" s="71"/>
      <c r="M32" s="80"/>
      <c r="N32" s="59"/>
      <c r="O32" s="86">
        <v>500.0</v>
      </c>
      <c r="P32" s="61"/>
      <c r="Q32" s="62"/>
      <c r="R32" s="63"/>
      <c r="S32" s="139"/>
      <c r="T32" s="140"/>
      <c r="U32" s="138"/>
      <c r="V32" s="53">
        <v>250.0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70</v>
      </c>
      <c r="B33" s="50" t="s">
        <v>63</v>
      </c>
      <c r="C33" s="141"/>
      <c r="D33" s="70" t="s">
        <v>350</v>
      </c>
      <c r="E33" s="53" t="s">
        <v>122</v>
      </c>
      <c r="F33" s="50" t="s">
        <v>66</v>
      </c>
      <c r="G33" s="282" t="s">
        <v>351</v>
      </c>
      <c r="H33" s="54" t="s">
        <v>352</v>
      </c>
      <c r="I33" s="54"/>
      <c r="J33" s="55" t="s">
        <v>353</v>
      </c>
      <c r="K33" s="50" t="s">
        <v>49</v>
      </c>
      <c r="L33" s="71"/>
      <c r="M33" s="58"/>
      <c r="N33" s="59"/>
      <c r="O33" s="81"/>
      <c r="P33" s="61"/>
      <c r="Q33" s="87">
        <v>250.0</v>
      </c>
      <c r="R33" s="43"/>
      <c r="S33" s="139"/>
      <c r="T33" s="140"/>
      <c r="U33" s="138"/>
      <c r="V33" s="283">
        <v>250.0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70</v>
      </c>
      <c r="B34" s="50" t="s">
        <v>53</v>
      </c>
      <c r="C34" s="51"/>
      <c r="D34" s="70" t="s">
        <v>54</v>
      </c>
      <c r="E34" s="92"/>
      <c r="F34" s="50" t="s">
        <v>73</v>
      </c>
      <c r="G34" s="291" t="s">
        <v>354</v>
      </c>
      <c r="H34" s="142"/>
      <c r="I34" s="54"/>
      <c r="J34" s="55" t="s">
        <v>355</v>
      </c>
      <c r="K34" s="50" t="s">
        <v>77</v>
      </c>
      <c r="L34" s="71"/>
      <c r="M34" s="58"/>
      <c r="N34" s="119"/>
      <c r="O34" s="86"/>
      <c r="P34" s="61"/>
      <c r="Q34" s="62"/>
      <c r="R34" s="63"/>
      <c r="S34" s="139"/>
      <c r="T34" s="140"/>
      <c r="U34" s="135"/>
      <c r="V34" s="53"/>
      <c r="W34" s="8"/>
      <c r="X34" s="8"/>
      <c r="Y34" s="8"/>
      <c r="Z34" s="8"/>
      <c r="AA34" s="8"/>
      <c r="AB34" s="8"/>
      <c r="AC34" s="8"/>
      <c r="AD34" s="8"/>
    </row>
    <row r="35">
      <c r="A35" s="50" t="s">
        <v>70</v>
      </c>
      <c r="B35" s="50" t="s">
        <v>63</v>
      </c>
      <c r="C35" s="144"/>
      <c r="D35" s="84" t="s">
        <v>356</v>
      </c>
      <c r="E35" s="53" t="s">
        <v>122</v>
      </c>
      <c r="F35" s="50" t="s">
        <v>66</v>
      </c>
      <c r="G35" s="282" t="s">
        <v>357</v>
      </c>
      <c r="H35" s="54" t="s">
        <v>358</v>
      </c>
      <c r="I35" s="54"/>
      <c r="J35" s="55" t="s">
        <v>359</v>
      </c>
      <c r="K35" s="50" t="s">
        <v>49</v>
      </c>
      <c r="L35" s="71"/>
      <c r="M35" s="58"/>
      <c r="N35" s="143"/>
      <c r="O35" s="86"/>
      <c r="P35" s="61"/>
      <c r="Q35" s="62">
        <v>250.0</v>
      </c>
      <c r="R35" s="63"/>
      <c r="S35" s="139"/>
      <c r="T35" s="140"/>
      <c r="U35" s="138"/>
      <c r="V35" s="53">
        <v>125.0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70</v>
      </c>
      <c r="B36" s="50" t="s">
        <v>63</v>
      </c>
      <c r="C36" s="51"/>
      <c r="D36" s="161" t="s">
        <v>360</v>
      </c>
      <c r="E36" s="53" t="s">
        <v>122</v>
      </c>
      <c r="F36" s="50" t="s">
        <v>66</v>
      </c>
      <c r="G36" s="282" t="s">
        <v>361</v>
      </c>
      <c r="H36" s="54" t="s">
        <v>362</v>
      </c>
      <c r="I36" s="54"/>
      <c r="J36" s="55" t="s">
        <v>363</v>
      </c>
      <c r="K36" s="50" t="s">
        <v>49</v>
      </c>
      <c r="L36" s="71"/>
      <c r="M36" s="58"/>
      <c r="N36" s="119"/>
      <c r="O36" s="86"/>
      <c r="P36" s="61"/>
      <c r="Q36" s="62">
        <v>250.0</v>
      </c>
      <c r="R36" s="74"/>
      <c r="S36" s="139"/>
      <c r="T36" s="146"/>
      <c r="U36" s="138"/>
      <c r="V36" s="283">
        <v>250.0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52</v>
      </c>
      <c r="B37" s="50" t="s">
        <v>63</v>
      </c>
      <c r="C37" s="51"/>
      <c r="D37" s="161" t="s">
        <v>364</v>
      </c>
      <c r="E37" s="53" t="s">
        <v>55</v>
      </c>
      <c r="F37" s="50" t="s">
        <v>56</v>
      </c>
      <c r="G37" s="282" t="s">
        <v>365</v>
      </c>
      <c r="H37" s="54"/>
      <c r="I37" s="54"/>
      <c r="J37" s="54" t="s">
        <v>366</v>
      </c>
      <c r="K37" s="50" t="s">
        <v>60</v>
      </c>
      <c r="L37" s="71"/>
      <c r="M37" s="58"/>
      <c r="N37" s="107"/>
      <c r="O37" s="86">
        <v>250.0</v>
      </c>
      <c r="P37" s="61"/>
      <c r="Q37" s="87"/>
      <c r="R37" s="43"/>
      <c r="S37" s="139"/>
      <c r="T37" s="140"/>
      <c r="U37" s="138"/>
      <c r="V37" s="53">
        <v>100.0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70</v>
      </c>
      <c r="B38" s="50"/>
      <c r="C38" s="79"/>
      <c r="D38" s="161" t="s">
        <v>367</v>
      </c>
      <c r="E38" s="53" t="s">
        <v>171</v>
      </c>
      <c r="F38" s="50" t="s">
        <v>56</v>
      </c>
      <c r="G38" s="282" t="s">
        <v>368</v>
      </c>
      <c r="H38" s="54" t="s">
        <v>369</v>
      </c>
      <c r="I38" s="54"/>
      <c r="J38" s="54" t="s">
        <v>370</v>
      </c>
      <c r="K38" s="50" t="s">
        <v>77</v>
      </c>
      <c r="L38" s="57"/>
      <c r="M38" s="58"/>
      <c r="N38" s="59"/>
      <c r="O38" s="86"/>
      <c r="P38" s="61"/>
      <c r="Q38" s="62">
        <v>350.0</v>
      </c>
      <c r="R38" s="63"/>
      <c r="S38" s="139"/>
      <c r="T38" s="140"/>
      <c r="U38" s="135"/>
      <c r="V38" s="53">
        <v>175.0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70</v>
      </c>
      <c r="B39" s="50" t="s">
        <v>63</v>
      </c>
      <c r="C39" s="79"/>
      <c r="D39" s="70" t="s">
        <v>371</v>
      </c>
      <c r="E39" s="53" t="s">
        <v>171</v>
      </c>
      <c r="F39" s="50" t="s">
        <v>56</v>
      </c>
      <c r="G39" s="284" t="s">
        <v>372</v>
      </c>
      <c r="H39" s="148"/>
      <c r="I39" s="54"/>
      <c r="J39" s="54" t="s">
        <v>373</v>
      </c>
      <c r="K39" s="50" t="s">
        <v>77</v>
      </c>
      <c r="L39" s="57"/>
      <c r="M39" s="58">
        <v>500.0</v>
      </c>
      <c r="N39" s="59"/>
      <c r="O39" s="86"/>
      <c r="P39" s="61"/>
      <c r="Q39" s="62"/>
      <c r="R39" s="63"/>
      <c r="S39" s="149"/>
      <c r="T39" s="140"/>
      <c r="U39" s="135"/>
      <c r="V39" s="53">
        <v>250.0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70</v>
      </c>
      <c r="B40" s="50" t="s">
        <v>63</v>
      </c>
      <c r="C40" s="79"/>
      <c r="D40" s="70" t="s">
        <v>374</v>
      </c>
      <c r="E40" s="53" t="s">
        <v>72</v>
      </c>
      <c r="F40" s="50" t="s">
        <v>66</v>
      </c>
      <c r="G40" s="293" t="s">
        <v>375</v>
      </c>
      <c r="H40" s="150"/>
      <c r="I40" s="54"/>
      <c r="J40" s="55" t="s">
        <v>376</v>
      </c>
      <c r="K40" s="50" t="s">
        <v>77</v>
      </c>
      <c r="L40" s="71"/>
      <c r="M40" s="58">
        <v>250.0</v>
      </c>
      <c r="N40" s="59"/>
      <c r="O40" s="81"/>
      <c r="P40" s="61"/>
      <c r="Q40" s="73"/>
      <c r="R40" s="74"/>
      <c r="S40" s="139"/>
      <c r="T40" s="140"/>
      <c r="U40" s="135"/>
      <c r="V40" s="53">
        <v>125.0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63</v>
      </c>
      <c r="C41" s="51"/>
      <c r="D41" s="70" t="s">
        <v>377</v>
      </c>
      <c r="E41" s="53" t="s">
        <v>87</v>
      </c>
      <c r="F41" s="50" t="s">
        <v>73</v>
      </c>
      <c r="G41" s="282" t="s">
        <v>378</v>
      </c>
      <c r="H41" s="54"/>
      <c r="I41" s="54"/>
      <c r="J41" s="55" t="s">
        <v>379</v>
      </c>
      <c r="K41" s="50" t="s">
        <v>49</v>
      </c>
      <c r="L41" s="71"/>
      <c r="M41" s="58">
        <v>147.0</v>
      </c>
      <c r="N41" s="59"/>
      <c r="O41" s="86"/>
      <c r="P41" s="61"/>
      <c r="Q41" s="151"/>
      <c r="R41" s="152"/>
      <c r="S41" s="139"/>
      <c r="T41" s="140"/>
      <c r="U41" s="138"/>
      <c r="V41" s="53">
        <v>50.0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52</v>
      </c>
      <c r="B42" s="50" t="s">
        <v>63</v>
      </c>
      <c r="C42" s="51"/>
      <c r="D42" s="70" t="s">
        <v>380</v>
      </c>
      <c r="E42" s="53" t="s">
        <v>35</v>
      </c>
      <c r="F42" s="50" t="s">
        <v>73</v>
      </c>
      <c r="G42" s="313" t="s">
        <v>381</v>
      </c>
      <c r="H42" s="314" t="s">
        <v>382</v>
      </c>
      <c r="I42" s="54"/>
      <c r="J42" s="315" t="s">
        <v>383</v>
      </c>
      <c r="K42" s="50" t="s">
        <v>60</v>
      </c>
      <c r="L42" s="134"/>
      <c r="M42" s="58"/>
      <c r="N42" s="59"/>
      <c r="O42" s="86"/>
      <c r="P42" s="61">
        <v>120.0</v>
      </c>
      <c r="Q42" s="62"/>
      <c r="R42" s="63"/>
      <c r="S42" s="139"/>
      <c r="T42" s="140"/>
      <c r="U42" s="135"/>
      <c r="V42" s="53">
        <v>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52</v>
      </c>
      <c r="B43" s="50" t="s">
        <v>63</v>
      </c>
      <c r="C43" s="51"/>
      <c r="D43" s="84" t="s">
        <v>384</v>
      </c>
      <c r="E43" s="53" t="s">
        <v>87</v>
      </c>
      <c r="F43" s="50" t="s">
        <v>88</v>
      </c>
      <c r="G43" s="316" t="s">
        <v>385</v>
      </c>
      <c r="H43" s="317" t="s">
        <v>386</v>
      </c>
      <c r="I43" s="54"/>
      <c r="J43" s="317" t="s">
        <v>387</v>
      </c>
      <c r="K43" s="50" t="s">
        <v>49</v>
      </c>
      <c r="L43" s="71"/>
      <c r="M43" s="58"/>
      <c r="N43" s="59">
        <v>125.0</v>
      </c>
      <c r="O43" s="154"/>
      <c r="P43" s="127"/>
      <c r="Q43" s="62"/>
      <c r="R43" s="63"/>
      <c r="S43" s="139"/>
      <c r="T43" s="140"/>
      <c r="U43" s="138"/>
      <c r="V43" s="53">
        <v>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52</v>
      </c>
      <c r="B44" s="50" t="s">
        <v>63</v>
      </c>
      <c r="C44" s="51"/>
      <c r="D44" s="70" t="s">
        <v>388</v>
      </c>
      <c r="E44" s="53" t="s">
        <v>35</v>
      </c>
      <c r="F44" s="50" t="s">
        <v>66</v>
      </c>
      <c r="G44" s="282" t="s">
        <v>389</v>
      </c>
      <c r="H44" s="317" t="s">
        <v>390</v>
      </c>
      <c r="I44" s="54"/>
      <c r="J44" s="317" t="s">
        <v>391</v>
      </c>
      <c r="K44" s="50" t="s">
        <v>60</v>
      </c>
      <c r="L44" s="71"/>
      <c r="M44" s="58"/>
      <c r="N44" s="59">
        <v>250.0</v>
      </c>
      <c r="O44" s="155"/>
      <c r="P44" s="61"/>
      <c r="Q44" s="62"/>
      <c r="R44" s="63"/>
      <c r="S44" s="139"/>
      <c r="T44" s="140"/>
      <c r="U44" s="138"/>
      <c r="V44" s="53">
        <v>125.0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70</v>
      </c>
      <c r="B45" s="50" t="s">
        <v>63</v>
      </c>
      <c r="C45" s="79"/>
      <c r="D45" s="294" t="s">
        <v>392</v>
      </c>
      <c r="E45" s="53" t="s">
        <v>79</v>
      </c>
      <c r="F45" s="50" t="s">
        <v>66</v>
      </c>
      <c r="G45" s="295" t="s">
        <v>393</v>
      </c>
      <c r="H45" s="157"/>
      <c r="I45" s="54"/>
      <c r="J45" s="150" t="s">
        <v>394</v>
      </c>
      <c r="K45" s="50" t="s">
        <v>49</v>
      </c>
      <c r="L45" s="158"/>
      <c r="M45" s="58">
        <v>250.0</v>
      </c>
      <c r="N45" s="59"/>
      <c r="O45" s="154"/>
      <c r="P45" s="61"/>
      <c r="Q45" s="62"/>
      <c r="R45" s="63"/>
      <c r="S45" s="139"/>
      <c r="T45" s="146"/>
      <c r="U45" s="138"/>
      <c r="V45" s="53">
        <v>125.0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70</v>
      </c>
      <c r="B46" s="50" t="s">
        <v>63</v>
      </c>
      <c r="C46" s="79"/>
      <c r="D46" s="84" t="s">
        <v>395</v>
      </c>
      <c r="E46" s="53" t="s">
        <v>122</v>
      </c>
      <c r="F46" s="50" t="s">
        <v>254</v>
      </c>
      <c r="G46" s="282" t="s">
        <v>396</v>
      </c>
      <c r="H46" s="54" t="s">
        <v>151</v>
      </c>
      <c r="I46" s="54"/>
      <c r="J46" s="55" t="s">
        <v>397</v>
      </c>
      <c r="K46" s="50" t="s">
        <v>49</v>
      </c>
      <c r="L46" s="71">
        <v>200.0</v>
      </c>
      <c r="M46" s="58"/>
      <c r="N46" s="59"/>
      <c r="O46" s="159"/>
      <c r="P46" s="61"/>
      <c r="Q46" s="62"/>
      <c r="R46" s="63"/>
      <c r="S46" s="139"/>
      <c r="T46" s="146"/>
      <c r="U46" s="103"/>
      <c r="V46" s="283">
        <v>200.0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70</v>
      </c>
      <c r="B47" s="50" t="s">
        <v>63</v>
      </c>
      <c r="C47" s="51"/>
      <c r="D47" s="84" t="s">
        <v>54</v>
      </c>
      <c r="E47" s="92"/>
      <c r="F47" s="50" t="s">
        <v>162</v>
      </c>
      <c r="G47" s="318" t="s">
        <v>398</v>
      </c>
      <c r="H47" s="54" t="s">
        <v>151</v>
      </c>
      <c r="I47" s="54"/>
      <c r="J47" s="55" t="s">
        <v>397</v>
      </c>
      <c r="K47" s="50"/>
      <c r="L47" s="57">
        <v>350.0</v>
      </c>
      <c r="M47" s="58"/>
      <c r="N47" s="59"/>
      <c r="O47" s="160"/>
      <c r="P47" s="132"/>
      <c r="Q47" s="62"/>
      <c r="R47" s="63"/>
      <c r="S47" s="149"/>
      <c r="T47" s="140"/>
      <c r="U47" s="103"/>
      <c r="V47" s="53" t="s">
        <v>54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70</v>
      </c>
      <c r="B48" s="50" t="s">
        <v>63</v>
      </c>
      <c r="C48" s="51"/>
      <c r="D48" s="161" t="s">
        <v>399</v>
      </c>
      <c r="E48" s="53" t="s">
        <v>100</v>
      </c>
      <c r="F48" s="50" t="s">
        <v>73</v>
      </c>
      <c r="G48" s="282" t="s">
        <v>400</v>
      </c>
      <c r="H48" s="54" t="s">
        <v>401</v>
      </c>
      <c r="I48" s="54"/>
      <c r="J48" s="55" t="s">
        <v>402</v>
      </c>
      <c r="K48" s="50" t="s">
        <v>77</v>
      </c>
      <c r="L48" s="71"/>
      <c r="M48" s="58">
        <v>294.0</v>
      </c>
      <c r="N48" s="59"/>
      <c r="O48" s="160"/>
      <c r="P48" s="61"/>
      <c r="Q48" s="62"/>
      <c r="R48" s="63"/>
      <c r="S48" s="139"/>
      <c r="T48" s="140"/>
      <c r="U48" s="96"/>
      <c r="V48" s="53">
        <v>150.0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52</v>
      </c>
      <c r="B49" s="50" t="s">
        <v>63</v>
      </c>
      <c r="C49" s="51"/>
      <c r="D49" s="70" t="s">
        <v>403</v>
      </c>
      <c r="E49" s="53" t="s">
        <v>92</v>
      </c>
      <c r="F49" s="50" t="s">
        <v>66</v>
      </c>
      <c r="G49" s="297" t="s">
        <v>404</v>
      </c>
      <c r="H49" s="162" t="s">
        <v>405</v>
      </c>
      <c r="I49" s="54"/>
      <c r="J49" s="55" t="s">
        <v>406</v>
      </c>
      <c r="K49" s="50" t="s">
        <v>49</v>
      </c>
      <c r="L49" s="71"/>
      <c r="M49" s="58"/>
      <c r="N49" s="143"/>
      <c r="O49" s="160">
        <v>250.0</v>
      </c>
      <c r="P49" s="61"/>
      <c r="Q49" s="73"/>
      <c r="R49" s="74"/>
      <c r="S49" s="163"/>
      <c r="T49" s="164"/>
      <c r="U49" s="103"/>
      <c r="V49" s="53">
        <v>100.0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52</v>
      </c>
      <c r="B50" s="50" t="s">
        <v>63</v>
      </c>
      <c r="C50" s="79"/>
      <c r="D50" s="70" t="s">
        <v>407</v>
      </c>
      <c r="E50" s="53" t="s">
        <v>87</v>
      </c>
      <c r="F50" s="50" t="s">
        <v>88</v>
      </c>
      <c r="G50" s="282" t="s">
        <v>408</v>
      </c>
      <c r="H50" s="54" t="s">
        <v>409</v>
      </c>
      <c r="I50" s="54"/>
      <c r="J50" s="54" t="s">
        <v>410</v>
      </c>
      <c r="K50" s="50" t="s">
        <v>49</v>
      </c>
      <c r="L50" s="71"/>
      <c r="M50" s="58"/>
      <c r="N50" s="165">
        <v>150.0</v>
      </c>
      <c r="O50" s="160"/>
      <c r="P50" s="61"/>
      <c r="Q50" s="62"/>
      <c r="R50" s="63"/>
      <c r="S50" s="163"/>
      <c r="T50" s="166"/>
      <c r="U50" s="135"/>
      <c r="V50" s="53">
        <v>50.0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52</v>
      </c>
      <c r="B51" s="50" t="s">
        <v>63</v>
      </c>
      <c r="C51" s="51"/>
      <c r="D51" s="70" t="s">
        <v>411</v>
      </c>
      <c r="E51" s="53" t="s">
        <v>412</v>
      </c>
      <c r="F51" s="50" t="s">
        <v>66</v>
      </c>
      <c r="G51" s="282" t="s">
        <v>413</v>
      </c>
      <c r="H51" s="54" t="s">
        <v>414</v>
      </c>
      <c r="I51" s="54"/>
      <c r="J51" s="54" t="s">
        <v>415</v>
      </c>
      <c r="K51" s="50" t="s">
        <v>77</v>
      </c>
      <c r="L51" s="71"/>
      <c r="M51" s="58"/>
      <c r="N51" s="165"/>
      <c r="O51" s="160">
        <v>250.0</v>
      </c>
      <c r="P51" s="61"/>
      <c r="Q51" s="87"/>
      <c r="R51" s="43"/>
      <c r="S51" s="163"/>
      <c r="T51" s="166"/>
      <c r="U51" s="138"/>
      <c r="V51" s="53">
        <v>100.0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52</v>
      </c>
      <c r="B52" s="50" t="s">
        <v>63</v>
      </c>
      <c r="C52" s="51"/>
      <c r="D52" s="145"/>
      <c r="E52" s="53" t="s">
        <v>72</v>
      </c>
      <c r="F52" s="50" t="s">
        <v>66</v>
      </c>
      <c r="G52" s="318" t="s">
        <v>416</v>
      </c>
      <c r="H52" s="54" t="s">
        <v>417</v>
      </c>
      <c r="I52" s="54"/>
      <c r="J52" s="167" t="s">
        <v>418</v>
      </c>
      <c r="K52" s="50" t="s">
        <v>77</v>
      </c>
      <c r="L52" s="57"/>
      <c r="M52" s="58"/>
      <c r="N52" s="165">
        <v>250.0</v>
      </c>
      <c r="O52" s="160"/>
      <c r="P52" s="61"/>
      <c r="Q52" s="73"/>
      <c r="R52" s="74"/>
      <c r="S52" s="168"/>
      <c r="T52" s="166"/>
      <c r="U52" s="138"/>
      <c r="V52" s="53">
        <v>50.0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52</v>
      </c>
      <c r="B53" s="50" t="s">
        <v>63</v>
      </c>
      <c r="C53" s="51"/>
      <c r="D53" s="319" t="s">
        <v>419</v>
      </c>
      <c r="E53" s="53" t="s">
        <v>87</v>
      </c>
      <c r="F53" s="50" t="s">
        <v>73</v>
      </c>
      <c r="G53" s="282" t="s">
        <v>420</v>
      </c>
      <c r="H53" s="54" t="s">
        <v>421</v>
      </c>
      <c r="I53" s="54"/>
      <c r="J53" s="55" t="s">
        <v>422</v>
      </c>
      <c r="K53" s="50" t="s">
        <v>49</v>
      </c>
      <c r="L53" s="57"/>
      <c r="M53" s="58"/>
      <c r="N53" s="165">
        <v>150.0</v>
      </c>
      <c r="O53" s="160"/>
      <c r="P53" s="171"/>
      <c r="Q53" s="73"/>
      <c r="R53" s="74"/>
      <c r="S53" s="163"/>
      <c r="T53" s="166"/>
      <c r="U53" s="138"/>
      <c r="V53" s="53">
        <v>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70</v>
      </c>
      <c r="B54" s="50" t="s">
        <v>63</v>
      </c>
      <c r="C54" s="51"/>
      <c r="D54" s="141" t="s">
        <v>423</v>
      </c>
      <c r="E54" s="53" t="s">
        <v>100</v>
      </c>
      <c r="F54" s="50" t="s">
        <v>73</v>
      </c>
      <c r="G54" s="282" t="s">
        <v>424</v>
      </c>
      <c r="H54" s="54" t="s">
        <v>425</v>
      </c>
      <c r="I54" s="54"/>
      <c r="J54" s="55" t="s">
        <v>426</v>
      </c>
      <c r="K54" s="50" t="s">
        <v>77</v>
      </c>
      <c r="L54" s="71">
        <v>147.0</v>
      </c>
      <c r="M54" s="93"/>
      <c r="N54" s="165"/>
      <c r="O54" s="172"/>
      <c r="P54" s="171"/>
      <c r="Q54" s="62"/>
      <c r="R54" s="63"/>
      <c r="S54" s="163"/>
      <c r="T54" s="166"/>
      <c r="U54" s="138"/>
      <c r="V54" s="53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70</v>
      </c>
      <c r="B55" s="50" t="s">
        <v>63</v>
      </c>
      <c r="C55" s="51"/>
      <c r="D55" s="141" t="s">
        <v>427</v>
      </c>
      <c r="E55" s="53" t="s">
        <v>149</v>
      </c>
      <c r="F55" s="50" t="s">
        <v>88</v>
      </c>
      <c r="G55" s="284" t="s">
        <v>428</v>
      </c>
      <c r="H55" s="106"/>
      <c r="I55" s="54"/>
      <c r="J55" s="55" t="s">
        <v>429</v>
      </c>
      <c r="K55" s="50" t="s">
        <v>77</v>
      </c>
      <c r="L55" s="158"/>
      <c r="M55" s="58">
        <v>150.0</v>
      </c>
      <c r="N55" s="165"/>
      <c r="O55" s="160"/>
      <c r="P55" s="171"/>
      <c r="Q55" s="73"/>
      <c r="R55" s="74"/>
      <c r="S55" s="163"/>
      <c r="T55" s="164"/>
      <c r="U55" s="138"/>
      <c r="V55" s="53">
        <v>75.0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70</v>
      </c>
      <c r="B56" s="50" t="s">
        <v>63</v>
      </c>
      <c r="C56" s="51"/>
      <c r="D56" s="51"/>
      <c r="E56" s="173" t="s">
        <v>149</v>
      </c>
      <c r="F56" s="50" t="s">
        <v>73</v>
      </c>
      <c r="G56" s="296" t="s">
        <v>430</v>
      </c>
      <c r="H56" s="54" t="s">
        <v>431</v>
      </c>
      <c r="I56" s="54"/>
      <c r="J56" s="55" t="s">
        <v>432</v>
      </c>
      <c r="K56" s="50" t="s">
        <v>77</v>
      </c>
      <c r="L56" s="71">
        <v>294.0</v>
      </c>
      <c r="M56" s="174"/>
      <c r="N56" s="165"/>
      <c r="O56" s="172"/>
      <c r="P56" s="171"/>
      <c r="Q56" s="62"/>
      <c r="R56" s="63"/>
      <c r="S56" s="168"/>
      <c r="T56" s="166"/>
      <c r="U56" s="138"/>
      <c r="V56" s="89">
        <v>50.0</v>
      </c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5"/>
      <c r="H57" s="175"/>
      <c r="I57" s="54"/>
      <c r="J57" s="55"/>
      <c r="K57" s="56"/>
      <c r="L57" s="71"/>
      <c r="M57" s="58"/>
      <c r="N57" s="165"/>
      <c r="O57" s="176"/>
      <c r="P57" s="171"/>
      <c r="Q57" s="62"/>
      <c r="R57" s="63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7"/>
      <c r="M58" s="58"/>
      <c r="N58" s="165"/>
      <c r="O58" s="160"/>
      <c r="P58" s="171"/>
      <c r="Q58" s="151"/>
      <c r="R58" s="152"/>
      <c r="S58" s="168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8"/>
      <c r="M59" s="58"/>
      <c r="N59" s="165"/>
      <c r="O59" s="172"/>
      <c r="P59" s="179"/>
      <c r="Q59" s="151"/>
      <c r="R59" s="152"/>
      <c r="S59" s="168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4"/>
      <c r="J60" s="55"/>
      <c r="K60" s="56"/>
      <c r="L60" s="177"/>
      <c r="M60" s="58"/>
      <c r="N60" s="180"/>
      <c r="O60" s="172"/>
      <c r="P60" s="171"/>
      <c r="Q60" s="62"/>
      <c r="R60" s="63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41"/>
      <c r="E61" s="23"/>
      <c r="F61" s="50"/>
      <c r="G61" s="54"/>
      <c r="H61" s="54"/>
      <c r="I61" s="54"/>
      <c r="J61" s="55"/>
      <c r="K61" s="56"/>
      <c r="L61" s="177"/>
      <c r="M61" s="58"/>
      <c r="N61" s="165"/>
      <c r="O61" s="176"/>
      <c r="P61" s="171"/>
      <c r="Q61" s="73"/>
      <c r="R61" s="74"/>
      <c r="S61" s="163"/>
      <c r="T61" s="166"/>
      <c r="U61" s="138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9"/>
      <c r="D62" s="51"/>
      <c r="E62" s="23"/>
      <c r="F62" s="50"/>
      <c r="G62" s="54"/>
      <c r="H62" s="54"/>
      <c r="I62" s="54"/>
      <c r="J62" s="55"/>
      <c r="K62" s="56"/>
      <c r="L62" s="177"/>
      <c r="M62" s="58"/>
      <c r="N62" s="165"/>
      <c r="O62" s="172"/>
      <c r="P62" s="171"/>
      <c r="Q62" s="73"/>
      <c r="R62" s="74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7"/>
      <c r="M63" s="93"/>
      <c r="N63" s="165"/>
      <c r="O63" s="181"/>
      <c r="P63" s="179"/>
      <c r="Q63" s="73"/>
      <c r="R63" s="74"/>
      <c r="S63" s="163"/>
      <c r="T63" s="166"/>
      <c r="U63" s="135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7"/>
      <c r="M64" s="58"/>
      <c r="N64" s="165"/>
      <c r="O64" s="181"/>
      <c r="P64" s="171"/>
      <c r="Q64" s="73"/>
      <c r="R64" s="74"/>
      <c r="S64" s="163"/>
      <c r="T64" s="166"/>
      <c r="U64" s="138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7"/>
      <c r="M65" s="58"/>
      <c r="N65" s="170"/>
      <c r="O65" s="181"/>
      <c r="P65" s="179"/>
      <c r="Q65" s="62"/>
      <c r="R65" s="63"/>
      <c r="S65" s="163"/>
      <c r="T65" s="166"/>
      <c r="U65" s="138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7"/>
      <c r="M66" s="93"/>
      <c r="N66" s="170"/>
      <c r="O66" s="181"/>
      <c r="P66" s="179"/>
      <c r="Q66" s="73"/>
      <c r="R66" s="74"/>
      <c r="S66" s="163"/>
      <c r="T66" s="166"/>
      <c r="U66" s="138"/>
      <c r="V66" s="182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8"/>
      <c r="M67" s="93"/>
      <c r="N67" s="165"/>
      <c r="O67" s="172"/>
      <c r="P67" s="179"/>
      <c r="Q67" s="62"/>
      <c r="R67" s="63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8"/>
      <c r="M68" s="93"/>
      <c r="N68" s="170"/>
      <c r="O68" s="176"/>
      <c r="P68" s="171"/>
      <c r="Q68" s="73"/>
      <c r="R68" s="74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7"/>
      <c r="M69" s="93"/>
      <c r="N69" s="170"/>
      <c r="O69" s="160"/>
      <c r="P69" s="183"/>
      <c r="Q69" s="73"/>
      <c r="R69" s="74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4"/>
      <c r="J70" s="55"/>
      <c r="K70" s="56"/>
      <c r="L70" s="185"/>
      <c r="M70" s="93"/>
      <c r="N70" s="165"/>
      <c r="O70" s="172"/>
      <c r="P70" s="179"/>
      <c r="Q70" s="62"/>
      <c r="R70" s="63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4"/>
      <c r="J71" s="55"/>
      <c r="K71" s="56"/>
      <c r="L71" s="186"/>
      <c r="M71" s="93"/>
      <c r="N71" s="170"/>
      <c r="O71" s="172"/>
      <c r="P71" s="179"/>
      <c r="Q71" s="73"/>
      <c r="R71" s="74"/>
      <c r="S71" s="163"/>
      <c r="T71" s="166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4"/>
      <c r="J72" s="55"/>
      <c r="K72" s="56"/>
      <c r="L72" s="177"/>
      <c r="M72" s="93"/>
      <c r="N72" s="187"/>
      <c r="O72" s="172"/>
      <c r="P72" s="179"/>
      <c r="Q72" s="73"/>
      <c r="R72" s="74"/>
      <c r="S72" s="163"/>
      <c r="T72" s="166"/>
      <c r="U72" s="138"/>
      <c r="V72" s="89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84"/>
      <c r="F73" s="50"/>
      <c r="G73" s="54"/>
      <c r="H73" s="54"/>
      <c r="I73" s="54"/>
      <c r="J73" s="55"/>
      <c r="K73" s="56"/>
      <c r="L73" s="185"/>
      <c r="M73" s="58"/>
      <c r="N73" s="170"/>
      <c r="O73" s="172"/>
      <c r="P73" s="179"/>
      <c r="Q73" s="73"/>
      <c r="R73" s="74"/>
      <c r="S73" s="163"/>
      <c r="T73" s="166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189"/>
      <c r="E74" s="184"/>
      <c r="F74" s="50"/>
      <c r="G74" s="54"/>
      <c r="H74" s="54"/>
      <c r="I74" s="54"/>
      <c r="J74" s="55"/>
      <c r="K74" s="56"/>
      <c r="L74" s="190"/>
      <c r="M74" s="58"/>
      <c r="N74" s="191"/>
      <c r="O74" s="192"/>
      <c r="P74" s="193"/>
      <c r="Q74" s="73"/>
      <c r="R74" s="74"/>
      <c r="S74" s="194"/>
      <c r="T74" s="195"/>
      <c r="U74" s="138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4"/>
      <c r="J75" s="55"/>
      <c r="K75" s="56"/>
      <c r="L75" s="196"/>
      <c r="M75" s="93"/>
      <c r="N75" s="191"/>
      <c r="O75" s="192"/>
      <c r="P75" s="197"/>
      <c r="Q75" s="151"/>
      <c r="R75" s="152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4"/>
      <c r="K76" s="56"/>
      <c r="L76" s="190"/>
      <c r="M76" s="93"/>
      <c r="N76" s="198"/>
      <c r="O76" s="192"/>
      <c r="P76" s="197"/>
      <c r="Q76" s="73"/>
      <c r="R76" s="74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4"/>
      <c r="K77" s="56"/>
      <c r="L77" s="190"/>
      <c r="M77" s="58"/>
      <c r="N77" s="191"/>
      <c r="O77" s="192"/>
      <c r="P77" s="197"/>
      <c r="Q77" s="73"/>
      <c r="R77" s="74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4"/>
      <c r="K78" s="56"/>
      <c r="L78" s="196"/>
      <c r="M78" s="93"/>
      <c r="N78" s="191"/>
      <c r="O78" s="192"/>
      <c r="P78" s="197"/>
      <c r="Q78" s="73"/>
      <c r="R78" s="74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4"/>
      <c r="K79" s="56"/>
      <c r="L79" s="196"/>
      <c r="M79" s="93"/>
      <c r="N79" s="191"/>
      <c r="O79" s="192"/>
      <c r="P79" s="197"/>
      <c r="Q79" s="73"/>
      <c r="R79" s="74"/>
      <c r="S79" s="194"/>
      <c r="T79" s="195"/>
      <c r="U79" s="138"/>
      <c r="V79" s="199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4"/>
      <c r="K80" s="56"/>
      <c r="L80" s="196"/>
      <c r="M80" s="93"/>
      <c r="N80" s="191"/>
      <c r="O80" s="192"/>
      <c r="P80" s="197"/>
      <c r="Q80" s="73"/>
      <c r="R80" s="74"/>
      <c r="S80" s="194"/>
      <c r="T80" s="195"/>
      <c r="U80" s="138"/>
      <c r="V80" s="18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54"/>
      <c r="J81" s="200"/>
      <c r="K81" s="56"/>
      <c r="L81" s="190"/>
      <c r="M81" s="93"/>
      <c r="N81" s="191"/>
      <c r="O81" s="192"/>
      <c r="P81" s="197"/>
      <c r="Q81" s="73"/>
      <c r="R81" s="74"/>
      <c r="S81" s="194"/>
      <c r="T81" s="195"/>
      <c r="U81" s="138"/>
      <c r="V81" s="201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54"/>
      <c r="J82" s="200"/>
      <c r="K82" s="56"/>
      <c r="L82" s="190"/>
      <c r="M82" s="93"/>
      <c r="N82" s="191"/>
      <c r="O82" s="192"/>
      <c r="P82" s="197"/>
      <c r="Q82" s="73"/>
      <c r="R82" s="74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54"/>
      <c r="J83" s="200"/>
      <c r="K83" s="56"/>
      <c r="L83" s="190"/>
      <c r="M83" s="93"/>
      <c r="N83" s="191"/>
      <c r="O83" s="192"/>
      <c r="P83" s="197"/>
      <c r="Q83" s="73"/>
      <c r="R83" s="74"/>
      <c r="S83" s="194"/>
      <c r="T83" s="195"/>
      <c r="U83" s="138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54"/>
      <c r="J84" s="200"/>
      <c r="K84" s="56"/>
      <c r="L84" s="203"/>
      <c r="M84" s="204"/>
      <c r="N84" s="205"/>
      <c r="O84" s="206"/>
      <c r="P84" s="207"/>
      <c r="Q84" s="208"/>
      <c r="R84" s="209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54"/>
      <c r="J85" s="200"/>
      <c r="K85" s="56"/>
      <c r="L85" s="203"/>
      <c r="M85" s="204"/>
      <c r="N85" s="205"/>
      <c r="O85" s="206"/>
      <c r="P85" s="207"/>
      <c r="Q85" s="208"/>
      <c r="R85" s="209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54"/>
      <c r="J86" s="200"/>
      <c r="K86" s="56"/>
      <c r="L86" s="203"/>
      <c r="M86" s="204"/>
      <c r="N86" s="205"/>
      <c r="O86" s="206"/>
      <c r="P86" s="207"/>
      <c r="Q86" s="208"/>
      <c r="R86" s="209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23"/>
      <c r="F87" s="50"/>
      <c r="G87" s="200"/>
      <c r="H87" s="200"/>
      <c r="I87" s="54"/>
      <c r="J87" s="200"/>
      <c r="K87" s="56"/>
      <c r="L87" s="214"/>
      <c r="M87" s="204"/>
      <c r="N87" s="215"/>
      <c r="O87" s="216"/>
      <c r="P87" s="217"/>
      <c r="Q87" s="218"/>
      <c r="R87" s="219"/>
      <c r="S87" s="22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54"/>
      <c r="J88" s="200"/>
      <c r="K88" s="56"/>
      <c r="L88" s="203"/>
      <c r="M88" s="222"/>
      <c r="N88" s="205"/>
      <c r="O88" s="206"/>
      <c r="P88" s="207"/>
      <c r="Q88" s="223"/>
      <c r="R88" s="224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54"/>
      <c r="J89" s="200"/>
      <c r="K89" s="56"/>
      <c r="L89" s="203"/>
      <c r="M89" s="222"/>
      <c r="N89" s="205"/>
      <c r="O89" s="206"/>
      <c r="P89" s="207"/>
      <c r="Q89" s="223"/>
      <c r="R89" s="224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54"/>
      <c r="J90" s="200"/>
      <c r="K90" s="56"/>
      <c r="L90" s="203"/>
      <c r="M90" s="222"/>
      <c r="N90" s="205"/>
      <c r="O90" s="206"/>
      <c r="P90" s="207"/>
      <c r="Q90" s="223"/>
      <c r="R90" s="224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54"/>
      <c r="J91" s="200"/>
      <c r="K91" s="56"/>
      <c r="L91" s="203"/>
      <c r="M91" s="222"/>
      <c r="N91" s="205"/>
      <c r="O91" s="206"/>
      <c r="P91" s="207"/>
      <c r="Q91" s="223"/>
      <c r="R91" s="224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54"/>
      <c r="J92" s="200"/>
      <c r="K92" s="56"/>
      <c r="L92" s="203"/>
      <c r="M92" s="222"/>
      <c r="N92" s="205"/>
      <c r="O92" s="206"/>
      <c r="P92" s="207"/>
      <c r="Q92" s="223"/>
      <c r="R92" s="224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54"/>
      <c r="J93" s="200"/>
      <c r="K93" s="56"/>
      <c r="L93" s="203"/>
      <c r="M93" s="222"/>
      <c r="N93" s="205"/>
      <c r="O93" s="206"/>
      <c r="P93" s="207"/>
      <c r="Q93" s="223"/>
      <c r="R93" s="224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54"/>
      <c r="J94" s="200"/>
      <c r="K94" s="56"/>
      <c r="L94" s="203"/>
      <c r="M94" s="222"/>
      <c r="N94" s="205"/>
      <c r="O94" s="206"/>
      <c r="P94" s="207"/>
      <c r="Q94" s="223"/>
      <c r="R94" s="224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8"/>
      <c r="D95" s="51"/>
      <c r="E95" s="184"/>
      <c r="F95" s="50"/>
      <c r="G95" s="200"/>
      <c r="H95" s="200"/>
      <c r="I95" s="54"/>
      <c r="J95" s="200"/>
      <c r="K95" s="56"/>
      <c r="L95" s="203"/>
      <c r="M95" s="222"/>
      <c r="N95" s="205"/>
      <c r="O95" s="206"/>
      <c r="P95" s="207"/>
      <c r="Q95" s="223"/>
      <c r="R95" s="224"/>
      <c r="S95" s="211"/>
      <c r="T95" s="212"/>
      <c r="U95" s="213"/>
      <c r="V95" s="202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6"/>
      <c r="E96" s="227"/>
      <c r="F96" s="4"/>
      <c r="G96" s="228"/>
      <c r="H96" s="229"/>
      <c r="I96" s="229"/>
      <c r="J96" s="230"/>
      <c r="K96" s="4"/>
      <c r="L96" s="231"/>
      <c r="R96" s="231"/>
      <c r="S96" s="232"/>
      <c r="T96" s="232"/>
      <c r="U96" s="320"/>
      <c r="V96" s="234">
        <f>SUM(V7:V95)</f>
        <v>6521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35"/>
      <c r="E97" s="236"/>
      <c r="F97" s="1"/>
      <c r="G97" s="237"/>
      <c r="H97" s="238"/>
      <c r="I97" s="238"/>
      <c r="J97" s="239"/>
      <c r="K97" s="1"/>
      <c r="L97" s="240" t="s">
        <v>34</v>
      </c>
      <c r="M97" s="241"/>
      <c r="R97" s="241"/>
      <c r="S97" s="232"/>
      <c r="T97" s="232"/>
      <c r="U97" s="320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3"/>
      <c r="K98" s="1"/>
      <c r="L98" s="189">
        <f>SUM(L7:L95)</f>
        <v>3542</v>
      </c>
      <c r="M98" s="245" t="s">
        <v>35</v>
      </c>
      <c r="N98" s="246"/>
      <c r="R98" s="246"/>
      <c r="S98" s="247"/>
      <c r="T98" s="247"/>
      <c r="U98" s="320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3"/>
      <c r="K99" s="1"/>
      <c r="L99" s="189">
        <f>SUM(L98*2%)</f>
        <v>70.84</v>
      </c>
      <c r="M99" s="248">
        <f>SUM(M7:M95)</f>
        <v>2091</v>
      </c>
      <c r="N99" s="249" t="s">
        <v>24</v>
      </c>
      <c r="R99" s="249"/>
      <c r="S99" s="250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51"/>
      <c r="M100" s="91">
        <f>SUM(M99*2%)</f>
        <v>41.82</v>
      </c>
      <c r="N100" s="252" t="s">
        <v>37</v>
      </c>
      <c r="O100" s="253"/>
      <c r="R100" s="253"/>
      <c r="S100" s="232"/>
      <c r="T100" s="232"/>
      <c r="U100" s="320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321">
        <f>SUM(L30,N52,L56)</f>
        <v>691</v>
      </c>
      <c r="I101" s="3"/>
      <c r="J101" s="3"/>
      <c r="K101" s="1"/>
      <c r="L101" s="8"/>
      <c r="M101" s="251"/>
      <c r="N101" s="248">
        <f>SUM(N7:N95)</f>
        <v>1222</v>
      </c>
      <c r="O101" s="253"/>
      <c r="R101" s="253"/>
      <c r="S101" s="256"/>
      <c r="T101" s="256"/>
      <c r="U101" s="320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SUM(L98,M99,N101,O103,P104,R107)</f>
        <v>9455</v>
      </c>
      <c r="I102" s="12"/>
      <c r="J102" s="3"/>
      <c r="K102" s="1"/>
      <c r="L102" s="8"/>
      <c r="M102" s="8"/>
      <c r="N102" s="91">
        <f>SUM(N101*1%)</f>
        <v>12.22</v>
      </c>
      <c r="O102" s="260" t="s">
        <v>40</v>
      </c>
      <c r="P102" s="231"/>
      <c r="R102" s="231"/>
      <c r="S102" s="256"/>
      <c r="T102" s="256"/>
      <c r="U102" s="320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SUM(S108,T109,U110)</f>
        <v>821</v>
      </c>
      <c r="I103" s="299"/>
      <c r="J103" s="3"/>
      <c r="K103" s="1"/>
      <c r="L103" s="8"/>
      <c r="M103" s="8"/>
      <c r="N103" s="18"/>
      <c r="O103" s="189">
        <f>SUM(O7:O95)</f>
        <v>1500</v>
      </c>
      <c r="P103" s="261" t="s">
        <v>42</v>
      </c>
      <c r="Q103" s="262"/>
      <c r="R103" s="262"/>
      <c r="S103" s="256"/>
      <c r="T103" s="256"/>
      <c r="U103" s="320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SUM(Q106)</f>
        <v>1650</v>
      </c>
      <c r="I104" s="3"/>
      <c r="J104" s="3"/>
      <c r="K104" s="1"/>
      <c r="L104" s="8"/>
      <c r="M104" s="8"/>
      <c r="N104" s="1"/>
      <c r="O104" s="189">
        <f>SUM(O103*1%)</f>
        <v>15</v>
      </c>
      <c r="P104" s="189">
        <f>SUM(P7:P95)</f>
        <v>1100</v>
      </c>
      <c r="Q104" s="262"/>
      <c r="R104" s="262"/>
      <c r="S104" s="256"/>
      <c r="T104" s="256"/>
      <c r="U104" s="320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9">
        <f>SUM(P104*1%)</f>
        <v>11</v>
      </c>
      <c r="Q105" s="263" t="s">
        <v>44</v>
      </c>
      <c r="R105" s="262"/>
      <c r="S105" s="256"/>
      <c r="T105" s="256"/>
      <c r="U105" s="320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SUM(S8,P13,S15,N19,L20,L21,L27,O32,O37,P42,N44)</f>
        <v>2564</v>
      </c>
      <c r="I106" s="282">
        <v>0.0</v>
      </c>
      <c r="J106" s="3"/>
      <c r="K106" s="1"/>
      <c r="L106" s="8"/>
      <c r="M106" s="8"/>
      <c r="N106" s="1"/>
      <c r="O106" s="1"/>
      <c r="P106" s="8"/>
      <c r="Q106" s="189">
        <f>SUM(Q8:Q96)</f>
        <v>1650</v>
      </c>
      <c r="R106" s="267" t="s">
        <v>46</v>
      </c>
      <c r="S106" s="256"/>
      <c r="T106" s="256"/>
      <c r="U106" s="320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0">
        <f>SUM(L16,L28,L29,L30,Q38,M39,M40,M48,O51,N52,L54,M55,L56)</f>
        <v>3049</v>
      </c>
      <c r="I107" s="322">
        <f>SUM(N52,L30,L56)</f>
        <v>691</v>
      </c>
      <c r="J107" s="3"/>
      <c r="K107" s="1"/>
      <c r="L107" s="8"/>
      <c r="M107" s="8"/>
      <c r="N107" s="1"/>
      <c r="O107" s="1"/>
      <c r="P107" s="8"/>
      <c r="Q107" s="189">
        <f>SUM(Q106*2%)</f>
        <v>33</v>
      </c>
      <c r="R107" s="17">
        <f>SUM(R7:R95)</f>
        <v>0</v>
      </c>
      <c r="S107" s="272" t="s">
        <v>50</v>
      </c>
      <c r="T107" s="256"/>
      <c r="U107" s="320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23">
        <f>SUM(U7,O9,Q10,U11,Q12,L14,M17,U18,M22,L23,P25,N26,P31,Q33,Q35,Q36,M41,N43,M45,L46,O49,N50,N53)</f>
        <v>5963</v>
      </c>
      <c r="I108" s="301"/>
      <c r="J108" s="3"/>
      <c r="K108" s="1"/>
      <c r="L108" s="8"/>
      <c r="M108" s="8"/>
      <c r="N108" s="1"/>
      <c r="O108" s="1"/>
      <c r="P108" s="8"/>
      <c r="Q108" s="18"/>
      <c r="R108" s="189">
        <f>SUM(R107*1%)</f>
        <v>0</v>
      </c>
      <c r="S108" s="189">
        <f>SUM(S7:S95)</f>
        <v>250</v>
      </c>
      <c r="T108" s="273" t="s">
        <v>47</v>
      </c>
      <c r="U108" s="320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189">
        <f>SUM(S108*2%)</f>
        <v>5</v>
      </c>
      <c r="T109" s="189">
        <f>SUM(T7:T95)</f>
        <v>0</v>
      </c>
      <c r="U109" s="274" t="s">
        <v>49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189">
        <f>SUM(T109*2%)</f>
        <v>0</v>
      </c>
      <c r="U110" s="275">
        <f>SUM(U7:U95)</f>
        <v>571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189">
        <f>SUM(U110*2%)</f>
        <v>11.42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8"/>
      <c r="U112" s="324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76"/>
      <c r="U113" s="324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276"/>
      <c r="U114" s="324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324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324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324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324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324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324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324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324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324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324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324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324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324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324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324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324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324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324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324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324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324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324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324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324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324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324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324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324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324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324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324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324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324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324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324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324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324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324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324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324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324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324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324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324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324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324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324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324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324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324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324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324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324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324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324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324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324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324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324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324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324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324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324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324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324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324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324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324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324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324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324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324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324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324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324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324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324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324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324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324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324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324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324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324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324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324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324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324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324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324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324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324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324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324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324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324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324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324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324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324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324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324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324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324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324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324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324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324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324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324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324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324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324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324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324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324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324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324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324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324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324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324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324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324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324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324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324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324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324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324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324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324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324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324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324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324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324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324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324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324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324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324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324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324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324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324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324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324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324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324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324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324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324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324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324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324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324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324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324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324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324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324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324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324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324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324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324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324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324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324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324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324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324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324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324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324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324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324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324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324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324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324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324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324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324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324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324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324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324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324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324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324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324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324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324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324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324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324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324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324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324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324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324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324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324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324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324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324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324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324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324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324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324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324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324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324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324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324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324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324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324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324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324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324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324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324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324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324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324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324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324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324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324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324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324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324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324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324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324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324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324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324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324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324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324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324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324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324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324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324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324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324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324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324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324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324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324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324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324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324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324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324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324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324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324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324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324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324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324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324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324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324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324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324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324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324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324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324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324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324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324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324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324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324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324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324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324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324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324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324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324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324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324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324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324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324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324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324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324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324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324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324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324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324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324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324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324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324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324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324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324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324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324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324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324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324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324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324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324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324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324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324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324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324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324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324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324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324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324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324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324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324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324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324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324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324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324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324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324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324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324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324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324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324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324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324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324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324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324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324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324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324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324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324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324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324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324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324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324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324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324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324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324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324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324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324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324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324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324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324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324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324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324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324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324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324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324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324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324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324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324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324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324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324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324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324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324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324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324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324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324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324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324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324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324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324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324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324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324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324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324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324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324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324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324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324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324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324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324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324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324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324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324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324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324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324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324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324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324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324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324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324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324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324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324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324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324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324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324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324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324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324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324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324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324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324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324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324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324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324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324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324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324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324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324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324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324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324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324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324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324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324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324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324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324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324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324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324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324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324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324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324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324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324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324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324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324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324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324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324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324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324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324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324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324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324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324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324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324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324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324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324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324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324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324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324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324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324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324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324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324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324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324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324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324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324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324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324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324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324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324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324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324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324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324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324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324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324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324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324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324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324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324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324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324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324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324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324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324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324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324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324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324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324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324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324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324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324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324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324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324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324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324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324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324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324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324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324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324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324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324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324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324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324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324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324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324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324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324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324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324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324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324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324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324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324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324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324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324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324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324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324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324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324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324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324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324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324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324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324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324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324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324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324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324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324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324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324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324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324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324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324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324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324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324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324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324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324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324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324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324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324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324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324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324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324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324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324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324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324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324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324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324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324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324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324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324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324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324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324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324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324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324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324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324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324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324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324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324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324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324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324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324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324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324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324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324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324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324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324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324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324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324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324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324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324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324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324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324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324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324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324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324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324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324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324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324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324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324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324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324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324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324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324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324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324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324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324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324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324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324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324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324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324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324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324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324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324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324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324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324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324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324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324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324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324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324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324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324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324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324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324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324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324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324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324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324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324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324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324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324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324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324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324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324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324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324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324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324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324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324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324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324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324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324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324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324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324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324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324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324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324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324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324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324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324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324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324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324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324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324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324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324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324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324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324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324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324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324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324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324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324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324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324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324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324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324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324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324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324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324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324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324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324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324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324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324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324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324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324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324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324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324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324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324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324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324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324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324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324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324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324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324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324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324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324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324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324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324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324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324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324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324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324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324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324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324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324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324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324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324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324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324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324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324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324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324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324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324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324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324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324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324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324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324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324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324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324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324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324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324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324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324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324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324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324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324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324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324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324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324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324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324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324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324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324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324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324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324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324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324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324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324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324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324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324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324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324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324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324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324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324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324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324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324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324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324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324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324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324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324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324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324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324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324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324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324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324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324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324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324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324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324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324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324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324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324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324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324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324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324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324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324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324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324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324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324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324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324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324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324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324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324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324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324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324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324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324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324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324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324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324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324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324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324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324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324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324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1"/>
      <c r="S1003" s="8"/>
      <c r="T1003" s="8"/>
      <c r="U1003" s="324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N1004" s="279"/>
      <c r="O1004" s="279"/>
      <c r="Q1004" s="279"/>
      <c r="R1004" s="279"/>
      <c r="U1004" s="279"/>
    </row>
  </sheetData>
  <mergeCells count="15">
    <mergeCell ref="L96:Q96"/>
    <mergeCell ref="M97:Q97"/>
    <mergeCell ref="N98:Q98"/>
    <mergeCell ref="N99:Q99"/>
    <mergeCell ref="S99:U99"/>
    <mergeCell ref="O100:Q100"/>
    <mergeCell ref="O101:Q101"/>
    <mergeCell ref="P102:Q102"/>
    <mergeCell ref="A2:K2"/>
    <mergeCell ref="A3:K3"/>
    <mergeCell ref="L3:S3"/>
    <mergeCell ref="W6:X6"/>
    <mergeCell ref="W15:X15"/>
    <mergeCell ref="W18:X18"/>
    <mergeCell ref="W19:X19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34.63"/>
    <col customWidth="1" min="8" max="8" width="17.25"/>
    <col customWidth="1" min="9" max="9" width="9.38"/>
    <col customWidth="1" min="10" max="10" width="14.0"/>
    <col customWidth="1" min="11" max="11" width="13.75"/>
    <col customWidth="1" min="24" max="24" width="13.88"/>
    <col customWidth="1" min="25" max="25" width="14.88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257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281" t="s">
        <v>51</v>
      </c>
      <c r="J6" s="33" t="s">
        <v>10</v>
      </c>
      <c r="K6" s="33" t="s">
        <v>11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70</v>
      </c>
      <c r="B7" s="50" t="s">
        <v>63</v>
      </c>
      <c r="C7" s="51"/>
      <c r="D7" s="70" t="s">
        <v>433</v>
      </c>
      <c r="E7" s="53" t="s">
        <v>174</v>
      </c>
      <c r="F7" s="50" t="s">
        <v>88</v>
      </c>
      <c r="G7" s="282" t="s">
        <v>434</v>
      </c>
      <c r="H7" s="54"/>
      <c r="I7" s="54"/>
      <c r="J7" s="55" t="s">
        <v>435</v>
      </c>
      <c r="K7" s="50" t="s">
        <v>60</v>
      </c>
      <c r="L7" s="57"/>
      <c r="M7" s="58"/>
      <c r="N7" s="59"/>
      <c r="O7" s="60"/>
      <c r="P7" s="61"/>
      <c r="Q7" s="62">
        <v>147.0</v>
      </c>
      <c r="R7" s="63"/>
      <c r="S7" s="64"/>
      <c r="T7" s="65"/>
      <c r="U7" s="66"/>
      <c r="V7" s="67"/>
      <c r="W7" s="53">
        <v>70.0</v>
      </c>
      <c r="X7" s="68" t="s">
        <v>25</v>
      </c>
      <c r="Y7" s="69">
        <f>SUM(L7:L95)</f>
        <v>3338</v>
      </c>
      <c r="Z7" s="8"/>
      <c r="AA7" s="8"/>
      <c r="AB7" s="8"/>
      <c r="AC7" s="8"/>
      <c r="AD7" s="8"/>
      <c r="AE7" s="8"/>
    </row>
    <row r="8">
      <c r="A8" s="50" t="s">
        <v>70</v>
      </c>
      <c r="B8" s="50" t="s">
        <v>63</v>
      </c>
      <c r="C8" s="51"/>
      <c r="D8" s="70" t="s">
        <v>436</v>
      </c>
      <c r="E8" s="53"/>
      <c r="F8" s="50"/>
      <c r="G8" s="282" t="s">
        <v>437</v>
      </c>
      <c r="H8" s="54"/>
      <c r="I8" s="54"/>
      <c r="J8" s="55" t="s">
        <v>438</v>
      </c>
      <c r="K8" s="50" t="s">
        <v>60</v>
      </c>
      <c r="L8" s="71"/>
      <c r="M8" s="58"/>
      <c r="N8" s="59"/>
      <c r="O8" s="72"/>
      <c r="P8" s="61"/>
      <c r="Q8" s="73"/>
      <c r="R8" s="74"/>
      <c r="S8" s="75"/>
      <c r="T8" s="76">
        <v>50.0</v>
      </c>
      <c r="U8" s="77"/>
      <c r="V8" s="78"/>
      <c r="W8" s="283">
        <v>50.0</v>
      </c>
      <c r="X8" s="38" t="s">
        <v>13</v>
      </c>
      <c r="Y8" s="69">
        <f>SUM(M7:M95)</f>
        <v>3286</v>
      </c>
      <c r="Z8" s="8"/>
      <c r="AA8" s="8"/>
      <c r="AB8" s="8"/>
      <c r="AC8" s="8"/>
      <c r="AD8" s="8"/>
      <c r="AE8" s="8"/>
    </row>
    <row r="9">
      <c r="A9" s="50" t="s">
        <v>70</v>
      </c>
      <c r="B9" s="50" t="s">
        <v>63</v>
      </c>
      <c r="C9" s="79"/>
      <c r="D9" s="70" t="s">
        <v>439</v>
      </c>
      <c r="E9" s="53" t="s">
        <v>79</v>
      </c>
      <c r="F9" s="50" t="s">
        <v>56</v>
      </c>
      <c r="G9" s="282" t="s">
        <v>440</v>
      </c>
      <c r="H9" s="54"/>
      <c r="I9" s="54"/>
      <c r="J9" s="55" t="s">
        <v>441</v>
      </c>
      <c r="K9" s="50" t="s">
        <v>49</v>
      </c>
      <c r="L9" s="71"/>
      <c r="M9" s="80"/>
      <c r="N9" s="59"/>
      <c r="O9" s="81"/>
      <c r="P9" s="61"/>
      <c r="Q9" s="73"/>
      <c r="R9" s="74"/>
      <c r="S9" s="75"/>
      <c r="T9" s="76"/>
      <c r="U9" s="77"/>
      <c r="V9" s="96">
        <v>450.0</v>
      </c>
      <c r="W9" s="53">
        <v>225.0</v>
      </c>
      <c r="X9" s="82" t="s">
        <v>14</v>
      </c>
      <c r="Y9" s="83">
        <f>SUM(N7:N95)</f>
        <v>2097</v>
      </c>
      <c r="Z9" s="8"/>
      <c r="AA9" s="8"/>
      <c r="AB9" s="8"/>
      <c r="AC9" s="8"/>
      <c r="AD9" s="8"/>
      <c r="AE9" s="8"/>
    </row>
    <row r="10">
      <c r="A10" s="50" t="s">
        <v>52</v>
      </c>
      <c r="B10" s="50" t="s">
        <v>63</v>
      </c>
      <c r="C10" s="51"/>
      <c r="D10" s="84" t="s">
        <v>442</v>
      </c>
      <c r="E10" s="53" t="s">
        <v>92</v>
      </c>
      <c r="F10" s="50" t="s">
        <v>66</v>
      </c>
      <c r="G10" s="284" t="s">
        <v>443</v>
      </c>
      <c r="H10" s="85" t="s">
        <v>443</v>
      </c>
      <c r="I10" s="54"/>
      <c r="J10" s="55" t="s">
        <v>444</v>
      </c>
      <c r="K10" s="50" t="s">
        <v>49</v>
      </c>
      <c r="L10" s="71"/>
      <c r="M10" s="58"/>
      <c r="N10" s="59"/>
      <c r="O10" s="86">
        <v>250.0</v>
      </c>
      <c r="P10" s="61"/>
      <c r="Q10" s="87"/>
      <c r="R10" s="43"/>
      <c r="S10" s="44"/>
      <c r="T10" s="88"/>
      <c r="U10" s="77"/>
      <c r="V10" s="67"/>
      <c r="W10" s="89">
        <v>100.0</v>
      </c>
      <c r="X10" s="90" t="s">
        <v>27</v>
      </c>
      <c r="Y10" s="83">
        <f>SUM(O7:O95)</f>
        <v>2686</v>
      </c>
      <c r="Z10" s="8"/>
      <c r="AA10" s="8"/>
      <c r="AB10" s="8"/>
      <c r="AC10" s="8"/>
      <c r="AD10" s="8"/>
      <c r="AE10" s="8"/>
    </row>
    <row r="11">
      <c r="A11" s="50" t="s">
        <v>52</v>
      </c>
      <c r="B11" s="50" t="s">
        <v>63</v>
      </c>
      <c r="C11" s="51"/>
      <c r="D11" s="84" t="s">
        <v>445</v>
      </c>
      <c r="E11" s="53" t="s">
        <v>171</v>
      </c>
      <c r="F11" s="50" t="s">
        <v>56</v>
      </c>
      <c r="G11" s="282" t="s">
        <v>446</v>
      </c>
      <c r="H11" s="54" t="s">
        <v>447</v>
      </c>
      <c r="I11" s="54"/>
      <c r="J11" s="55" t="s">
        <v>448</v>
      </c>
      <c r="K11" s="50" t="s">
        <v>77</v>
      </c>
      <c r="L11" s="57"/>
      <c r="M11" s="93"/>
      <c r="N11" s="59">
        <v>600.0</v>
      </c>
      <c r="O11" s="86"/>
      <c r="P11" s="94"/>
      <c r="Q11" s="62"/>
      <c r="R11" s="63"/>
      <c r="S11" s="64"/>
      <c r="T11" s="88"/>
      <c r="U11" s="95"/>
      <c r="V11" s="96"/>
      <c r="W11" s="89">
        <v>300.0</v>
      </c>
      <c r="X11" s="41" t="s">
        <v>16</v>
      </c>
      <c r="Y11" s="83">
        <f>SUM(P7:P95)</f>
        <v>2300</v>
      </c>
      <c r="Z11" s="8"/>
      <c r="AA11" s="8"/>
      <c r="AB11" s="8"/>
      <c r="AC11" s="8"/>
      <c r="AD11" s="8"/>
      <c r="AE11" s="8"/>
    </row>
    <row r="12">
      <c r="A12" s="50" t="s">
        <v>70</v>
      </c>
      <c r="B12" s="50" t="s">
        <v>63</v>
      </c>
      <c r="C12" s="98"/>
      <c r="D12" s="84" t="s">
        <v>449</v>
      </c>
      <c r="E12" s="53" t="s">
        <v>55</v>
      </c>
      <c r="F12" s="50" t="s">
        <v>56</v>
      </c>
      <c r="G12" s="282" t="s">
        <v>450</v>
      </c>
      <c r="H12" s="54"/>
      <c r="I12" s="54"/>
      <c r="J12" s="55" t="s">
        <v>451</v>
      </c>
      <c r="K12" s="50" t="s">
        <v>49</v>
      </c>
      <c r="L12" s="57"/>
      <c r="M12" s="99"/>
      <c r="N12" s="59"/>
      <c r="O12" s="100"/>
      <c r="P12" s="61"/>
      <c r="Q12" s="62"/>
      <c r="R12" s="63"/>
      <c r="S12" s="64"/>
      <c r="T12" s="101"/>
      <c r="U12" s="102"/>
      <c r="V12" s="96">
        <v>550.0</v>
      </c>
      <c r="W12" s="288">
        <v>550.0</v>
      </c>
      <c r="X12" s="44" t="s">
        <v>19</v>
      </c>
      <c r="Y12" s="97">
        <f>SUM(S7:S95)</f>
        <v>350</v>
      </c>
      <c r="Z12" s="8"/>
      <c r="AA12" s="8"/>
      <c r="AB12" s="8"/>
      <c r="AC12" s="8"/>
      <c r="AD12" s="8"/>
      <c r="AE12" s="8"/>
    </row>
    <row r="13" ht="16.5" customHeight="1">
      <c r="A13" s="50" t="s">
        <v>52</v>
      </c>
      <c r="B13" s="50" t="s">
        <v>63</v>
      </c>
      <c r="C13" s="79"/>
      <c r="D13" s="70" t="s">
        <v>452</v>
      </c>
      <c r="E13" s="53" t="s">
        <v>149</v>
      </c>
      <c r="F13" s="50" t="s">
        <v>73</v>
      </c>
      <c r="G13" s="284" t="s">
        <v>453</v>
      </c>
      <c r="H13" s="106" t="s">
        <v>454</v>
      </c>
      <c r="I13" s="54"/>
      <c r="J13" s="55" t="s">
        <v>103</v>
      </c>
      <c r="K13" s="50" t="s">
        <v>77</v>
      </c>
      <c r="L13" s="71"/>
      <c r="M13" s="58"/>
      <c r="N13" s="107"/>
      <c r="O13" s="86">
        <v>240.0</v>
      </c>
      <c r="P13" s="61"/>
      <c r="Q13" s="87"/>
      <c r="R13" s="43"/>
      <c r="S13" s="44"/>
      <c r="T13" s="76"/>
      <c r="U13" s="95"/>
      <c r="V13" s="103"/>
      <c r="W13" s="288">
        <v>240.0</v>
      </c>
      <c r="X13" s="108" t="s">
        <v>28</v>
      </c>
      <c r="Y13" s="69">
        <f>SUM(Y7:Y12)</f>
        <v>14057</v>
      </c>
      <c r="Z13" s="8"/>
      <c r="AA13" s="8"/>
      <c r="AB13" s="8"/>
      <c r="AC13" s="8"/>
      <c r="AD13" s="8"/>
      <c r="AE13" s="8"/>
    </row>
    <row r="14">
      <c r="A14" s="50" t="s">
        <v>70</v>
      </c>
      <c r="B14" s="50" t="s">
        <v>63</v>
      </c>
      <c r="C14" s="51"/>
      <c r="D14" s="84" t="s">
        <v>455</v>
      </c>
      <c r="E14" s="53"/>
      <c r="F14" s="50"/>
      <c r="G14" s="282" t="s">
        <v>456</v>
      </c>
      <c r="H14" s="54"/>
      <c r="I14" s="54"/>
      <c r="J14" s="55" t="s">
        <v>457</v>
      </c>
      <c r="K14" s="50" t="s">
        <v>77</v>
      </c>
      <c r="L14" s="71"/>
      <c r="M14" s="58"/>
      <c r="N14" s="59"/>
      <c r="O14" s="86"/>
      <c r="P14" s="61"/>
      <c r="Q14" s="87"/>
      <c r="R14" s="43"/>
      <c r="S14" s="44"/>
      <c r="T14" s="88"/>
      <c r="U14" s="109">
        <v>70.0</v>
      </c>
      <c r="V14" s="103"/>
      <c r="W14" s="110"/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70</v>
      </c>
      <c r="B15" s="50" t="s">
        <v>63</v>
      </c>
      <c r="C15" s="51"/>
      <c r="D15" s="84" t="s">
        <v>458</v>
      </c>
      <c r="E15" s="53" t="s">
        <v>105</v>
      </c>
      <c r="F15" s="50" t="s">
        <v>56</v>
      </c>
      <c r="G15" s="282" t="s">
        <v>459</v>
      </c>
      <c r="H15" s="54" t="s">
        <v>460</v>
      </c>
      <c r="I15" s="54"/>
      <c r="J15" s="55" t="s">
        <v>461</v>
      </c>
      <c r="K15" s="50" t="s">
        <v>49</v>
      </c>
      <c r="L15" s="71"/>
      <c r="M15" s="58">
        <v>450.0</v>
      </c>
      <c r="N15" s="59"/>
      <c r="O15" s="86"/>
      <c r="P15" s="61"/>
      <c r="Q15" s="62"/>
      <c r="R15" s="63"/>
      <c r="S15" s="64"/>
      <c r="T15" s="88"/>
      <c r="U15" s="95"/>
      <c r="V15" s="112"/>
      <c r="W15" s="89">
        <v>225.0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52</v>
      </c>
      <c r="B16" s="50" t="s">
        <v>63</v>
      </c>
      <c r="C16" s="51"/>
      <c r="D16" s="84"/>
      <c r="E16" s="53" t="s">
        <v>100</v>
      </c>
      <c r="F16" s="50" t="s">
        <v>73</v>
      </c>
      <c r="G16" s="296" t="s">
        <v>462</v>
      </c>
      <c r="H16" s="54"/>
      <c r="I16" s="54"/>
      <c r="J16" s="55" t="s">
        <v>463</v>
      </c>
      <c r="K16" s="50" t="s">
        <v>77</v>
      </c>
      <c r="L16" s="71"/>
      <c r="M16" s="58"/>
      <c r="N16" s="59">
        <v>200.0</v>
      </c>
      <c r="O16" s="86"/>
      <c r="P16" s="115"/>
      <c r="Q16" s="62"/>
      <c r="R16" s="63"/>
      <c r="S16" s="64"/>
      <c r="T16" s="88"/>
      <c r="U16" s="95"/>
      <c r="V16" s="103"/>
      <c r="W16" s="89">
        <v>50.0</v>
      </c>
      <c r="X16" s="117" t="s">
        <v>17</v>
      </c>
      <c r="Y16" s="69">
        <f>SUM(Q7:Q95)</f>
        <v>1735</v>
      </c>
      <c r="Z16" s="8"/>
      <c r="AA16" s="8"/>
      <c r="AB16" s="8"/>
      <c r="AC16" s="8"/>
      <c r="AD16" s="8"/>
      <c r="AE16" s="8"/>
    </row>
    <row r="17">
      <c r="A17" s="50" t="s">
        <v>70</v>
      </c>
      <c r="B17" s="50" t="s">
        <v>161</v>
      </c>
      <c r="C17" s="79"/>
      <c r="D17" s="84" t="s">
        <v>464</v>
      </c>
      <c r="E17" s="92"/>
      <c r="F17" s="50" t="s">
        <v>56</v>
      </c>
      <c r="G17" s="289" t="s">
        <v>465</v>
      </c>
      <c r="H17" s="54"/>
      <c r="I17" s="54"/>
      <c r="J17" s="55" t="s">
        <v>466</v>
      </c>
      <c r="K17" s="50" t="s">
        <v>49</v>
      </c>
      <c r="L17" s="71">
        <v>2400.0</v>
      </c>
      <c r="M17" s="93"/>
      <c r="N17" s="59"/>
      <c r="O17" s="81"/>
      <c r="P17" s="61"/>
      <c r="Q17" s="87"/>
      <c r="R17" s="43"/>
      <c r="S17" s="44"/>
      <c r="T17" s="88"/>
      <c r="U17" s="95"/>
      <c r="V17" s="96"/>
      <c r="W17" s="288">
        <v>2400.0</v>
      </c>
      <c r="X17" s="43" t="s">
        <v>18</v>
      </c>
      <c r="Y17" s="69">
        <f>SUM(R7:R95)</f>
        <v>700</v>
      </c>
      <c r="Z17" s="8"/>
      <c r="AA17" s="8"/>
      <c r="AB17" s="8"/>
      <c r="AC17" s="8"/>
      <c r="AD17" s="8"/>
      <c r="AE17" s="8"/>
    </row>
    <row r="18">
      <c r="A18" s="50" t="s">
        <v>52</v>
      </c>
      <c r="B18" s="50" t="s">
        <v>63</v>
      </c>
      <c r="C18" s="79"/>
      <c r="D18" s="84" t="s">
        <v>467</v>
      </c>
      <c r="E18" s="53" t="s">
        <v>100</v>
      </c>
      <c r="F18" s="50" t="s">
        <v>73</v>
      </c>
      <c r="G18" s="282" t="s">
        <v>468</v>
      </c>
      <c r="H18" s="54"/>
      <c r="I18" s="54"/>
      <c r="J18" s="55" t="s">
        <v>469</v>
      </c>
      <c r="K18" s="50" t="s">
        <v>77</v>
      </c>
      <c r="L18" s="71"/>
      <c r="M18" s="80"/>
      <c r="N18" s="59">
        <v>147.0</v>
      </c>
      <c r="O18" s="86"/>
      <c r="P18" s="61"/>
      <c r="Q18" s="62"/>
      <c r="R18" s="63"/>
      <c r="S18" s="64"/>
      <c r="T18" s="88"/>
      <c r="U18" s="95"/>
      <c r="V18" s="103"/>
      <c r="W18" s="89">
        <v>50.0</v>
      </c>
      <c r="X18" s="287"/>
      <c r="Z18" s="8"/>
      <c r="AA18" s="8"/>
      <c r="AB18" s="8"/>
      <c r="AC18" s="8"/>
      <c r="AD18" s="8"/>
      <c r="AE18" s="8"/>
    </row>
    <row r="19">
      <c r="A19" s="50" t="s">
        <v>52</v>
      </c>
      <c r="B19" s="50" t="s">
        <v>63</v>
      </c>
      <c r="C19" s="51"/>
      <c r="D19" s="84" t="s">
        <v>470</v>
      </c>
      <c r="E19" s="53" t="s">
        <v>122</v>
      </c>
      <c r="F19" s="50" t="s">
        <v>66</v>
      </c>
      <c r="G19" s="282" t="s">
        <v>471</v>
      </c>
      <c r="H19" s="54"/>
      <c r="I19" s="54"/>
      <c r="J19" s="55" t="s">
        <v>472</v>
      </c>
      <c r="K19" s="50" t="s">
        <v>49</v>
      </c>
      <c r="L19" s="71"/>
      <c r="M19" s="118"/>
      <c r="N19" s="59"/>
      <c r="O19" s="86">
        <v>250.0</v>
      </c>
      <c r="P19" s="61"/>
      <c r="Q19" s="62"/>
      <c r="R19" s="63"/>
      <c r="S19" s="64"/>
      <c r="T19" s="88"/>
      <c r="U19" s="95"/>
      <c r="V19" s="96"/>
      <c r="W19" s="89">
        <v>100.0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70</v>
      </c>
      <c r="B20" s="50" t="s">
        <v>63</v>
      </c>
      <c r="C20" s="51"/>
      <c r="D20" s="84" t="s">
        <v>473</v>
      </c>
      <c r="E20" s="53" t="s">
        <v>92</v>
      </c>
      <c r="F20" s="50" t="s">
        <v>66</v>
      </c>
      <c r="G20" s="292" t="s">
        <v>474</v>
      </c>
      <c r="H20" s="54"/>
      <c r="I20" s="54"/>
      <c r="J20" s="55" t="s">
        <v>475</v>
      </c>
      <c r="K20" s="50" t="s">
        <v>49</v>
      </c>
      <c r="L20" s="71"/>
      <c r="M20" s="58">
        <v>250.0</v>
      </c>
      <c r="N20" s="119"/>
      <c r="O20" s="86"/>
      <c r="P20" s="61"/>
      <c r="Q20" s="73"/>
      <c r="R20" s="74"/>
      <c r="S20" s="75"/>
      <c r="T20" s="76"/>
      <c r="U20" s="95"/>
      <c r="V20" s="103"/>
      <c r="W20" s="89">
        <v>125.0</v>
      </c>
      <c r="X20" s="124" t="s">
        <v>20</v>
      </c>
      <c r="Y20" s="83">
        <f>SUM(T7:T95)</f>
        <v>50</v>
      </c>
      <c r="Z20" s="8"/>
      <c r="AA20" s="8"/>
      <c r="AB20" s="8"/>
      <c r="AC20" s="8"/>
      <c r="AD20" s="8"/>
      <c r="AE20" s="8"/>
    </row>
    <row r="21" ht="17.25" customHeight="1">
      <c r="A21" s="50" t="s">
        <v>70</v>
      </c>
      <c r="B21" s="50" t="s">
        <v>63</v>
      </c>
      <c r="C21" s="51"/>
      <c r="D21" s="84" t="s">
        <v>476</v>
      </c>
      <c r="E21" s="53" t="s">
        <v>171</v>
      </c>
      <c r="F21" s="50" t="s">
        <v>56</v>
      </c>
      <c r="G21" s="282" t="s">
        <v>477</v>
      </c>
      <c r="H21" s="54" t="s">
        <v>274</v>
      </c>
      <c r="I21" s="54"/>
      <c r="J21" s="55" t="s">
        <v>478</v>
      </c>
      <c r="K21" s="50" t="s">
        <v>77</v>
      </c>
      <c r="L21" s="71">
        <v>350.0</v>
      </c>
      <c r="M21" s="58"/>
      <c r="N21" s="119"/>
      <c r="O21" s="86"/>
      <c r="P21" s="61"/>
      <c r="Q21" s="62"/>
      <c r="R21" s="63"/>
      <c r="S21" s="64"/>
      <c r="T21" s="88"/>
      <c r="U21" s="95"/>
      <c r="V21" s="103"/>
      <c r="W21" s="89">
        <v>175.0</v>
      </c>
      <c r="X21" s="126" t="s">
        <v>21</v>
      </c>
      <c r="Y21" s="83">
        <f>SUM(U7:U95)</f>
        <v>217</v>
      </c>
      <c r="Z21" s="8"/>
      <c r="AA21" s="8"/>
      <c r="AB21" s="8"/>
      <c r="AC21" s="8"/>
      <c r="AD21" s="8"/>
      <c r="AE21" s="8"/>
    </row>
    <row r="22">
      <c r="A22" s="50" t="s">
        <v>52</v>
      </c>
      <c r="B22" s="50" t="s">
        <v>63</v>
      </c>
      <c r="C22" s="51"/>
      <c r="D22" s="84" t="s">
        <v>479</v>
      </c>
      <c r="E22" s="53" t="s">
        <v>65</v>
      </c>
      <c r="F22" s="50" t="s">
        <v>66</v>
      </c>
      <c r="G22" s="282" t="s">
        <v>480</v>
      </c>
      <c r="H22" s="54" t="s">
        <v>481</v>
      </c>
      <c r="I22" s="54"/>
      <c r="J22" s="55" t="s">
        <v>482</v>
      </c>
      <c r="K22" s="50" t="s">
        <v>49</v>
      </c>
      <c r="L22" s="71"/>
      <c r="M22" s="58"/>
      <c r="N22" s="59"/>
      <c r="O22" s="122">
        <v>250.0</v>
      </c>
      <c r="P22" s="61"/>
      <c r="Q22" s="62"/>
      <c r="R22" s="63"/>
      <c r="S22" s="64"/>
      <c r="T22" s="88"/>
      <c r="U22" s="95"/>
      <c r="V22" s="103"/>
      <c r="W22" s="89">
        <v>100.0</v>
      </c>
      <c r="X22" s="104" t="s">
        <v>22</v>
      </c>
      <c r="Y22" s="105">
        <f>SUM(V7:V95)</f>
        <v>3147</v>
      </c>
      <c r="Z22" s="8"/>
      <c r="AA22" s="8"/>
      <c r="AB22" s="8"/>
      <c r="AC22" s="8"/>
      <c r="AD22" s="8"/>
      <c r="AE22" s="8"/>
    </row>
    <row r="23">
      <c r="A23" s="50" t="s">
        <v>70</v>
      </c>
      <c r="B23" s="50" t="s">
        <v>63</v>
      </c>
      <c r="C23" s="51"/>
      <c r="D23" s="84" t="s">
        <v>483</v>
      </c>
      <c r="E23" s="53" t="s">
        <v>35</v>
      </c>
      <c r="F23" s="50" t="s">
        <v>73</v>
      </c>
      <c r="G23" s="282" t="s">
        <v>484</v>
      </c>
      <c r="H23" s="54"/>
      <c r="I23" s="54"/>
      <c r="J23" s="55" t="s">
        <v>485</v>
      </c>
      <c r="K23" s="50" t="s">
        <v>60</v>
      </c>
      <c r="L23" s="71"/>
      <c r="M23" s="58">
        <v>147.0</v>
      </c>
      <c r="N23" s="59"/>
      <c r="O23" s="122"/>
      <c r="P23" s="61"/>
      <c r="Q23" s="62"/>
      <c r="R23" s="63"/>
      <c r="S23" s="64"/>
      <c r="T23" s="88"/>
      <c r="U23" s="95"/>
      <c r="V23" s="103"/>
      <c r="W23" s="89">
        <v>50.0</v>
      </c>
      <c r="X23" s="108" t="s">
        <v>32</v>
      </c>
      <c r="Y23" s="69">
        <f>SUM(Y20:Y22)</f>
        <v>3414</v>
      </c>
      <c r="Z23" s="8"/>
      <c r="AA23" s="8"/>
      <c r="AB23" s="8"/>
      <c r="AC23" s="8"/>
      <c r="AD23" s="8"/>
      <c r="AE23" s="8"/>
    </row>
    <row r="24">
      <c r="A24" s="50" t="s">
        <v>70</v>
      </c>
      <c r="B24" s="50" t="s">
        <v>63</v>
      </c>
      <c r="C24" s="51"/>
      <c r="D24" s="84" t="s">
        <v>486</v>
      </c>
      <c r="E24" s="53" t="s">
        <v>35</v>
      </c>
      <c r="F24" s="50" t="s">
        <v>73</v>
      </c>
      <c r="G24" s="282" t="s">
        <v>487</v>
      </c>
      <c r="H24" s="54"/>
      <c r="I24" s="54"/>
      <c r="J24" s="55" t="s">
        <v>488</v>
      </c>
      <c r="K24" s="50" t="s">
        <v>49</v>
      </c>
      <c r="L24" s="71"/>
      <c r="M24" s="58"/>
      <c r="N24" s="59"/>
      <c r="O24" s="81"/>
      <c r="P24" s="61"/>
      <c r="Q24" s="62"/>
      <c r="R24" s="63"/>
      <c r="S24" s="64"/>
      <c r="T24" s="125"/>
      <c r="U24" s="95"/>
      <c r="V24" s="96">
        <v>147.0</v>
      </c>
      <c r="W24" s="288">
        <v>147.0</v>
      </c>
      <c r="X24" s="8"/>
      <c r="Y24" s="8"/>
      <c r="Z24" s="8"/>
      <c r="AA24" s="8"/>
      <c r="AB24" s="8"/>
      <c r="AC24" s="8"/>
      <c r="AD24" s="8"/>
      <c r="AE24" s="8"/>
    </row>
    <row r="25">
      <c r="A25" s="50" t="s">
        <v>70</v>
      </c>
      <c r="B25" s="50" t="s">
        <v>63</v>
      </c>
      <c r="C25" s="51"/>
      <c r="D25" s="84" t="s">
        <v>489</v>
      </c>
      <c r="E25" s="53" t="s">
        <v>79</v>
      </c>
      <c r="F25" s="50" t="s">
        <v>88</v>
      </c>
      <c r="G25" s="282" t="s">
        <v>490</v>
      </c>
      <c r="H25" s="54"/>
      <c r="I25" s="54"/>
      <c r="J25" s="55" t="s">
        <v>491</v>
      </c>
      <c r="K25" s="50" t="s">
        <v>49</v>
      </c>
      <c r="L25" s="71"/>
      <c r="M25" s="58">
        <v>147.0</v>
      </c>
      <c r="N25" s="59"/>
      <c r="O25" s="86"/>
      <c r="P25" s="127"/>
      <c r="Q25" s="62"/>
      <c r="R25" s="63"/>
      <c r="S25" s="64"/>
      <c r="T25" s="76"/>
      <c r="U25" s="95"/>
      <c r="V25" s="128"/>
      <c r="W25" s="89">
        <v>50.0</v>
      </c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 t="s">
        <v>52</v>
      </c>
      <c r="B26" s="50" t="s">
        <v>161</v>
      </c>
      <c r="C26" s="51"/>
      <c r="D26" s="141" t="s">
        <v>492</v>
      </c>
      <c r="E26" s="53" t="s">
        <v>493</v>
      </c>
      <c r="F26" s="50"/>
      <c r="G26" s="282" t="s">
        <v>494</v>
      </c>
      <c r="H26" s="54" t="s">
        <v>495</v>
      </c>
      <c r="I26" s="54"/>
      <c r="J26" s="311" t="s">
        <v>496</v>
      </c>
      <c r="K26" s="50" t="s">
        <v>60</v>
      </c>
      <c r="L26" s="129"/>
      <c r="M26" s="58"/>
      <c r="N26" s="59"/>
      <c r="O26" s="81"/>
      <c r="P26" s="61">
        <v>300.0</v>
      </c>
      <c r="Q26" s="62"/>
      <c r="R26" s="63"/>
      <c r="S26" s="64"/>
      <c r="T26" s="88"/>
      <c r="U26" s="109"/>
      <c r="V26" s="103"/>
      <c r="W26" s="288">
        <v>300.0</v>
      </c>
      <c r="X26" s="136" t="s">
        <v>33</v>
      </c>
      <c r="Y26" s="137">
        <f>SUM(Y13,Y16,Y17,Y23)</f>
        <v>19906</v>
      </c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63</v>
      </c>
      <c r="C27" s="51"/>
      <c r="D27" s="141" t="s">
        <v>497</v>
      </c>
      <c r="E27" s="53" t="s">
        <v>100</v>
      </c>
      <c r="F27" s="50" t="s">
        <v>73</v>
      </c>
      <c r="G27" s="282" t="s">
        <v>498</v>
      </c>
      <c r="H27" s="54" t="s">
        <v>499</v>
      </c>
      <c r="I27" s="54"/>
      <c r="J27" s="55" t="s">
        <v>500</v>
      </c>
      <c r="K27" s="50" t="s">
        <v>77</v>
      </c>
      <c r="L27" s="71"/>
      <c r="M27" s="80"/>
      <c r="N27" s="107"/>
      <c r="O27" s="81"/>
      <c r="P27" s="132"/>
      <c r="Q27" s="62">
        <v>147.0</v>
      </c>
      <c r="R27" s="63"/>
      <c r="S27" s="64"/>
      <c r="T27" s="88"/>
      <c r="U27" s="109"/>
      <c r="V27" s="96"/>
      <c r="W27" s="89">
        <v>50.0</v>
      </c>
      <c r="X27" s="8"/>
      <c r="Y27" s="8"/>
      <c r="Z27" s="8"/>
      <c r="AA27" s="8"/>
      <c r="AB27" s="8"/>
      <c r="AC27" s="8"/>
      <c r="AD27" s="8"/>
      <c r="AE27" s="8"/>
    </row>
    <row r="28">
      <c r="A28" s="50" t="s">
        <v>52</v>
      </c>
      <c r="B28" s="50" t="s">
        <v>63</v>
      </c>
      <c r="C28" s="79"/>
      <c r="D28" s="84" t="s">
        <v>501</v>
      </c>
      <c r="E28" s="53" t="s">
        <v>149</v>
      </c>
      <c r="F28" s="50" t="s">
        <v>73</v>
      </c>
      <c r="G28" s="282" t="s">
        <v>502</v>
      </c>
      <c r="H28" s="54" t="s">
        <v>502</v>
      </c>
      <c r="I28" s="54"/>
      <c r="J28" s="55" t="s">
        <v>503</v>
      </c>
      <c r="K28" s="50" t="s">
        <v>77</v>
      </c>
      <c r="L28" s="57"/>
      <c r="M28" s="58"/>
      <c r="N28" s="133"/>
      <c r="O28" s="86">
        <v>147.0</v>
      </c>
      <c r="P28" s="132"/>
      <c r="Q28" s="73"/>
      <c r="R28" s="74"/>
      <c r="S28" s="75"/>
      <c r="T28" s="88"/>
      <c r="U28" s="109"/>
      <c r="V28" s="96"/>
      <c r="W28" s="288">
        <v>147.0</v>
      </c>
      <c r="X28" s="8"/>
      <c r="Y28" s="8"/>
      <c r="Z28" s="8"/>
      <c r="AA28" s="8"/>
      <c r="AB28" s="8"/>
      <c r="AC28" s="8"/>
      <c r="AD28" s="8"/>
      <c r="AE28" s="8"/>
    </row>
    <row r="29">
      <c r="A29" s="50" t="s">
        <v>52</v>
      </c>
      <c r="B29" s="50" t="s">
        <v>63</v>
      </c>
      <c r="C29" s="79"/>
      <c r="D29" s="84" t="s">
        <v>504</v>
      </c>
      <c r="E29" s="53" t="s">
        <v>65</v>
      </c>
      <c r="F29" s="50" t="s">
        <v>66</v>
      </c>
      <c r="G29" s="282" t="s">
        <v>505</v>
      </c>
      <c r="H29" s="54" t="s">
        <v>505</v>
      </c>
      <c r="I29" s="54"/>
      <c r="J29" s="311">
        <v>2.1992551658E10</v>
      </c>
      <c r="K29" s="50" t="s">
        <v>49</v>
      </c>
      <c r="L29" s="134"/>
      <c r="M29" s="58"/>
      <c r="N29" s="119"/>
      <c r="O29" s="86">
        <v>250.0</v>
      </c>
      <c r="P29" s="61"/>
      <c r="Q29" s="62"/>
      <c r="R29" s="63"/>
      <c r="S29" s="64"/>
      <c r="T29" s="88"/>
      <c r="U29" s="109"/>
      <c r="V29" s="135"/>
      <c r="W29" s="53">
        <v>100.0</v>
      </c>
      <c r="Y29" s="8"/>
      <c r="Z29" s="8"/>
      <c r="AA29" s="8"/>
      <c r="AB29" s="8"/>
      <c r="AC29" s="8"/>
      <c r="AD29" s="8"/>
      <c r="AE29" s="8"/>
    </row>
    <row r="30">
      <c r="A30" s="50" t="s">
        <v>70</v>
      </c>
      <c r="B30" s="50" t="s">
        <v>63</v>
      </c>
      <c r="C30" s="79"/>
      <c r="D30" s="84" t="s">
        <v>506</v>
      </c>
      <c r="E30" s="53" t="s">
        <v>105</v>
      </c>
      <c r="F30" s="50" t="s">
        <v>66</v>
      </c>
      <c r="G30" s="282" t="s">
        <v>507</v>
      </c>
      <c r="H30" s="54"/>
      <c r="I30" s="54"/>
      <c r="J30" s="55" t="s">
        <v>508</v>
      </c>
      <c r="K30" s="50" t="s">
        <v>49</v>
      </c>
      <c r="L30" s="134"/>
      <c r="M30" s="58">
        <v>250.0</v>
      </c>
      <c r="N30" s="59"/>
      <c r="O30" s="122"/>
      <c r="P30" s="61"/>
      <c r="Q30" s="62"/>
      <c r="R30" s="63"/>
      <c r="S30" s="64"/>
      <c r="T30" s="76"/>
      <c r="U30" s="95"/>
      <c r="V30" s="138"/>
      <c r="W30" s="53">
        <v>125.0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70</v>
      </c>
      <c r="B31" s="50" t="s">
        <v>63</v>
      </c>
      <c r="C31" s="79"/>
      <c r="D31" s="70" t="s">
        <v>509</v>
      </c>
      <c r="E31" s="53" t="s">
        <v>105</v>
      </c>
      <c r="F31" s="50" t="s">
        <v>66</v>
      </c>
      <c r="G31" s="282" t="s">
        <v>510</v>
      </c>
      <c r="H31" s="54" t="s">
        <v>362</v>
      </c>
      <c r="I31" s="54"/>
      <c r="J31" s="55" t="s">
        <v>511</v>
      </c>
      <c r="K31" s="50" t="s">
        <v>49</v>
      </c>
      <c r="L31" s="71"/>
      <c r="M31" s="58"/>
      <c r="N31" s="59"/>
      <c r="O31" s="86"/>
      <c r="P31" s="127"/>
      <c r="Q31" s="62">
        <v>250.0</v>
      </c>
      <c r="R31" s="63"/>
      <c r="S31" s="64"/>
      <c r="T31" s="88"/>
      <c r="U31" s="95"/>
      <c r="V31" s="138"/>
      <c r="W31" s="283">
        <v>250.0</v>
      </c>
      <c r="X31" s="8"/>
      <c r="Y31" s="8"/>
      <c r="Z31" s="8"/>
      <c r="AA31" s="8"/>
      <c r="AB31" s="8"/>
      <c r="AC31" s="8"/>
      <c r="AD31" s="8"/>
      <c r="AE31" s="8"/>
    </row>
    <row r="32">
      <c r="A32" s="50" t="s">
        <v>52</v>
      </c>
      <c r="B32" s="50" t="s">
        <v>63</v>
      </c>
      <c r="C32" s="51"/>
      <c r="D32" s="70" t="s">
        <v>512</v>
      </c>
      <c r="E32" s="53" t="s">
        <v>493</v>
      </c>
      <c r="F32" s="50" t="s">
        <v>66</v>
      </c>
      <c r="G32" s="282" t="s">
        <v>513</v>
      </c>
      <c r="H32" s="54" t="s">
        <v>513</v>
      </c>
      <c r="I32" s="54"/>
      <c r="J32" s="311">
        <v>9.982020016E9</v>
      </c>
      <c r="K32" s="50" t="s">
        <v>60</v>
      </c>
      <c r="L32" s="71"/>
      <c r="M32" s="80"/>
      <c r="N32" s="59"/>
      <c r="O32" s="86">
        <v>299.0</v>
      </c>
      <c r="P32" s="61"/>
      <c r="Q32" s="62"/>
      <c r="R32" s="63"/>
      <c r="S32" s="64"/>
      <c r="T32" s="139"/>
      <c r="U32" s="140"/>
      <c r="V32" s="138"/>
      <c r="W32" s="283">
        <v>299.0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70</v>
      </c>
      <c r="B33" s="50" t="s">
        <v>63</v>
      </c>
      <c r="C33" s="141"/>
      <c r="D33" s="70" t="s">
        <v>514</v>
      </c>
      <c r="E33" s="53" t="s">
        <v>100</v>
      </c>
      <c r="F33" s="50" t="s">
        <v>73</v>
      </c>
      <c r="G33" s="282" t="s">
        <v>515</v>
      </c>
      <c r="H33" s="54" t="s">
        <v>516</v>
      </c>
      <c r="I33" s="54"/>
      <c r="J33" s="55" t="s">
        <v>517</v>
      </c>
      <c r="K33" s="50" t="s">
        <v>49</v>
      </c>
      <c r="L33" s="71"/>
      <c r="M33" s="58"/>
      <c r="N33" s="59"/>
      <c r="O33" s="81"/>
      <c r="P33" s="61"/>
      <c r="Q33" s="87"/>
      <c r="R33" s="43"/>
      <c r="S33" s="44"/>
      <c r="T33" s="139"/>
      <c r="U33" s="140"/>
      <c r="V33" s="135">
        <v>1700.0</v>
      </c>
      <c r="W33" s="283">
        <v>1700.0</v>
      </c>
      <c r="X33" s="8"/>
      <c r="Y33" s="8"/>
      <c r="Z33" s="8"/>
      <c r="AA33" s="8"/>
      <c r="AB33" s="8"/>
      <c r="AC33" s="8"/>
      <c r="AD33" s="8"/>
      <c r="AE33" s="8"/>
    </row>
    <row r="34">
      <c r="A34" s="50" t="s">
        <v>70</v>
      </c>
      <c r="B34" s="50" t="s">
        <v>63</v>
      </c>
      <c r="C34" s="51"/>
      <c r="D34" s="70" t="s">
        <v>518</v>
      </c>
      <c r="E34" s="53" t="s">
        <v>87</v>
      </c>
      <c r="F34" s="50" t="s">
        <v>88</v>
      </c>
      <c r="G34" s="291" t="s">
        <v>519</v>
      </c>
      <c r="H34" s="142"/>
      <c r="I34" s="54"/>
      <c r="J34" s="55" t="s">
        <v>520</v>
      </c>
      <c r="K34" s="50" t="s">
        <v>49</v>
      </c>
      <c r="L34" s="71"/>
      <c r="M34" s="58"/>
      <c r="N34" s="143"/>
      <c r="O34" s="86"/>
      <c r="P34" s="61"/>
      <c r="Q34" s="62">
        <v>147.0</v>
      </c>
      <c r="R34" s="63"/>
      <c r="S34" s="64"/>
      <c r="T34" s="139"/>
      <c r="U34" s="140"/>
      <c r="V34" s="135"/>
      <c r="W34" s="283">
        <v>147.0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70</v>
      </c>
      <c r="B35" s="50" t="s">
        <v>161</v>
      </c>
      <c r="C35" s="144"/>
      <c r="D35" s="84" t="s">
        <v>521</v>
      </c>
      <c r="E35" s="53" t="s">
        <v>174</v>
      </c>
      <c r="F35" s="50" t="s">
        <v>66</v>
      </c>
      <c r="G35" s="282" t="s">
        <v>522</v>
      </c>
      <c r="H35" s="54"/>
      <c r="I35" s="54"/>
      <c r="J35" s="55" t="s">
        <v>523</v>
      </c>
      <c r="K35" s="50" t="s">
        <v>60</v>
      </c>
      <c r="L35" s="71"/>
      <c r="M35" s="58"/>
      <c r="N35" s="143"/>
      <c r="O35" s="86"/>
      <c r="P35" s="61"/>
      <c r="Q35" s="62"/>
      <c r="R35" s="63">
        <v>250.0</v>
      </c>
      <c r="S35" s="64"/>
      <c r="T35" s="139"/>
      <c r="U35" s="140"/>
      <c r="V35" s="138"/>
      <c r="W35" s="53">
        <v>125.0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70</v>
      </c>
      <c r="B36" s="50" t="s">
        <v>63</v>
      </c>
      <c r="C36" s="51"/>
      <c r="D36" s="161" t="s">
        <v>524</v>
      </c>
      <c r="E36" s="53" t="s">
        <v>100</v>
      </c>
      <c r="F36" s="50" t="s">
        <v>73</v>
      </c>
      <c r="G36" s="282" t="s">
        <v>525</v>
      </c>
      <c r="H36" s="54"/>
      <c r="I36" s="54"/>
      <c r="J36" s="55" t="s">
        <v>526</v>
      </c>
      <c r="K36" s="50" t="s">
        <v>77</v>
      </c>
      <c r="L36" s="71"/>
      <c r="M36" s="58">
        <v>147.0</v>
      </c>
      <c r="N36" s="119"/>
      <c r="O36" s="86"/>
      <c r="P36" s="61"/>
      <c r="Q36" s="73"/>
      <c r="R36" s="74"/>
      <c r="S36" s="75"/>
      <c r="T36" s="139"/>
      <c r="U36" s="146"/>
      <c r="V36" s="138"/>
      <c r="W36" s="89">
        <v>50.0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70</v>
      </c>
      <c r="B37" s="50" t="s">
        <v>63</v>
      </c>
      <c r="C37" s="51"/>
      <c r="D37" s="161" t="s">
        <v>527</v>
      </c>
      <c r="E37" s="53" t="s">
        <v>35</v>
      </c>
      <c r="F37" s="50" t="s">
        <v>88</v>
      </c>
      <c r="G37" s="282" t="s">
        <v>528</v>
      </c>
      <c r="H37" s="54" t="s">
        <v>529</v>
      </c>
      <c r="I37" s="54"/>
      <c r="J37" s="54" t="s">
        <v>530</v>
      </c>
      <c r="K37" s="50" t="s">
        <v>60</v>
      </c>
      <c r="L37" s="71"/>
      <c r="M37" s="58"/>
      <c r="N37" s="107"/>
      <c r="O37" s="86"/>
      <c r="P37" s="61"/>
      <c r="Q37" s="87">
        <v>147.0</v>
      </c>
      <c r="R37" s="43"/>
      <c r="S37" s="44"/>
      <c r="T37" s="139"/>
      <c r="U37" s="140"/>
      <c r="V37" s="138"/>
      <c r="W37" s="53">
        <v>73.5</v>
      </c>
      <c r="X37" s="8"/>
      <c r="Y37" s="8"/>
      <c r="Z37" s="8"/>
      <c r="AA37" s="8"/>
      <c r="AB37" s="8"/>
      <c r="AC37" s="8"/>
      <c r="AD37" s="8"/>
      <c r="AE37" s="8"/>
    </row>
    <row r="38">
      <c r="A38" s="50" t="s">
        <v>70</v>
      </c>
      <c r="B38" s="50" t="s">
        <v>63</v>
      </c>
      <c r="C38" s="79"/>
      <c r="D38" s="161" t="s">
        <v>531</v>
      </c>
      <c r="E38" s="53" t="s">
        <v>35</v>
      </c>
      <c r="F38" s="50" t="s">
        <v>73</v>
      </c>
      <c r="G38" s="282" t="s">
        <v>532</v>
      </c>
      <c r="H38" s="54"/>
      <c r="I38" s="54"/>
      <c r="J38" s="54" t="s">
        <v>533</v>
      </c>
      <c r="K38" s="50" t="s">
        <v>60</v>
      </c>
      <c r="L38" s="57"/>
      <c r="M38" s="58">
        <v>147.0</v>
      </c>
      <c r="N38" s="59"/>
      <c r="O38" s="86"/>
      <c r="P38" s="61"/>
      <c r="Q38" s="62"/>
      <c r="R38" s="63"/>
      <c r="S38" s="64"/>
      <c r="T38" s="139"/>
      <c r="U38" s="140"/>
      <c r="V38" s="135"/>
      <c r="W38" s="89">
        <v>50.0</v>
      </c>
      <c r="X38" s="8"/>
      <c r="Y38" s="8"/>
      <c r="Z38" s="8"/>
      <c r="AA38" s="8"/>
      <c r="AB38" s="8"/>
      <c r="AC38" s="8"/>
      <c r="AD38" s="8"/>
      <c r="AE38" s="8"/>
    </row>
    <row r="39">
      <c r="A39" s="50" t="s">
        <v>52</v>
      </c>
      <c r="B39" s="50" t="s">
        <v>63</v>
      </c>
      <c r="C39" s="79"/>
      <c r="D39" s="70" t="s">
        <v>534</v>
      </c>
      <c r="E39" s="53" t="s">
        <v>174</v>
      </c>
      <c r="F39" s="50" t="s">
        <v>66</v>
      </c>
      <c r="G39" s="284" t="s">
        <v>535</v>
      </c>
      <c r="H39" s="106" t="s">
        <v>536</v>
      </c>
      <c r="I39" s="54"/>
      <c r="J39" s="311">
        <v>8.796435418E9</v>
      </c>
      <c r="K39" s="50" t="s">
        <v>60</v>
      </c>
      <c r="L39" s="57"/>
      <c r="M39" s="58"/>
      <c r="N39" s="59">
        <v>250.0</v>
      </c>
      <c r="O39" s="86"/>
      <c r="P39" s="61"/>
      <c r="Q39" s="62"/>
      <c r="R39" s="63"/>
      <c r="S39" s="64"/>
      <c r="T39" s="149"/>
      <c r="U39" s="140"/>
      <c r="V39" s="135"/>
      <c r="W39" s="53">
        <v>50.0</v>
      </c>
      <c r="X39" s="8"/>
      <c r="Y39" s="8"/>
      <c r="Z39" s="8"/>
      <c r="AA39" s="8"/>
      <c r="AB39" s="8"/>
      <c r="AC39" s="8"/>
      <c r="AD39" s="8"/>
      <c r="AE39" s="8"/>
    </row>
    <row r="40">
      <c r="A40" s="50" t="s">
        <v>70</v>
      </c>
      <c r="B40" s="50" t="s">
        <v>63</v>
      </c>
      <c r="C40" s="79"/>
      <c r="D40" s="70" t="s">
        <v>537</v>
      </c>
      <c r="E40" s="53" t="s">
        <v>412</v>
      </c>
      <c r="F40" s="50" t="s">
        <v>66</v>
      </c>
      <c r="G40" s="293" t="s">
        <v>538</v>
      </c>
      <c r="H40" s="150"/>
      <c r="I40" s="54"/>
      <c r="J40" s="55" t="s">
        <v>539</v>
      </c>
      <c r="K40" s="50" t="s">
        <v>77</v>
      </c>
      <c r="L40" s="71"/>
      <c r="M40" s="58">
        <v>250.0</v>
      </c>
      <c r="N40" s="59"/>
      <c r="O40" s="81"/>
      <c r="P40" s="61"/>
      <c r="Q40" s="73"/>
      <c r="R40" s="74"/>
      <c r="S40" s="75"/>
      <c r="T40" s="139"/>
      <c r="U40" s="140"/>
      <c r="V40" s="135"/>
      <c r="W40" s="53">
        <v>125.0</v>
      </c>
      <c r="X40" s="8"/>
      <c r="Y40" s="8"/>
      <c r="Z40" s="8"/>
      <c r="AA40" s="8"/>
      <c r="AB40" s="8"/>
      <c r="AC40" s="8"/>
      <c r="AD40" s="8"/>
      <c r="AE40" s="8"/>
    </row>
    <row r="41">
      <c r="A41" s="50" t="s">
        <v>70</v>
      </c>
      <c r="B41" s="50" t="s">
        <v>63</v>
      </c>
      <c r="C41" s="51"/>
      <c r="D41" s="70" t="s">
        <v>540</v>
      </c>
      <c r="E41" s="53" t="s">
        <v>122</v>
      </c>
      <c r="F41" s="50" t="s">
        <v>162</v>
      </c>
      <c r="G41" s="282" t="s">
        <v>541</v>
      </c>
      <c r="H41" s="54"/>
      <c r="I41" s="54"/>
      <c r="J41" s="55" t="s">
        <v>542</v>
      </c>
      <c r="K41" s="50" t="s">
        <v>49</v>
      </c>
      <c r="L41" s="71"/>
      <c r="M41" s="58"/>
      <c r="N41" s="59"/>
      <c r="O41" s="86"/>
      <c r="P41" s="61"/>
      <c r="Q41" s="151"/>
      <c r="R41" s="152"/>
      <c r="S41" s="44">
        <v>350.0</v>
      </c>
      <c r="T41" s="139"/>
      <c r="U41" s="140"/>
      <c r="V41" s="138"/>
      <c r="W41" s="53">
        <v>200.0</v>
      </c>
      <c r="X41" s="8"/>
      <c r="Y41" s="8"/>
      <c r="Z41" s="8"/>
      <c r="AA41" s="8"/>
      <c r="AB41" s="8"/>
      <c r="AC41" s="8"/>
      <c r="AD41" s="8"/>
      <c r="AE41" s="8"/>
    </row>
    <row r="42">
      <c r="A42" s="50" t="s">
        <v>52</v>
      </c>
      <c r="B42" s="50" t="s">
        <v>63</v>
      </c>
      <c r="C42" s="51"/>
      <c r="D42" s="52"/>
      <c r="E42" s="53" t="s">
        <v>35</v>
      </c>
      <c r="F42" s="50" t="s">
        <v>73</v>
      </c>
      <c r="G42" s="296" t="s">
        <v>543</v>
      </c>
      <c r="H42" s="54"/>
      <c r="I42" s="54"/>
      <c r="J42" s="53" t="s">
        <v>544</v>
      </c>
      <c r="K42" s="50" t="s">
        <v>77</v>
      </c>
      <c r="L42" s="134"/>
      <c r="M42" s="58"/>
      <c r="N42" s="59"/>
      <c r="O42" s="86"/>
      <c r="P42" s="61"/>
      <c r="Q42" s="62"/>
      <c r="R42" s="63"/>
      <c r="S42" s="64"/>
      <c r="T42" s="139"/>
      <c r="U42" s="146">
        <v>147.0</v>
      </c>
      <c r="V42" s="135"/>
      <c r="W42" s="53">
        <v>50.0</v>
      </c>
      <c r="X42" s="8"/>
      <c r="Y42" s="8"/>
      <c r="Z42" s="8"/>
      <c r="AA42" s="8"/>
      <c r="AB42" s="8"/>
      <c r="AC42" s="8"/>
      <c r="AD42" s="8"/>
      <c r="AE42" s="8"/>
    </row>
    <row r="43">
      <c r="A43" s="50" t="s">
        <v>52</v>
      </c>
      <c r="B43" s="50" t="s">
        <v>63</v>
      </c>
      <c r="C43" s="51"/>
      <c r="D43" s="84" t="s">
        <v>545</v>
      </c>
      <c r="E43" s="53" t="s">
        <v>171</v>
      </c>
      <c r="F43" s="50" t="s">
        <v>66</v>
      </c>
      <c r="G43" s="282" t="s">
        <v>546</v>
      </c>
      <c r="H43" s="54"/>
      <c r="I43" s="54"/>
      <c r="J43" s="311">
        <v>3.588057E9</v>
      </c>
      <c r="K43" s="50" t="s">
        <v>77</v>
      </c>
      <c r="L43" s="71"/>
      <c r="M43" s="58"/>
      <c r="N43" s="59">
        <v>200.0</v>
      </c>
      <c r="O43" s="154"/>
      <c r="P43" s="127"/>
      <c r="Q43" s="62"/>
      <c r="R43" s="63"/>
      <c r="S43" s="64"/>
      <c r="T43" s="139"/>
      <c r="U43" s="140"/>
      <c r="V43" s="138"/>
      <c r="W43" s="53">
        <v>50.0</v>
      </c>
      <c r="X43" s="8"/>
      <c r="Y43" s="8"/>
      <c r="Z43" s="8"/>
      <c r="AA43" s="8"/>
      <c r="AB43" s="8"/>
      <c r="AC43" s="8"/>
      <c r="AD43" s="8"/>
      <c r="AE43" s="8"/>
    </row>
    <row r="44">
      <c r="A44" s="50" t="s">
        <v>52</v>
      </c>
      <c r="B44" s="50" t="s">
        <v>63</v>
      </c>
      <c r="C44" s="51"/>
      <c r="D44" s="70" t="s">
        <v>547</v>
      </c>
      <c r="E44" s="53" t="s">
        <v>65</v>
      </c>
      <c r="F44" s="50" t="s">
        <v>66</v>
      </c>
      <c r="G44" s="282" t="s">
        <v>548</v>
      </c>
      <c r="H44" s="54" t="s">
        <v>548</v>
      </c>
      <c r="I44" s="54"/>
      <c r="J44" s="55" t="s">
        <v>549</v>
      </c>
      <c r="K44" s="50" t="s">
        <v>49</v>
      </c>
      <c r="L44" s="71"/>
      <c r="M44" s="93"/>
      <c r="N44" s="59"/>
      <c r="O44" s="325">
        <v>250.0</v>
      </c>
      <c r="P44" s="61"/>
      <c r="Q44" s="62"/>
      <c r="R44" s="63"/>
      <c r="S44" s="64"/>
      <c r="T44" s="139"/>
      <c r="U44" s="140"/>
      <c r="V44" s="138"/>
      <c r="W44" s="53">
        <v>150.0</v>
      </c>
      <c r="X44" s="8"/>
      <c r="Y44" s="8"/>
      <c r="Z44" s="8"/>
      <c r="AA44" s="8"/>
      <c r="AB44" s="8"/>
      <c r="AC44" s="8"/>
      <c r="AD44" s="8"/>
      <c r="AE44" s="8"/>
    </row>
    <row r="45">
      <c r="A45" s="50" t="s">
        <v>70</v>
      </c>
      <c r="B45" s="50" t="s">
        <v>63</v>
      </c>
      <c r="C45" s="79"/>
      <c r="D45" s="156"/>
      <c r="E45" s="53" t="s">
        <v>149</v>
      </c>
      <c r="F45" s="50" t="s">
        <v>73</v>
      </c>
      <c r="G45" s="295" t="s">
        <v>550</v>
      </c>
      <c r="H45" s="157" t="s">
        <v>551</v>
      </c>
      <c r="I45" s="54"/>
      <c r="J45" s="150" t="s">
        <v>552</v>
      </c>
      <c r="K45" s="50" t="s">
        <v>77</v>
      </c>
      <c r="L45" s="158"/>
      <c r="M45" s="58">
        <v>244.0</v>
      </c>
      <c r="N45" s="59"/>
      <c r="O45" s="154"/>
      <c r="P45" s="61"/>
      <c r="Q45" s="62"/>
      <c r="R45" s="63"/>
      <c r="S45" s="64"/>
      <c r="T45" s="139"/>
      <c r="U45" s="146"/>
      <c r="V45" s="138"/>
      <c r="W45" s="53">
        <v>50.0</v>
      </c>
      <c r="X45" s="8"/>
      <c r="Y45" s="8"/>
      <c r="Z45" s="8"/>
      <c r="AA45" s="8"/>
      <c r="AB45" s="8"/>
      <c r="AC45" s="8"/>
      <c r="AD45" s="8"/>
      <c r="AE45" s="8"/>
    </row>
    <row r="46">
      <c r="A46" s="50" t="s">
        <v>52</v>
      </c>
      <c r="B46" s="50" t="s">
        <v>161</v>
      </c>
      <c r="C46" s="79"/>
      <c r="D46" s="84" t="s">
        <v>553</v>
      </c>
      <c r="E46" s="53" t="s">
        <v>122</v>
      </c>
      <c r="F46" s="50" t="s">
        <v>66</v>
      </c>
      <c r="G46" s="282" t="s">
        <v>554</v>
      </c>
      <c r="H46" s="54"/>
      <c r="I46" s="54"/>
      <c r="J46" s="55" t="s">
        <v>555</v>
      </c>
      <c r="K46" s="50" t="s">
        <v>49</v>
      </c>
      <c r="L46" s="71"/>
      <c r="M46" s="58"/>
      <c r="N46" s="59">
        <v>250.0</v>
      </c>
      <c r="O46" s="159"/>
      <c r="P46" s="61"/>
      <c r="Q46" s="62"/>
      <c r="R46" s="63"/>
      <c r="S46" s="64"/>
      <c r="T46" s="139"/>
      <c r="U46" s="146"/>
      <c r="V46" s="103"/>
      <c r="W46" s="283">
        <v>250.0</v>
      </c>
      <c r="X46" s="8"/>
      <c r="Y46" s="8"/>
      <c r="Z46" s="8"/>
      <c r="AA46" s="8"/>
      <c r="AB46" s="8"/>
      <c r="AC46" s="8"/>
      <c r="AD46" s="8"/>
      <c r="AE46" s="8"/>
    </row>
    <row r="47">
      <c r="A47" s="50" t="s">
        <v>70</v>
      </c>
      <c r="B47" s="50" t="s">
        <v>63</v>
      </c>
      <c r="C47" s="51"/>
      <c r="D47" s="84" t="s">
        <v>556</v>
      </c>
      <c r="E47" s="53" t="s">
        <v>79</v>
      </c>
      <c r="F47" s="50" t="s">
        <v>56</v>
      </c>
      <c r="G47" s="282" t="s">
        <v>557</v>
      </c>
      <c r="H47" s="54"/>
      <c r="I47" s="54"/>
      <c r="J47" s="55" t="s">
        <v>558</v>
      </c>
      <c r="K47" s="50" t="s">
        <v>49</v>
      </c>
      <c r="L47" s="57"/>
      <c r="M47" s="58"/>
      <c r="N47" s="59"/>
      <c r="O47" s="160"/>
      <c r="P47" s="132"/>
      <c r="Q47" s="62">
        <v>250.0</v>
      </c>
      <c r="R47" s="63"/>
      <c r="S47" s="64"/>
      <c r="T47" s="149"/>
      <c r="U47" s="140"/>
      <c r="V47" s="103"/>
      <c r="W47" s="283">
        <v>250.0</v>
      </c>
      <c r="X47" s="8"/>
      <c r="Y47" s="8"/>
      <c r="Z47" s="8"/>
      <c r="AA47" s="8"/>
      <c r="AB47" s="8"/>
      <c r="AC47" s="8"/>
      <c r="AD47" s="8"/>
      <c r="AE47" s="8"/>
    </row>
    <row r="48">
      <c r="A48" s="50" t="s">
        <v>70</v>
      </c>
      <c r="B48" s="50" t="s">
        <v>63</v>
      </c>
      <c r="C48" s="51"/>
      <c r="D48" s="161" t="s">
        <v>559</v>
      </c>
      <c r="E48" s="53" t="s">
        <v>65</v>
      </c>
      <c r="F48" s="50" t="s">
        <v>66</v>
      </c>
      <c r="G48" s="282" t="s">
        <v>560</v>
      </c>
      <c r="H48" s="54" t="s">
        <v>561</v>
      </c>
      <c r="I48" s="54"/>
      <c r="J48" s="55" t="s">
        <v>562</v>
      </c>
      <c r="K48" s="50" t="s">
        <v>49</v>
      </c>
      <c r="L48" s="71"/>
      <c r="M48" s="93"/>
      <c r="N48" s="59"/>
      <c r="O48" s="160"/>
      <c r="P48" s="61"/>
      <c r="Q48" s="62">
        <v>250.0</v>
      </c>
      <c r="R48" s="63"/>
      <c r="S48" s="64"/>
      <c r="T48" s="139"/>
      <c r="U48" s="140"/>
      <c r="V48" s="96"/>
      <c r="W48" s="283">
        <v>250.0</v>
      </c>
      <c r="X48" s="8"/>
      <c r="Y48" s="8"/>
      <c r="Z48" s="8"/>
      <c r="AA48" s="8"/>
      <c r="AB48" s="8"/>
      <c r="AC48" s="8"/>
      <c r="AD48" s="8"/>
      <c r="AE48" s="8"/>
    </row>
    <row r="49">
      <c r="A49" s="50" t="s">
        <v>70</v>
      </c>
      <c r="B49" s="50" t="s">
        <v>63</v>
      </c>
      <c r="C49" s="51"/>
      <c r="D49" s="70" t="s">
        <v>563</v>
      </c>
      <c r="E49" s="53" t="s">
        <v>35</v>
      </c>
      <c r="F49" s="50" t="s">
        <v>56</v>
      </c>
      <c r="G49" s="297" t="s">
        <v>564</v>
      </c>
      <c r="H49" s="162"/>
      <c r="I49" s="54"/>
      <c r="J49" s="55" t="s">
        <v>565</v>
      </c>
      <c r="K49" s="50" t="s">
        <v>60</v>
      </c>
      <c r="L49" s="71"/>
      <c r="M49" s="58">
        <v>250.0</v>
      </c>
      <c r="N49" s="143"/>
      <c r="O49" s="160"/>
      <c r="P49" s="61"/>
      <c r="Q49" s="73"/>
      <c r="R49" s="74"/>
      <c r="S49" s="75"/>
      <c r="T49" s="163"/>
      <c r="U49" s="164"/>
      <c r="V49" s="103"/>
      <c r="W49" s="283">
        <v>250.0</v>
      </c>
      <c r="X49" s="8"/>
      <c r="Y49" s="8"/>
      <c r="Z49" s="8"/>
      <c r="AA49" s="8"/>
      <c r="AB49" s="8"/>
      <c r="AC49" s="8"/>
      <c r="AD49" s="8"/>
      <c r="AE49" s="8"/>
    </row>
    <row r="50">
      <c r="A50" s="50" t="s">
        <v>70</v>
      </c>
      <c r="B50" s="50" t="s">
        <v>63</v>
      </c>
      <c r="C50" s="79"/>
      <c r="D50" s="70" t="s">
        <v>566</v>
      </c>
      <c r="E50" s="53" t="s">
        <v>122</v>
      </c>
      <c r="F50" s="50" t="s">
        <v>66</v>
      </c>
      <c r="G50" s="282" t="s">
        <v>567</v>
      </c>
      <c r="H50" s="54"/>
      <c r="I50" s="54"/>
      <c r="J50" s="54" t="s">
        <v>568</v>
      </c>
      <c r="K50" s="50" t="s">
        <v>49</v>
      </c>
      <c r="L50" s="71"/>
      <c r="M50" s="58">
        <v>250.0</v>
      </c>
      <c r="N50" s="165"/>
      <c r="O50" s="160"/>
      <c r="P50" s="61"/>
      <c r="Q50" s="62"/>
      <c r="R50" s="63"/>
      <c r="S50" s="64"/>
      <c r="T50" s="163"/>
      <c r="U50" s="166"/>
      <c r="V50" s="135"/>
      <c r="W50" s="53">
        <v>125.0</v>
      </c>
      <c r="X50" s="8"/>
      <c r="Y50" s="8"/>
      <c r="Z50" s="8"/>
      <c r="AA50" s="8"/>
      <c r="AB50" s="8"/>
      <c r="AC50" s="8"/>
      <c r="AD50" s="8"/>
      <c r="AE50" s="8"/>
    </row>
    <row r="51">
      <c r="A51" s="50" t="s">
        <v>52</v>
      </c>
      <c r="B51" s="50" t="s">
        <v>63</v>
      </c>
      <c r="C51" s="51"/>
      <c r="D51" s="70" t="s">
        <v>569</v>
      </c>
      <c r="E51" s="53" t="s">
        <v>87</v>
      </c>
      <c r="F51" s="50" t="s">
        <v>88</v>
      </c>
      <c r="G51" s="282" t="s">
        <v>570</v>
      </c>
      <c r="H51" s="54" t="s">
        <v>571</v>
      </c>
      <c r="I51" s="54"/>
      <c r="J51" s="54" t="s">
        <v>572</v>
      </c>
      <c r="K51" s="50" t="s">
        <v>49</v>
      </c>
      <c r="L51" s="71"/>
      <c r="M51" s="58"/>
      <c r="N51" s="165"/>
      <c r="O51" s="160">
        <v>150.0</v>
      </c>
      <c r="P51" s="61"/>
      <c r="Q51" s="87"/>
      <c r="R51" s="43"/>
      <c r="S51" s="44"/>
      <c r="T51" s="163"/>
      <c r="U51" s="166"/>
      <c r="V51" s="138"/>
      <c r="W51" s="283">
        <v>150.0</v>
      </c>
      <c r="X51" s="8"/>
      <c r="Y51" s="8"/>
      <c r="Z51" s="8"/>
      <c r="AA51" s="8"/>
      <c r="AB51" s="8"/>
      <c r="AC51" s="8"/>
      <c r="AD51" s="8"/>
      <c r="AE51" s="8"/>
    </row>
    <row r="52">
      <c r="A52" s="50" t="s">
        <v>70</v>
      </c>
      <c r="B52" s="50" t="s">
        <v>63</v>
      </c>
      <c r="C52" s="51"/>
      <c r="D52" s="161" t="s">
        <v>573</v>
      </c>
      <c r="E52" s="53" t="s">
        <v>149</v>
      </c>
      <c r="F52" s="50" t="s">
        <v>88</v>
      </c>
      <c r="G52" s="282" t="s">
        <v>574</v>
      </c>
      <c r="H52" s="54" t="s">
        <v>575</v>
      </c>
      <c r="I52" s="54"/>
      <c r="J52" s="167" t="s">
        <v>576</v>
      </c>
      <c r="K52" s="50" t="s">
        <v>77</v>
      </c>
      <c r="L52" s="57">
        <v>147.0</v>
      </c>
      <c r="M52" s="58"/>
      <c r="N52" s="165"/>
      <c r="O52" s="160"/>
      <c r="P52" s="61"/>
      <c r="Q52" s="73"/>
      <c r="R52" s="74"/>
      <c r="S52" s="75"/>
      <c r="T52" s="168"/>
      <c r="U52" s="166"/>
      <c r="V52" s="138"/>
      <c r="W52" s="53">
        <v>50.0</v>
      </c>
      <c r="X52" s="8"/>
      <c r="Y52" s="8"/>
      <c r="Z52" s="8"/>
      <c r="AA52" s="8"/>
      <c r="AB52" s="8"/>
      <c r="AC52" s="8"/>
      <c r="AD52" s="8"/>
      <c r="AE52" s="8"/>
    </row>
    <row r="53">
      <c r="A53" s="50" t="s">
        <v>70</v>
      </c>
      <c r="B53" s="50" t="s">
        <v>63</v>
      </c>
      <c r="C53" s="51"/>
      <c r="D53" s="319" t="s">
        <v>577</v>
      </c>
      <c r="E53" s="53" t="s">
        <v>35</v>
      </c>
      <c r="F53" s="50" t="s">
        <v>73</v>
      </c>
      <c r="G53" s="282" t="s">
        <v>578</v>
      </c>
      <c r="H53" s="54" t="s">
        <v>575</v>
      </c>
      <c r="I53" s="54"/>
      <c r="J53" s="55" t="s">
        <v>576</v>
      </c>
      <c r="K53" s="50" t="s">
        <v>77</v>
      </c>
      <c r="L53" s="57">
        <v>147.0</v>
      </c>
      <c r="M53" s="58"/>
      <c r="N53" s="170"/>
      <c r="O53" s="160"/>
      <c r="P53" s="171"/>
      <c r="Q53" s="73"/>
      <c r="R53" s="74"/>
      <c r="S53" s="75"/>
      <c r="T53" s="163"/>
      <c r="U53" s="166"/>
      <c r="V53" s="138"/>
      <c r="W53" s="53">
        <v>50.0</v>
      </c>
      <c r="X53" s="8"/>
      <c r="Y53" s="8"/>
      <c r="Z53" s="8"/>
      <c r="AA53" s="8"/>
      <c r="AB53" s="8"/>
      <c r="AC53" s="8"/>
      <c r="AD53" s="8"/>
      <c r="AE53" s="8"/>
    </row>
    <row r="54">
      <c r="A54" s="50" t="s">
        <v>52</v>
      </c>
      <c r="B54" s="50" t="s">
        <v>63</v>
      </c>
      <c r="C54" s="51"/>
      <c r="D54" s="79"/>
      <c r="E54" s="53" t="s">
        <v>174</v>
      </c>
      <c r="F54" s="50" t="s">
        <v>66</v>
      </c>
      <c r="G54" s="312" t="s">
        <v>579</v>
      </c>
      <c r="H54" s="54" t="s">
        <v>580</v>
      </c>
      <c r="I54" s="54"/>
      <c r="J54" s="311">
        <v>8.681364291E9</v>
      </c>
      <c r="K54" s="50" t="s">
        <v>60</v>
      </c>
      <c r="L54" s="71"/>
      <c r="M54" s="93"/>
      <c r="N54" s="165">
        <v>200.0</v>
      </c>
      <c r="O54" s="172"/>
      <c r="P54" s="171"/>
      <c r="Q54" s="62"/>
      <c r="R54" s="63"/>
      <c r="S54" s="64"/>
      <c r="T54" s="163"/>
      <c r="U54" s="166"/>
      <c r="V54" s="138"/>
      <c r="W54" s="53">
        <v>50.0</v>
      </c>
      <c r="X54" s="8"/>
      <c r="Y54" s="8"/>
      <c r="Z54" s="8"/>
      <c r="AA54" s="8"/>
      <c r="AB54" s="8"/>
      <c r="AC54" s="8"/>
      <c r="AD54" s="8"/>
      <c r="AE54" s="8"/>
    </row>
    <row r="55">
      <c r="A55" s="50" t="s">
        <v>70</v>
      </c>
      <c r="B55" s="50" t="s">
        <v>63</v>
      </c>
      <c r="C55" s="51"/>
      <c r="D55" s="141" t="s">
        <v>581</v>
      </c>
      <c r="E55" s="53" t="s">
        <v>100</v>
      </c>
      <c r="F55" s="50" t="s">
        <v>73</v>
      </c>
      <c r="G55" s="284" t="s">
        <v>582</v>
      </c>
      <c r="H55" s="106" t="s">
        <v>583</v>
      </c>
      <c r="I55" s="54"/>
      <c r="J55" s="55" t="s">
        <v>584</v>
      </c>
      <c r="K55" s="50" t="s">
        <v>77</v>
      </c>
      <c r="L55" s="57">
        <v>147.0</v>
      </c>
      <c r="M55" s="58"/>
      <c r="N55" s="165"/>
      <c r="O55" s="160"/>
      <c r="P55" s="171"/>
      <c r="Q55" s="73"/>
      <c r="R55" s="74"/>
      <c r="S55" s="75"/>
      <c r="T55" s="163"/>
      <c r="U55" s="164"/>
      <c r="V55" s="138"/>
      <c r="W55" s="53"/>
      <c r="X55" s="8"/>
      <c r="Y55" s="8"/>
      <c r="Z55" s="8"/>
      <c r="AA55" s="8"/>
      <c r="AB55" s="8"/>
      <c r="AC55" s="8"/>
      <c r="AD55" s="8"/>
      <c r="AE55" s="8"/>
    </row>
    <row r="56">
      <c r="A56" s="50" t="s">
        <v>52</v>
      </c>
      <c r="B56" s="50" t="s">
        <v>63</v>
      </c>
      <c r="C56" s="51"/>
      <c r="D56" s="141" t="s">
        <v>585</v>
      </c>
      <c r="E56" s="173" t="s">
        <v>149</v>
      </c>
      <c r="F56" s="50" t="s">
        <v>73</v>
      </c>
      <c r="G56" s="282" t="s">
        <v>586</v>
      </c>
      <c r="H56" s="54" t="s">
        <v>587</v>
      </c>
      <c r="I56" s="54"/>
      <c r="J56" s="311">
        <v>1.1982857652E10</v>
      </c>
      <c r="K56" s="50" t="s">
        <v>77</v>
      </c>
      <c r="L56" s="71"/>
      <c r="M56" s="174"/>
      <c r="N56" s="165">
        <v>125.0</v>
      </c>
      <c r="O56" s="172"/>
      <c r="P56" s="171"/>
      <c r="Q56" s="62"/>
      <c r="R56" s="63"/>
      <c r="S56" s="64"/>
      <c r="T56" s="168"/>
      <c r="U56" s="166"/>
      <c r="V56" s="138"/>
      <c r="W56" s="89">
        <v>65.0</v>
      </c>
      <c r="X56" s="8"/>
      <c r="Y56" s="8"/>
      <c r="Z56" s="8"/>
      <c r="AA56" s="8"/>
      <c r="AB56" s="8"/>
      <c r="AC56" s="8"/>
      <c r="AD56" s="8"/>
      <c r="AE56" s="8"/>
    </row>
    <row r="57">
      <c r="A57" s="50" t="s">
        <v>52</v>
      </c>
      <c r="B57" s="50" t="s">
        <v>63</v>
      </c>
      <c r="C57" s="51"/>
      <c r="D57" s="141" t="s">
        <v>588</v>
      </c>
      <c r="E57" s="173" t="s">
        <v>87</v>
      </c>
      <c r="F57" s="50" t="s">
        <v>88</v>
      </c>
      <c r="G57" s="326" t="s">
        <v>589</v>
      </c>
      <c r="H57" s="175" t="s">
        <v>590</v>
      </c>
      <c r="I57" s="54"/>
      <c r="J57" s="55" t="s">
        <v>591</v>
      </c>
      <c r="K57" s="50" t="s">
        <v>49</v>
      </c>
      <c r="L57" s="71"/>
      <c r="M57" s="58"/>
      <c r="N57" s="165"/>
      <c r="O57" s="176">
        <v>150.0</v>
      </c>
      <c r="P57" s="171"/>
      <c r="Q57" s="62"/>
      <c r="R57" s="63"/>
      <c r="S57" s="64"/>
      <c r="T57" s="168"/>
      <c r="U57" s="166"/>
      <c r="V57" s="138"/>
      <c r="W57" s="53">
        <v>100.0</v>
      </c>
      <c r="X57" s="8"/>
      <c r="Y57" s="8"/>
      <c r="Z57" s="8"/>
      <c r="AA57" s="8"/>
      <c r="AB57" s="8"/>
      <c r="AC57" s="8"/>
      <c r="AD57" s="8"/>
      <c r="AE57" s="8"/>
    </row>
    <row r="58">
      <c r="A58" s="50" t="s">
        <v>70</v>
      </c>
      <c r="B58" s="50" t="s">
        <v>63</v>
      </c>
      <c r="C58" s="51"/>
      <c r="D58" s="141" t="s">
        <v>592</v>
      </c>
      <c r="E58" s="173" t="s">
        <v>174</v>
      </c>
      <c r="F58" s="50" t="s">
        <v>66</v>
      </c>
      <c r="G58" s="282" t="s">
        <v>593</v>
      </c>
      <c r="H58" s="54"/>
      <c r="I58" s="54"/>
      <c r="J58" s="55" t="s">
        <v>594</v>
      </c>
      <c r="K58" s="50" t="s">
        <v>60</v>
      </c>
      <c r="L58" s="177"/>
      <c r="M58" s="58"/>
      <c r="N58" s="165"/>
      <c r="O58" s="160"/>
      <c r="P58" s="171"/>
      <c r="Q58" s="151"/>
      <c r="R58" s="43">
        <v>450.0</v>
      </c>
      <c r="S58" s="153"/>
      <c r="T58" s="168"/>
      <c r="U58" s="166"/>
      <c r="V58" s="138"/>
      <c r="W58" s="53">
        <v>225.0</v>
      </c>
      <c r="X58" s="8"/>
      <c r="Y58" s="8"/>
      <c r="Z58" s="8"/>
      <c r="AA58" s="8"/>
      <c r="AB58" s="8"/>
      <c r="AC58" s="8"/>
      <c r="AD58" s="8"/>
      <c r="AE58" s="8"/>
    </row>
    <row r="59">
      <c r="A59" s="50" t="s">
        <v>70</v>
      </c>
      <c r="B59" s="50" t="s">
        <v>63</v>
      </c>
      <c r="C59" s="51"/>
      <c r="D59" s="141" t="s">
        <v>595</v>
      </c>
      <c r="E59" s="173" t="s">
        <v>35</v>
      </c>
      <c r="F59" s="50" t="s">
        <v>88</v>
      </c>
      <c r="G59" s="282" t="s">
        <v>596</v>
      </c>
      <c r="H59" s="54" t="s">
        <v>597</v>
      </c>
      <c r="I59" s="54"/>
      <c r="J59" s="55" t="s">
        <v>598</v>
      </c>
      <c r="K59" s="50" t="s">
        <v>60</v>
      </c>
      <c r="L59" s="178"/>
      <c r="M59" s="58"/>
      <c r="N59" s="165"/>
      <c r="O59" s="172"/>
      <c r="P59" s="179"/>
      <c r="Q59" s="87">
        <v>147.0</v>
      </c>
      <c r="R59" s="152"/>
      <c r="S59" s="153"/>
      <c r="T59" s="168"/>
      <c r="U59" s="166"/>
      <c r="V59" s="138"/>
      <c r="W59" s="283">
        <v>147.0</v>
      </c>
      <c r="X59" s="8"/>
      <c r="Y59" s="8"/>
      <c r="Z59" s="8"/>
      <c r="AA59" s="8"/>
      <c r="AB59" s="8"/>
      <c r="AC59" s="8"/>
      <c r="AD59" s="8"/>
      <c r="AE59" s="8"/>
    </row>
    <row r="60">
      <c r="A60" s="50" t="s">
        <v>70</v>
      </c>
      <c r="B60" s="50" t="s">
        <v>63</v>
      </c>
      <c r="C60" s="51"/>
      <c r="D60" s="141" t="s">
        <v>599</v>
      </c>
      <c r="E60" s="173" t="s">
        <v>122</v>
      </c>
      <c r="F60" s="50" t="s">
        <v>66</v>
      </c>
      <c r="G60" s="282" t="s">
        <v>600</v>
      </c>
      <c r="H60" s="54" t="s">
        <v>601</v>
      </c>
      <c r="I60" s="54"/>
      <c r="J60" s="55" t="s">
        <v>602</v>
      </c>
      <c r="K60" s="50" t="s">
        <v>49</v>
      </c>
      <c r="L60" s="177"/>
      <c r="M60" s="58"/>
      <c r="N60" s="180"/>
      <c r="O60" s="172"/>
      <c r="P60" s="171"/>
      <c r="Q60" s="62">
        <v>250.0</v>
      </c>
      <c r="R60" s="63"/>
      <c r="S60" s="64"/>
      <c r="T60" s="163"/>
      <c r="U60" s="166"/>
      <c r="V60" s="138"/>
      <c r="W60" s="53">
        <v>125.0</v>
      </c>
      <c r="X60" s="8"/>
      <c r="Y60" s="8"/>
      <c r="Z60" s="8"/>
      <c r="AA60" s="8"/>
      <c r="AB60" s="8"/>
      <c r="AC60" s="8"/>
      <c r="AD60" s="8"/>
      <c r="AE60" s="8"/>
    </row>
    <row r="61">
      <c r="A61" s="50" t="s">
        <v>52</v>
      </c>
      <c r="B61" s="50" t="s">
        <v>63</v>
      </c>
      <c r="C61" s="51"/>
      <c r="D61" s="141" t="s">
        <v>603</v>
      </c>
      <c r="E61" s="173" t="s">
        <v>79</v>
      </c>
      <c r="F61" s="50" t="s">
        <v>56</v>
      </c>
      <c r="G61" s="327" t="s">
        <v>604</v>
      </c>
      <c r="H61" s="328" t="s">
        <v>605</v>
      </c>
      <c r="I61" s="54"/>
      <c r="J61" s="311">
        <v>8.694395422E9</v>
      </c>
      <c r="K61" s="50" t="s">
        <v>49</v>
      </c>
      <c r="L61" s="177"/>
      <c r="M61" s="58"/>
      <c r="N61" s="165"/>
      <c r="O61" s="176">
        <v>450.0</v>
      </c>
      <c r="P61" s="171"/>
      <c r="Q61" s="73"/>
      <c r="R61" s="74"/>
      <c r="S61" s="75"/>
      <c r="T61" s="163"/>
      <c r="U61" s="166"/>
      <c r="V61" s="138"/>
      <c r="W61" s="53">
        <v>225.0</v>
      </c>
      <c r="X61" s="8"/>
      <c r="Y61" s="8"/>
      <c r="Z61" s="8"/>
      <c r="AA61" s="8"/>
      <c r="AB61" s="8"/>
      <c r="AC61" s="8"/>
      <c r="AD61" s="8"/>
      <c r="AE61" s="8"/>
    </row>
    <row r="62">
      <c r="A62" s="50" t="s">
        <v>70</v>
      </c>
      <c r="B62" s="50" t="s">
        <v>63</v>
      </c>
      <c r="C62" s="79"/>
      <c r="D62" s="141" t="s">
        <v>606</v>
      </c>
      <c r="E62" s="173" t="s">
        <v>79</v>
      </c>
      <c r="F62" s="50" t="s">
        <v>56</v>
      </c>
      <c r="G62" s="282" t="s">
        <v>607</v>
      </c>
      <c r="H62" s="54"/>
      <c r="I62" s="54"/>
      <c r="J62" s="55" t="s">
        <v>608</v>
      </c>
      <c r="K62" s="50" t="s">
        <v>49</v>
      </c>
      <c r="L62" s="177"/>
      <c r="M62" s="58"/>
      <c r="N62" s="165"/>
      <c r="O62" s="172"/>
      <c r="P62" s="171"/>
      <c r="Q62" s="73"/>
      <c r="R62" s="74"/>
      <c r="S62" s="75"/>
      <c r="T62" s="163"/>
      <c r="U62" s="166"/>
      <c r="V62" s="135">
        <v>300.0</v>
      </c>
      <c r="W62" s="53">
        <v>150.0</v>
      </c>
      <c r="X62" s="8"/>
      <c r="Y62" s="8"/>
      <c r="Z62" s="8"/>
      <c r="AA62" s="8"/>
      <c r="AB62" s="8"/>
      <c r="AC62" s="8"/>
      <c r="AD62" s="8"/>
      <c r="AE62" s="8"/>
    </row>
    <row r="63">
      <c r="A63" s="50" t="s">
        <v>70</v>
      </c>
      <c r="B63" s="50" t="s">
        <v>63</v>
      </c>
      <c r="C63" s="51"/>
      <c r="D63" s="141" t="s">
        <v>609</v>
      </c>
      <c r="E63" s="173" t="s">
        <v>149</v>
      </c>
      <c r="F63" s="50" t="s">
        <v>73</v>
      </c>
      <c r="G63" s="282" t="s">
        <v>610</v>
      </c>
      <c r="H63" s="54" t="s">
        <v>611</v>
      </c>
      <c r="I63" s="54"/>
      <c r="J63" s="55" t="s">
        <v>612</v>
      </c>
      <c r="K63" s="50" t="s">
        <v>77</v>
      </c>
      <c r="L63" s="177">
        <v>147.0</v>
      </c>
      <c r="M63" s="93"/>
      <c r="N63" s="165"/>
      <c r="O63" s="181"/>
      <c r="P63" s="179"/>
      <c r="Q63" s="73"/>
      <c r="R63" s="74"/>
      <c r="S63" s="75"/>
      <c r="T63" s="163"/>
      <c r="U63" s="166"/>
      <c r="V63" s="135"/>
      <c r="W63" s="53">
        <v>50.0</v>
      </c>
      <c r="X63" s="8"/>
      <c r="Y63" s="8"/>
      <c r="Z63" s="8"/>
      <c r="AA63" s="8"/>
      <c r="AB63" s="8"/>
      <c r="AC63" s="8"/>
      <c r="AD63" s="8"/>
      <c r="AE63" s="8"/>
    </row>
    <row r="64">
      <c r="A64" s="50" t="s">
        <v>70</v>
      </c>
      <c r="B64" s="50" t="s">
        <v>53</v>
      </c>
      <c r="C64" s="51"/>
      <c r="D64" s="141" t="s">
        <v>54</v>
      </c>
      <c r="E64" s="173" t="s">
        <v>100</v>
      </c>
      <c r="F64" s="50" t="s">
        <v>73</v>
      </c>
      <c r="G64" s="282" t="s">
        <v>613</v>
      </c>
      <c r="H64" s="54" t="s">
        <v>108</v>
      </c>
      <c r="I64" s="54"/>
      <c r="J64" s="55" t="s">
        <v>90</v>
      </c>
      <c r="K64" s="50" t="s">
        <v>49</v>
      </c>
      <c r="L64" s="177"/>
      <c r="M64" s="58"/>
      <c r="N64" s="165"/>
      <c r="O64" s="181"/>
      <c r="P64" s="171"/>
      <c r="Q64" s="73"/>
      <c r="R64" s="74"/>
      <c r="S64" s="75"/>
      <c r="T64" s="163"/>
      <c r="U64" s="166"/>
      <c r="V64" s="135" t="s">
        <v>61</v>
      </c>
      <c r="W64" s="53" t="s">
        <v>54</v>
      </c>
      <c r="X64" s="8"/>
      <c r="Y64" s="8"/>
      <c r="Z64" s="8"/>
      <c r="AA64" s="8"/>
      <c r="AB64" s="8"/>
      <c r="AC64" s="8"/>
      <c r="AD64" s="8"/>
      <c r="AE64" s="8"/>
    </row>
    <row r="65">
      <c r="A65" s="50" t="s">
        <v>70</v>
      </c>
      <c r="B65" s="50" t="s">
        <v>53</v>
      </c>
      <c r="C65" s="51"/>
      <c r="D65" s="141" t="s">
        <v>54</v>
      </c>
      <c r="E65" s="173" t="s">
        <v>87</v>
      </c>
      <c r="F65" s="50" t="s">
        <v>73</v>
      </c>
      <c r="G65" s="282" t="s">
        <v>614</v>
      </c>
      <c r="H65" s="54" t="s">
        <v>108</v>
      </c>
      <c r="I65" s="54"/>
      <c r="J65" s="55" t="s">
        <v>90</v>
      </c>
      <c r="K65" s="50" t="s">
        <v>49</v>
      </c>
      <c r="L65" s="177"/>
      <c r="M65" s="58"/>
      <c r="N65" s="170"/>
      <c r="O65" s="181"/>
      <c r="P65" s="179"/>
      <c r="Q65" s="62"/>
      <c r="R65" s="63"/>
      <c r="S65" s="64"/>
      <c r="T65" s="163"/>
      <c r="U65" s="166"/>
      <c r="V65" s="135" t="s">
        <v>61</v>
      </c>
      <c r="W65" s="53" t="s">
        <v>54</v>
      </c>
      <c r="X65" s="8"/>
      <c r="Y65" s="8"/>
      <c r="Z65" s="8"/>
      <c r="AA65" s="8"/>
      <c r="AB65" s="8"/>
      <c r="AC65" s="8"/>
      <c r="AD65" s="8"/>
      <c r="AE65" s="8"/>
    </row>
    <row r="66">
      <c r="A66" s="50" t="s">
        <v>70</v>
      </c>
      <c r="B66" s="50" t="s">
        <v>53</v>
      </c>
      <c r="C66" s="51"/>
      <c r="D66" s="141" t="s">
        <v>54</v>
      </c>
      <c r="E66" s="173" t="s">
        <v>87</v>
      </c>
      <c r="F66" s="50" t="s">
        <v>73</v>
      </c>
      <c r="G66" s="282" t="s">
        <v>615</v>
      </c>
      <c r="H66" s="54" t="s">
        <v>108</v>
      </c>
      <c r="I66" s="54"/>
      <c r="J66" s="55" t="s">
        <v>90</v>
      </c>
      <c r="K66" s="50" t="s">
        <v>49</v>
      </c>
      <c r="L66" s="177"/>
      <c r="M66" s="93"/>
      <c r="N66" s="170"/>
      <c r="O66" s="181"/>
      <c r="P66" s="179"/>
      <c r="Q66" s="73"/>
      <c r="R66" s="74"/>
      <c r="S66" s="75"/>
      <c r="T66" s="163"/>
      <c r="U66" s="166"/>
      <c r="V66" s="135" t="s">
        <v>61</v>
      </c>
      <c r="W66" s="53" t="s">
        <v>54</v>
      </c>
      <c r="X66" s="8"/>
      <c r="Y66" s="8"/>
      <c r="Z66" s="8"/>
      <c r="AA66" s="8"/>
      <c r="AB66" s="8"/>
      <c r="AC66" s="8"/>
      <c r="AD66" s="8"/>
      <c r="AE66" s="8"/>
    </row>
    <row r="67">
      <c r="A67" s="50" t="s">
        <v>70</v>
      </c>
      <c r="B67" s="50" t="s">
        <v>53</v>
      </c>
      <c r="C67" s="51"/>
      <c r="D67" s="141" t="s">
        <v>54</v>
      </c>
      <c r="E67" s="173" t="s">
        <v>87</v>
      </c>
      <c r="F67" s="50" t="s">
        <v>73</v>
      </c>
      <c r="G67" s="282" t="s">
        <v>616</v>
      </c>
      <c r="H67" s="54" t="s">
        <v>108</v>
      </c>
      <c r="I67" s="54"/>
      <c r="J67" s="55" t="s">
        <v>90</v>
      </c>
      <c r="K67" s="50" t="s">
        <v>49</v>
      </c>
      <c r="L67" s="178"/>
      <c r="M67" s="93"/>
      <c r="N67" s="165"/>
      <c r="O67" s="172"/>
      <c r="P67" s="179"/>
      <c r="Q67" s="62"/>
      <c r="R67" s="63"/>
      <c r="S67" s="64"/>
      <c r="T67" s="163"/>
      <c r="U67" s="166"/>
      <c r="V67" s="135" t="s">
        <v>61</v>
      </c>
      <c r="W67" s="53" t="s">
        <v>54</v>
      </c>
      <c r="X67" s="8"/>
      <c r="Y67" s="8"/>
      <c r="Z67" s="8"/>
      <c r="AA67" s="8"/>
      <c r="AB67" s="8"/>
      <c r="AC67" s="8"/>
      <c r="AD67" s="8"/>
      <c r="AE67" s="8"/>
    </row>
    <row r="68">
      <c r="A68" s="50" t="s">
        <v>70</v>
      </c>
      <c r="B68" s="50" t="s">
        <v>53</v>
      </c>
      <c r="C68" s="51"/>
      <c r="D68" s="141" t="s">
        <v>54</v>
      </c>
      <c r="E68" s="173" t="s">
        <v>149</v>
      </c>
      <c r="F68" s="50" t="s">
        <v>73</v>
      </c>
      <c r="G68" s="282" t="s">
        <v>617</v>
      </c>
      <c r="H68" s="54" t="s">
        <v>108</v>
      </c>
      <c r="I68" s="54"/>
      <c r="J68" s="55" t="s">
        <v>90</v>
      </c>
      <c r="K68" s="50" t="s">
        <v>49</v>
      </c>
      <c r="L68" s="178"/>
      <c r="M68" s="93"/>
      <c r="N68" s="170"/>
      <c r="O68" s="176"/>
      <c r="P68" s="171"/>
      <c r="Q68" s="73"/>
      <c r="R68" s="74"/>
      <c r="S68" s="75"/>
      <c r="T68" s="163"/>
      <c r="U68" s="166"/>
      <c r="V68" s="135" t="s">
        <v>61</v>
      </c>
      <c r="W68" s="53" t="s">
        <v>54</v>
      </c>
      <c r="X68" s="8"/>
      <c r="Y68" s="8"/>
      <c r="Z68" s="8"/>
      <c r="AA68" s="8"/>
      <c r="AB68" s="8"/>
      <c r="AC68" s="8"/>
      <c r="AD68" s="8"/>
      <c r="AE68" s="8"/>
    </row>
    <row r="69">
      <c r="A69" s="50" t="s">
        <v>70</v>
      </c>
      <c r="B69" s="50" t="s">
        <v>53</v>
      </c>
      <c r="C69" s="51"/>
      <c r="D69" s="141" t="s">
        <v>54</v>
      </c>
      <c r="E69" s="173" t="s">
        <v>100</v>
      </c>
      <c r="F69" s="50" t="s">
        <v>73</v>
      </c>
      <c r="G69" s="282" t="s">
        <v>618</v>
      </c>
      <c r="H69" s="54" t="s">
        <v>619</v>
      </c>
      <c r="I69" s="54"/>
      <c r="J69" s="55" t="s">
        <v>620</v>
      </c>
      <c r="K69" s="50" t="s">
        <v>77</v>
      </c>
      <c r="L69" s="177"/>
      <c r="M69" s="93"/>
      <c r="N69" s="170"/>
      <c r="O69" s="160"/>
      <c r="P69" s="183"/>
      <c r="Q69" s="62" t="s">
        <v>61</v>
      </c>
      <c r="R69" s="74"/>
      <c r="S69" s="75"/>
      <c r="T69" s="163"/>
      <c r="U69" s="166"/>
      <c r="V69" s="138"/>
      <c r="W69" s="53" t="s">
        <v>54</v>
      </c>
      <c r="X69" s="8"/>
      <c r="Y69" s="8"/>
      <c r="Z69" s="8"/>
      <c r="AA69" s="8"/>
      <c r="AB69" s="8"/>
      <c r="AC69" s="8"/>
      <c r="AD69" s="8"/>
      <c r="AE69" s="8"/>
    </row>
    <row r="70">
      <c r="A70" s="50" t="s">
        <v>70</v>
      </c>
      <c r="B70" s="50" t="s">
        <v>53</v>
      </c>
      <c r="C70" s="51"/>
      <c r="D70" s="141" t="s">
        <v>54</v>
      </c>
      <c r="E70" s="329" t="s">
        <v>174</v>
      </c>
      <c r="F70" s="50" t="s">
        <v>73</v>
      </c>
      <c r="G70" s="282" t="s">
        <v>621</v>
      </c>
      <c r="H70" s="54" t="s">
        <v>622</v>
      </c>
      <c r="I70" s="54"/>
      <c r="J70" s="55" t="s">
        <v>620</v>
      </c>
      <c r="K70" s="50" t="s">
        <v>77</v>
      </c>
      <c r="L70" s="185"/>
      <c r="M70" s="93"/>
      <c r="N70" s="165"/>
      <c r="O70" s="172"/>
      <c r="P70" s="179"/>
      <c r="Q70" s="62" t="s">
        <v>61</v>
      </c>
      <c r="R70" s="63"/>
      <c r="S70" s="64"/>
      <c r="T70" s="163"/>
      <c r="U70" s="166"/>
      <c r="V70" s="138"/>
      <c r="W70" s="53" t="s">
        <v>54</v>
      </c>
      <c r="X70" s="8"/>
      <c r="Y70" s="8"/>
      <c r="Z70" s="8"/>
      <c r="AA70" s="8"/>
      <c r="AB70" s="8"/>
      <c r="AC70" s="8"/>
      <c r="AD70" s="8"/>
      <c r="AE70" s="8"/>
    </row>
    <row r="71">
      <c r="A71" s="50" t="s">
        <v>52</v>
      </c>
      <c r="B71" s="50" t="s">
        <v>63</v>
      </c>
      <c r="C71" s="51"/>
      <c r="D71" s="51"/>
      <c r="E71" s="329" t="s">
        <v>87</v>
      </c>
      <c r="F71" s="50" t="s">
        <v>73</v>
      </c>
      <c r="G71" s="282" t="s">
        <v>623</v>
      </c>
      <c r="H71" s="54"/>
      <c r="I71" s="54"/>
      <c r="J71" s="55" t="s">
        <v>624</v>
      </c>
      <c r="K71" s="50" t="s">
        <v>49</v>
      </c>
      <c r="L71" s="186"/>
      <c r="M71" s="93"/>
      <c r="N71" s="165">
        <v>125.0</v>
      </c>
      <c r="O71" s="172"/>
      <c r="P71" s="179"/>
      <c r="Q71" s="73"/>
      <c r="R71" s="74"/>
      <c r="S71" s="75"/>
      <c r="T71" s="163"/>
      <c r="U71" s="166"/>
      <c r="V71" s="138"/>
      <c r="W71" s="53">
        <v>50.0</v>
      </c>
      <c r="X71" s="8"/>
      <c r="Y71" s="8"/>
      <c r="Z71" s="8"/>
      <c r="AA71" s="8"/>
      <c r="AB71" s="8"/>
      <c r="AC71" s="8"/>
      <c r="AD71" s="8"/>
      <c r="AE71" s="8"/>
    </row>
    <row r="72">
      <c r="A72" s="50" t="s">
        <v>70</v>
      </c>
      <c r="B72" s="50" t="s">
        <v>63</v>
      </c>
      <c r="C72" s="51"/>
      <c r="D72" s="141" t="s">
        <v>625</v>
      </c>
      <c r="E72" s="329" t="s">
        <v>174</v>
      </c>
      <c r="F72" s="50" t="s">
        <v>66</v>
      </c>
      <c r="G72" s="282" t="s">
        <v>626</v>
      </c>
      <c r="H72" s="54"/>
      <c r="I72" s="54"/>
      <c r="J72" s="55" t="s">
        <v>627</v>
      </c>
      <c r="K72" s="50" t="s">
        <v>60</v>
      </c>
      <c r="L72" s="177"/>
      <c r="M72" s="58">
        <v>250.0</v>
      </c>
      <c r="N72" s="187"/>
      <c r="O72" s="172"/>
      <c r="P72" s="179"/>
      <c r="Q72" s="73"/>
      <c r="R72" s="74"/>
      <c r="S72" s="75"/>
      <c r="T72" s="163"/>
      <c r="U72" s="166"/>
      <c r="V72" s="138"/>
      <c r="W72" s="89">
        <v>125.0</v>
      </c>
      <c r="X72" s="8"/>
      <c r="Y72" s="8"/>
      <c r="Z72" s="8"/>
      <c r="AA72" s="8"/>
      <c r="AB72" s="8"/>
      <c r="AC72" s="8"/>
      <c r="AD72" s="8"/>
      <c r="AE72" s="8"/>
    </row>
    <row r="73">
      <c r="A73" s="50" t="s">
        <v>70</v>
      </c>
      <c r="B73" s="50" t="s">
        <v>63</v>
      </c>
      <c r="C73" s="51"/>
      <c r="D73" s="141" t="s">
        <v>628</v>
      </c>
      <c r="E73" s="329" t="s">
        <v>87</v>
      </c>
      <c r="F73" s="50" t="s">
        <v>88</v>
      </c>
      <c r="G73" s="282" t="s">
        <v>629</v>
      </c>
      <c r="H73" s="54"/>
      <c r="I73" s="54"/>
      <c r="J73" s="55" t="s">
        <v>630</v>
      </c>
      <c r="K73" s="50" t="s">
        <v>49</v>
      </c>
      <c r="L73" s="185"/>
      <c r="M73" s="58">
        <v>127.0</v>
      </c>
      <c r="N73" s="170"/>
      <c r="O73" s="172"/>
      <c r="P73" s="179"/>
      <c r="Q73" s="73"/>
      <c r="R73" s="74"/>
      <c r="S73" s="75"/>
      <c r="T73" s="163"/>
      <c r="U73" s="166"/>
      <c r="V73" s="138"/>
      <c r="W73" s="53">
        <v>50.0</v>
      </c>
      <c r="X73" s="8"/>
      <c r="Y73" s="8"/>
      <c r="Z73" s="8"/>
      <c r="AA73" s="8"/>
      <c r="AB73" s="8"/>
      <c r="AC73" s="8"/>
      <c r="AD73" s="8"/>
      <c r="AE73" s="8"/>
    </row>
    <row r="74">
      <c r="A74" s="50" t="s">
        <v>70</v>
      </c>
      <c r="B74" s="50" t="s">
        <v>63</v>
      </c>
      <c r="C74" s="188"/>
      <c r="D74" s="330" t="s">
        <v>631</v>
      </c>
      <c r="E74" s="329" t="s">
        <v>105</v>
      </c>
      <c r="F74" s="50" t="s">
        <v>56</v>
      </c>
      <c r="G74" s="282" t="s">
        <v>632</v>
      </c>
      <c r="H74" s="54"/>
      <c r="I74" s="54"/>
      <c r="J74" s="55" t="s">
        <v>633</v>
      </c>
      <c r="K74" s="50" t="s">
        <v>49</v>
      </c>
      <c r="L74" s="190"/>
      <c r="M74" s="58">
        <v>250.0</v>
      </c>
      <c r="N74" s="191"/>
      <c r="O74" s="192"/>
      <c r="P74" s="193"/>
      <c r="Q74" s="73"/>
      <c r="R74" s="74"/>
      <c r="S74" s="75"/>
      <c r="T74" s="194"/>
      <c r="U74" s="195"/>
      <c r="V74" s="138"/>
      <c r="W74" s="53">
        <v>125.0</v>
      </c>
      <c r="X74" s="8"/>
      <c r="Y74" s="8"/>
      <c r="Z74" s="8"/>
      <c r="AA74" s="8"/>
      <c r="AB74" s="8"/>
      <c r="AC74" s="8"/>
      <c r="AD74" s="8"/>
      <c r="AE74" s="8"/>
    </row>
    <row r="75">
      <c r="A75" s="50"/>
      <c r="B75" s="50" t="s">
        <v>53</v>
      </c>
      <c r="C75" s="188"/>
      <c r="D75" s="141" t="s">
        <v>54</v>
      </c>
      <c r="E75" s="329" t="s">
        <v>174</v>
      </c>
      <c r="F75" s="50" t="s">
        <v>73</v>
      </c>
      <c r="G75" s="282" t="s">
        <v>634</v>
      </c>
      <c r="H75" s="54"/>
      <c r="I75" s="54"/>
      <c r="J75" s="55" t="s">
        <v>635</v>
      </c>
      <c r="K75" s="50" t="s">
        <v>60</v>
      </c>
      <c r="L75" s="196"/>
      <c r="M75" s="58" t="s">
        <v>61</v>
      </c>
      <c r="N75" s="191"/>
      <c r="O75" s="192"/>
      <c r="P75" s="197"/>
      <c r="Q75" s="151"/>
      <c r="R75" s="152"/>
      <c r="S75" s="153"/>
      <c r="T75" s="194"/>
      <c r="U75" s="195"/>
      <c r="V75" s="138"/>
      <c r="W75" s="53" t="s">
        <v>54</v>
      </c>
      <c r="X75" s="8"/>
      <c r="Y75" s="8"/>
      <c r="Z75" s="8"/>
      <c r="AA75" s="8"/>
      <c r="AB75" s="8"/>
      <c r="AC75" s="8"/>
      <c r="AD75" s="8"/>
      <c r="AE75" s="8"/>
    </row>
    <row r="76">
      <c r="A76" s="50" t="s">
        <v>70</v>
      </c>
      <c r="B76" s="50" t="s">
        <v>63</v>
      </c>
      <c r="C76" s="188"/>
      <c r="D76" s="84" t="s">
        <v>636</v>
      </c>
      <c r="E76" s="329" t="s">
        <v>72</v>
      </c>
      <c r="F76" s="50" t="s">
        <v>88</v>
      </c>
      <c r="G76" s="282" t="s">
        <v>637</v>
      </c>
      <c r="H76" s="54"/>
      <c r="I76" s="54"/>
      <c r="J76" s="54" t="s">
        <v>638</v>
      </c>
      <c r="K76" s="50" t="s">
        <v>49</v>
      </c>
      <c r="L76" s="190"/>
      <c r="M76" s="58">
        <v>127.0</v>
      </c>
      <c r="N76" s="198"/>
      <c r="O76" s="192"/>
      <c r="P76" s="197"/>
      <c r="Q76" s="73"/>
      <c r="R76" s="74"/>
      <c r="S76" s="75"/>
      <c r="T76" s="194"/>
      <c r="U76" s="195"/>
      <c r="V76" s="138"/>
      <c r="W76" s="53">
        <v>67.0</v>
      </c>
      <c r="X76" s="8"/>
      <c r="Y76" s="8"/>
      <c r="Z76" s="8"/>
      <c r="AA76" s="8"/>
      <c r="AB76" s="8"/>
      <c r="AC76" s="8"/>
      <c r="AD76" s="8"/>
      <c r="AE76" s="8"/>
    </row>
    <row r="77">
      <c r="A77" s="50" t="s">
        <v>52</v>
      </c>
      <c r="B77" s="50" t="s">
        <v>161</v>
      </c>
      <c r="C77" s="188"/>
      <c r="D77" s="141" t="s">
        <v>639</v>
      </c>
      <c r="E77" s="184"/>
      <c r="F77" s="50"/>
      <c r="G77" s="289" t="s">
        <v>640</v>
      </c>
      <c r="H77" s="54" t="s">
        <v>495</v>
      </c>
      <c r="I77" s="54"/>
      <c r="J77" s="54" t="s">
        <v>496</v>
      </c>
      <c r="K77" s="50" t="s">
        <v>60</v>
      </c>
      <c r="L77" s="190"/>
      <c r="M77" s="58"/>
      <c r="N77" s="191"/>
      <c r="O77" s="192"/>
      <c r="P77" s="331">
        <v>1600.0</v>
      </c>
      <c r="Q77" s="73"/>
      <c r="R77" s="74"/>
      <c r="S77" s="75"/>
      <c r="T77" s="194"/>
      <c r="U77" s="195"/>
      <c r="V77" s="138"/>
      <c r="W77" s="332">
        <v>1600.0</v>
      </c>
      <c r="X77" s="8"/>
      <c r="Y77" s="8"/>
      <c r="Z77" s="8"/>
      <c r="AA77" s="8"/>
      <c r="AB77" s="8"/>
      <c r="AC77" s="8"/>
      <c r="AD77" s="8"/>
      <c r="AE77" s="8"/>
    </row>
    <row r="78">
      <c r="A78" s="50" t="s">
        <v>52</v>
      </c>
      <c r="B78" s="50" t="s">
        <v>63</v>
      </c>
      <c r="C78" s="188"/>
      <c r="D78" s="141" t="s">
        <v>641</v>
      </c>
      <c r="E78" s="329" t="s">
        <v>100</v>
      </c>
      <c r="F78" s="50" t="s">
        <v>66</v>
      </c>
      <c r="G78" s="282" t="s">
        <v>642</v>
      </c>
      <c r="H78" s="54" t="s">
        <v>643</v>
      </c>
      <c r="I78" s="54"/>
      <c r="J78" s="54" t="s">
        <v>644</v>
      </c>
      <c r="K78" s="50" t="s">
        <v>77</v>
      </c>
      <c r="L78" s="196"/>
      <c r="M78" s="93"/>
      <c r="N78" s="191"/>
      <c r="O78" s="192"/>
      <c r="P78" s="331">
        <v>200.0</v>
      </c>
      <c r="Q78" s="73"/>
      <c r="R78" s="74"/>
      <c r="S78" s="75"/>
      <c r="T78" s="194"/>
      <c r="U78" s="195"/>
      <c r="V78" s="138"/>
      <c r="W78" s="182">
        <v>100.0</v>
      </c>
      <c r="X78" s="8"/>
      <c r="Y78" s="8"/>
      <c r="Z78" s="8"/>
      <c r="AA78" s="8"/>
      <c r="AB78" s="8"/>
      <c r="AC78" s="8"/>
      <c r="AD78" s="8"/>
      <c r="AE78" s="8"/>
    </row>
    <row r="79">
      <c r="A79" s="50" t="s">
        <v>52</v>
      </c>
      <c r="B79" s="50" t="s">
        <v>63</v>
      </c>
      <c r="C79" s="188"/>
      <c r="D79" s="141" t="s">
        <v>645</v>
      </c>
      <c r="E79" s="173" t="s">
        <v>412</v>
      </c>
      <c r="F79" s="50" t="s">
        <v>66</v>
      </c>
      <c r="G79" s="282" t="s">
        <v>646</v>
      </c>
      <c r="H79" s="54" t="s">
        <v>643</v>
      </c>
      <c r="I79" s="54"/>
      <c r="J79" s="54" t="s">
        <v>644</v>
      </c>
      <c r="K79" s="50" t="s">
        <v>77</v>
      </c>
      <c r="L79" s="196"/>
      <c r="M79" s="93"/>
      <c r="N79" s="191"/>
      <c r="O79" s="192"/>
      <c r="P79" s="331">
        <v>200.0</v>
      </c>
      <c r="Q79" s="73"/>
      <c r="R79" s="74"/>
      <c r="S79" s="75"/>
      <c r="T79" s="194"/>
      <c r="U79" s="195"/>
      <c r="V79" s="138"/>
      <c r="W79" s="199">
        <v>100.0</v>
      </c>
      <c r="X79" s="8"/>
      <c r="Y79" s="8"/>
      <c r="Z79" s="8"/>
      <c r="AA79" s="8"/>
      <c r="AB79" s="8"/>
      <c r="AC79" s="8"/>
      <c r="AD79" s="8"/>
      <c r="AE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4"/>
      <c r="K80" s="56"/>
      <c r="L80" s="196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182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54"/>
      <c r="J81" s="200"/>
      <c r="K81" s="56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1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54"/>
      <c r="J82" s="200"/>
      <c r="K82" s="56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54"/>
      <c r="J83" s="200"/>
      <c r="K83" s="56"/>
      <c r="L83" s="190"/>
      <c r="M83" s="93"/>
      <c r="N83" s="191"/>
      <c r="O83" s="192"/>
      <c r="P83" s="197"/>
      <c r="Q83" s="73"/>
      <c r="R83" s="74"/>
      <c r="S83" s="75"/>
      <c r="T83" s="194"/>
      <c r="U83" s="195"/>
      <c r="V83" s="138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54"/>
      <c r="J84" s="200"/>
      <c r="K84" s="56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54"/>
      <c r="J85" s="200"/>
      <c r="K85" s="56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54"/>
      <c r="J86" s="200"/>
      <c r="K86" s="56"/>
      <c r="L86" s="203"/>
      <c r="M86" s="204"/>
      <c r="N86" s="205"/>
      <c r="O86" s="206"/>
      <c r="P86" s="207"/>
      <c r="Q86" s="208"/>
      <c r="R86" s="209"/>
      <c r="S86" s="210"/>
      <c r="T86" s="21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23"/>
      <c r="F87" s="50"/>
      <c r="G87" s="200"/>
      <c r="H87" s="200"/>
      <c r="I87" s="54"/>
      <c r="J87" s="200"/>
      <c r="K87" s="56"/>
      <c r="L87" s="214"/>
      <c r="M87" s="204"/>
      <c r="N87" s="215"/>
      <c r="O87" s="216"/>
      <c r="P87" s="217"/>
      <c r="Q87" s="218"/>
      <c r="R87" s="219"/>
      <c r="S87" s="220"/>
      <c r="T87" s="22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54"/>
      <c r="J88" s="200"/>
      <c r="K88" s="56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54"/>
      <c r="J89" s="200"/>
      <c r="K89" s="56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54"/>
      <c r="J90" s="200"/>
      <c r="K90" s="56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54"/>
      <c r="J91" s="200"/>
      <c r="K91" s="56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54"/>
      <c r="J92" s="200"/>
      <c r="K92" s="56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54"/>
      <c r="J93" s="200"/>
      <c r="K93" s="56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54"/>
      <c r="J94" s="200"/>
      <c r="K94" s="56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56"/>
      <c r="B95" s="50"/>
      <c r="C95" s="188"/>
      <c r="D95" s="51"/>
      <c r="E95" s="184"/>
      <c r="F95" s="50"/>
      <c r="G95" s="200"/>
      <c r="H95" s="200"/>
      <c r="I95" s="54"/>
      <c r="J95" s="200"/>
      <c r="K95" s="56"/>
      <c r="L95" s="203"/>
      <c r="M95" s="222"/>
      <c r="N95" s="205"/>
      <c r="O95" s="206"/>
      <c r="P95" s="207"/>
      <c r="Q95" s="223"/>
      <c r="R95" s="224"/>
      <c r="S95" s="225"/>
      <c r="T95" s="211"/>
      <c r="U95" s="212"/>
      <c r="V95" s="213"/>
      <c r="W95" s="202"/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26"/>
      <c r="E96" s="227"/>
      <c r="F96" s="4"/>
      <c r="G96" s="228"/>
      <c r="H96" s="229"/>
      <c r="I96" s="229"/>
      <c r="J96" s="230"/>
      <c r="K96" s="4"/>
      <c r="L96" s="231"/>
      <c r="R96" s="231"/>
      <c r="S96" s="231"/>
      <c r="T96" s="232"/>
      <c r="U96" s="232"/>
      <c r="V96" s="233"/>
      <c r="W96" s="234">
        <f>SUM(W7:W95)</f>
        <v>13827.5</v>
      </c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"/>
      <c r="D97" s="235"/>
      <c r="E97" s="236"/>
      <c r="F97" s="1"/>
      <c r="G97" s="237"/>
      <c r="H97" s="238"/>
      <c r="I97" s="238"/>
      <c r="J97" s="239"/>
      <c r="K97" s="1"/>
      <c r="L97" s="240" t="s">
        <v>34</v>
      </c>
      <c r="M97" s="241"/>
      <c r="R97" s="241"/>
      <c r="S97" s="241"/>
      <c r="T97" s="232"/>
      <c r="U97" s="232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3"/>
      <c r="K98" s="1"/>
      <c r="L98" s="189">
        <f>SUM(L7:L95)</f>
        <v>3338</v>
      </c>
      <c r="M98" s="245" t="s">
        <v>35</v>
      </c>
      <c r="N98" s="246"/>
      <c r="R98" s="246"/>
      <c r="S98" s="246"/>
      <c r="T98" s="247"/>
      <c r="U98" s="247"/>
      <c r="V98" s="233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3"/>
      <c r="K99" s="1"/>
      <c r="L99" s="189">
        <f>SUM(L98*2%)</f>
        <v>66.76</v>
      </c>
      <c r="M99" s="248">
        <f>SUM(M7:M95)</f>
        <v>3286</v>
      </c>
      <c r="N99" s="249" t="s">
        <v>24</v>
      </c>
      <c r="R99" s="249"/>
      <c r="S99" s="249"/>
      <c r="T99" s="250" t="s">
        <v>36</v>
      </c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51"/>
      <c r="M100" s="91">
        <f>SUM(M99*2%)</f>
        <v>65.72</v>
      </c>
      <c r="N100" s="252" t="s">
        <v>37</v>
      </c>
      <c r="O100" s="253"/>
      <c r="R100" s="253"/>
      <c r="S100" s="253"/>
      <c r="T100" s="232"/>
      <c r="U100" s="232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98">
        <f>SUM(N16,U42,N54)</f>
        <v>547</v>
      </c>
      <c r="I101" s="3"/>
      <c r="J101" s="3"/>
      <c r="K101" s="1"/>
      <c r="L101" s="8"/>
      <c r="M101" s="251"/>
      <c r="N101" s="248">
        <f>SUM(N7:N95)</f>
        <v>2097</v>
      </c>
      <c r="O101" s="253"/>
      <c r="R101" s="253"/>
      <c r="S101" s="253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SUM(L98,M99,N101,O103,P104,S108)</f>
        <v>14057</v>
      </c>
      <c r="I102" s="12"/>
      <c r="J102" s="3"/>
      <c r="K102" s="1"/>
      <c r="L102" s="8"/>
      <c r="M102" s="8"/>
      <c r="N102" s="91">
        <f>SUM(N101*2%)</f>
        <v>41.94</v>
      </c>
      <c r="O102" s="260" t="s">
        <v>40</v>
      </c>
      <c r="P102" s="231"/>
      <c r="R102" s="231"/>
      <c r="S102" s="231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SUM(T108,U109,V110)</f>
        <v>3414</v>
      </c>
      <c r="I103" s="299"/>
      <c r="J103" s="3"/>
      <c r="K103" s="1"/>
      <c r="L103" s="8"/>
      <c r="M103" s="8"/>
      <c r="N103" s="18"/>
      <c r="O103" s="189">
        <f>SUM(O7:O95)</f>
        <v>2686</v>
      </c>
      <c r="P103" s="261" t="s">
        <v>42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SUM(Q106,R107)</f>
        <v>2435</v>
      </c>
      <c r="I104" s="3"/>
      <c r="J104" s="3"/>
      <c r="K104" s="1"/>
      <c r="L104" s="8"/>
      <c r="M104" s="8"/>
      <c r="N104" s="1"/>
      <c r="O104" s="189">
        <f>SUM(O103*2%)</f>
        <v>53.72</v>
      </c>
      <c r="P104" s="189">
        <f>SUM(P7:P95)</f>
        <v>2300</v>
      </c>
      <c r="Q104" s="262"/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9">
        <f>SUM(P104*2%)</f>
        <v>46</v>
      </c>
      <c r="Q105" s="263" t="s">
        <v>44</v>
      </c>
      <c r="R105" s="262"/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SUM(Q7,T8,M23,P26,O32,R35,Q37,M38,N39,M49,N54,R58,Q59,M72,P77)</f>
        <v>4634</v>
      </c>
      <c r="I106" s="322">
        <f>SUM(N54)</f>
        <v>200</v>
      </c>
      <c r="J106" s="3"/>
      <c r="K106" s="1"/>
      <c r="L106" s="8"/>
      <c r="M106" s="8"/>
      <c r="N106" s="1"/>
      <c r="O106" s="1"/>
      <c r="P106" s="8"/>
      <c r="Q106" s="189">
        <f>SUM(Q7:Q96)</f>
        <v>1735</v>
      </c>
      <c r="R106" s="267" t="s">
        <v>46</v>
      </c>
      <c r="S106" s="262"/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2">
        <f>SUM(N11,O13,U14,N16,N18,L21,Q27,O28,M36,M40,U42,N43,M45,L52,L53,L55,N56,L63,P78,P79)</f>
        <v>4002</v>
      </c>
      <c r="I107" s="322">
        <f>SUM(U42,N16)</f>
        <v>347</v>
      </c>
      <c r="J107" s="3"/>
      <c r="K107" s="1"/>
      <c r="L107" s="8"/>
      <c r="M107" s="8"/>
      <c r="N107" s="1"/>
      <c r="O107" s="1"/>
      <c r="P107" s="8"/>
      <c r="Q107" s="189">
        <f>SUM(Q106*2%)</f>
        <v>34.7</v>
      </c>
      <c r="R107" s="17">
        <f>SUM(R7:R95)</f>
        <v>700</v>
      </c>
      <c r="S107" s="270" t="s">
        <v>48</v>
      </c>
      <c r="T107" s="272" t="s">
        <v>50</v>
      </c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23">
        <f>SUM(V9,O10,V12,M15,L17,O19,M20,O22,V24,M25,O29,M30,Q31,V33,Q34,S41,O44,N46,Q47,Q48,M50,O51,O57,Q60,O61,V62,N71,M73,M74,M76)</f>
        <v>11270</v>
      </c>
      <c r="I108" s="282"/>
      <c r="J108" s="3"/>
      <c r="K108" s="1"/>
      <c r="L108" s="8"/>
      <c r="M108" s="8"/>
      <c r="N108" s="1"/>
      <c r="O108" s="1"/>
      <c r="P108" s="8"/>
      <c r="Q108" s="18"/>
      <c r="R108" s="189">
        <f>SUM(R107*2%)</f>
        <v>14</v>
      </c>
      <c r="S108" s="17">
        <f t="shared" ref="S108:T108" si="1">SUM(S7:S95)</f>
        <v>350</v>
      </c>
      <c r="T108" s="189">
        <f t="shared" si="1"/>
        <v>50</v>
      </c>
      <c r="U108" s="273" t="s">
        <v>47</v>
      </c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189">
        <f>SUM(S108*1%)</f>
        <v>3.5</v>
      </c>
      <c r="T109" s="189">
        <f>SUM(T108*2%)</f>
        <v>1</v>
      </c>
      <c r="U109" s="189">
        <f>SUM(U7:U95)</f>
        <v>217</v>
      </c>
      <c r="V109" s="274" t="s">
        <v>49</v>
      </c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1"/>
      <c r="T110" s="8"/>
      <c r="U110" s="189">
        <f>SUM(U109*2%)</f>
        <v>4.34</v>
      </c>
      <c r="V110" s="275">
        <f>SUM(V7:V95)</f>
        <v>3147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8"/>
      <c r="V111" s="189">
        <f>SUM(V110*2%)</f>
        <v>62.94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8"/>
      <c r="V112" s="277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276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1"/>
      <c r="S1003" s="1"/>
      <c r="T1003" s="8"/>
      <c r="U1003" s="8"/>
      <c r="V1003" s="277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N1004" s="279"/>
      <c r="O1004" s="279"/>
      <c r="Q1004" s="279"/>
      <c r="R1004" s="279"/>
      <c r="S1004" s="279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K2"/>
    <mergeCell ref="A3:K3"/>
    <mergeCell ref="L3:T3"/>
    <mergeCell ref="X6:Y6"/>
    <mergeCell ref="X15:Y15"/>
    <mergeCell ref="X18:Y18"/>
    <mergeCell ref="X19:Y19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88"/>
    <col customWidth="1" min="6" max="6" width="15.75"/>
    <col customWidth="1" min="7" max="7" width="28.88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52</v>
      </c>
      <c r="B7" s="50" t="s">
        <v>63</v>
      </c>
      <c r="C7" s="51"/>
      <c r="D7" s="70" t="s">
        <v>647</v>
      </c>
      <c r="E7" s="53" t="s">
        <v>100</v>
      </c>
      <c r="F7" s="50" t="s">
        <v>73</v>
      </c>
      <c r="G7" s="282" t="s">
        <v>648</v>
      </c>
      <c r="H7" s="54" t="s">
        <v>649</v>
      </c>
      <c r="I7" s="55" t="s">
        <v>650</v>
      </c>
      <c r="J7" s="50" t="s">
        <v>77</v>
      </c>
      <c r="K7" s="54"/>
      <c r="L7" s="57"/>
      <c r="M7" s="58"/>
      <c r="N7" s="59"/>
      <c r="O7" s="60"/>
      <c r="P7" s="61">
        <v>147.0</v>
      </c>
      <c r="Q7" s="62"/>
      <c r="R7" s="63"/>
      <c r="S7" s="64"/>
      <c r="T7" s="65"/>
      <c r="U7" s="66"/>
      <c r="V7" s="67"/>
      <c r="W7" s="53">
        <v>50.0</v>
      </c>
      <c r="X7" s="68" t="s">
        <v>25</v>
      </c>
      <c r="Y7" s="69">
        <f>SUM(L7:L95)</f>
        <v>4229</v>
      </c>
      <c r="Z7" s="8"/>
      <c r="AA7" s="8"/>
      <c r="AB7" s="8"/>
      <c r="AC7" s="8"/>
      <c r="AD7" s="8"/>
      <c r="AE7" s="8"/>
    </row>
    <row r="8">
      <c r="A8" s="50" t="s">
        <v>52</v>
      </c>
      <c r="B8" s="50" t="s">
        <v>63</v>
      </c>
      <c r="C8" s="51"/>
      <c r="D8" s="70" t="s">
        <v>651</v>
      </c>
      <c r="E8" s="53" t="s">
        <v>35</v>
      </c>
      <c r="F8" s="50" t="s">
        <v>73</v>
      </c>
      <c r="G8" s="282" t="s">
        <v>652</v>
      </c>
      <c r="H8" s="54"/>
      <c r="I8" s="55" t="s">
        <v>653</v>
      </c>
      <c r="J8" s="50" t="s">
        <v>60</v>
      </c>
      <c r="K8" s="54"/>
      <c r="L8" s="71"/>
      <c r="M8" s="58"/>
      <c r="N8" s="59"/>
      <c r="O8" s="72"/>
      <c r="P8" s="61"/>
      <c r="Q8" s="73"/>
      <c r="R8" s="74"/>
      <c r="S8" s="75"/>
      <c r="T8" s="76">
        <v>250.0</v>
      </c>
      <c r="U8" s="77"/>
      <c r="V8" s="78"/>
      <c r="W8" s="53">
        <v>100.0</v>
      </c>
      <c r="X8" s="38" t="s">
        <v>13</v>
      </c>
      <c r="Y8" s="69">
        <f>SUM(M7:M95)</f>
        <v>3074</v>
      </c>
      <c r="Z8" s="8"/>
      <c r="AA8" s="8"/>
      <c r="AB8" s="8"/>
      <c r="AC8" s="8"/>
      <c r="AD8" s="8"/>
      <c r="AE8" s="8"/>
    </row>
    <row r="9">
      <c r="A9" s="50" t="s">
        <v>70</v>
      </c>
      <c r="B9" s="50" t="s">
        <v>63</v>
      </c>
      <c r="C9" s="79"/>
      <c r="D9" s="70" t="s">
        <v>654</v>
      </c>
      <c r="E9" s="53" t="s">
        <v>122</v>
      </c>
      <c r="F9" s="50" t="s">
        <v>66</v>
      </c>
      <c r="G9" s="282" t="s">
        <v>655</v>
      </c>
      <c r="H9" s="54" t="s">
        <v>656</v>
      </c>
      <c r="I9" s="55" t="s">
        <v>657</v>
      </c>
      <c r="J9" s="50" t="s">
        <v>49</v>
      </c>
      <c r="K9" s="54"/>
      <c r="L9" s="71"/>
      <c r="M9" s="80"/>
      <c r="N9" s="59"/>
      <c r="O9" s="81"/>
      <c r="P9" s="61"/>
      <c r="Q9" s="62">
        <v>250.0</v>
      </c>
      <c r="R9" s="74"/>
      <c r="S9" s="75"/>
      <c r="T9" s="76"/>
      <c r="U9" s="77"/>
      <c r="V9" s="67"/>
      <c r="W9" s="283">
        <v>250.0</v>
      </c>
      <c r="X9" s="82" t="s">
        <v>14</v>
      </c>
      <c r="Y9" s="83">
        <f>SUM(N7:N95)</f>
        <v>1349</v>
      </c>
      <c r="Z9" s="8"/>
      <c r="AA9" s="8"/>
      <c r="AB9" s="8"/>
      <c r="AC9" s="8"/>
      <c r="AD9" s="8"/>
      <c r="AE9" s="8"/>
    </row>
    <row r="10">
      <c r="A10" s="50" t="s">
        <v>70</v>
      </c>
      <c r="B10" s="50" t="s">
        <v>63</v>
      </c>
      <c r="C10" s="51"/>
      <c r="D10" s="84" t="s">
        <v>658</v>
      </c>
      <c r="E10" s="53" t="s">
        <v>87</v>
      </c>
      <c r="F10" s="50" t="s">
        <v>88</v>
      </c>
      <c r="G10" s="284" t="s">
        <v>659</v>
      </c>
      <c r="H10" s="85" t="s">
        <v>660</v>
      </c>
      <c r="I10" s="55" t="s">
        <v>661</v>
      </c>
      <c r="J10" s="50" t="s">
        <v>49</v>
      </c>
      <c r="K10" s="54"/>
      <c r="L10" s="71"/>
      <c r="M10" s="58"/>
      <c r="N10" s="59"/>
      <c r="O10" s="86"/>
      <c r="P10" s="61"/>
      <c r="Q10" s="87"/>
      <c r="R10" s="43">
        <v>147.0</v>
      </c>
      <c r="S10" s="44"/>
      <c r="T10" s="88"/>
      <c r="U10" s="77"/>
      <c r="V10" s="67"/>
      <c r="W10" s="89">
        <v>73.5</v>
      </c>
      <c r="X10" s="90" t="s">
        <v>27</v>
      </c>
      <c r="Y10" s="83">
        <f>SUM(O7:O95)</f>
        <v>1200</v>
      </c>
      <c r="Z10" s="8"/>
      <c r="AA10" s="8"/>
      <c r="AB10" s="8"/>
      <c r="AC10" s="8"/>
      <c r="AD10" s="8"/>
      <c r="AE10" s="8"/>
    </row>
    <row r="11">
      <c r="A11" s="50" t="s">
        <v>52</v>
      </c>
      <c r="B11" s="50" t="s">
        <v>53</v>
      </c>
      <c r="C11" s="51"/>
      <c r="D11" s="84" t="s">
        <v>54</v>
      </c>
      <c r="E11" s="53" t="s">
        <v>100</v>
      </c>
      <c r="F11" s="50" t="s">
        <v>73</v>
      </c>
      <c r="G11" s="282" t="s">
        <v>662</v>
      </c>
      <c r="H11" s="54" t="s">
        <v>663</v>
      </c>
      <c r="I11" s="55" t="s">
        <v>664</v>
      </c>
      <c r="J11" s="50" t="s">
        <v>49</v>
      </c>
      <c r="K11" s="54"/>
      <c r="L11" s="57"/>
      <c r="M11" s="93"/>
      <c r="N11" s="59"/>
      <c r="O11" s="86"/>
      <c r="P11" s="61" t="s">
        <v>323</v>
      </c>
      <c r="Q11" s="62"/>
      <c r="R11" s="63"/>
      <c r="S11" s="64"/>
      <c r="T11" s="88"/>
      <c r="U11" s="95"/>
      <c r="V11" s="96"/>
      <c r="W11" s="89"/>
      <c r="X11" s="41" t="s">
        <v>16</v>
      </c>
      <c r="Y11" s="83">
        <f>SUM(P7:P95)</f>
        <v>892</v>
      </c>
      <c r="Z11" s="8"/>
      <c r="AA11" s="8"/>
      <c r="AB11" s="8"/>
      <c r="AC11" s="8"/>
      <c r="AD11" s="8"/>
      <c r="AE11" s="8"/>
    </row>
    <row r="12">
      <c r="A12" s="50" t="s">
        <v>70</v>
      </c>
      <c r="B12" s="50" t="s">
        <v>63</v>
      </c>
      <c r="C12" s="98"/>
      <c r="D12" s="84" t="s">
        <v>665</v>
      </c>
      <c r="E12" s="53" t="s">
        <v>412</v>
      </c>
      <c r="F12" s="50" t="s">
        <v>66</v>
      </c>
      <c r="G12" s="282" t="s">
        <v>666</v>
      </c>
      <c r="H12" s="54" t="s">
        <v>49</v>
      </c>
      <c r="I12" s="55" t="s">
        <v>667</v>
      </c>
      <c r="J12" s="50" t="s">
        <v>60</v>
      </c>
      <c r="K12" s="54"/>
      <c r="L12" s="57"/>
      <c r="M12" s="335">
        <v>250.0</v>
      </c>
      <c r="N12" s="59"/>
      <c r="O12" s="100"/>
      <c r="P12" s="61"/>
      <c r="Q12" s="62"/>
      <c r="R12" s="63"/>
      <c r="S12" s="64"/>
      <c r="T12" s="101"/>
      <c r="U12" s="102"/>
      <c r="V12" s="103"/>
      <c r="W12" s="89">
        <v>175.0</v>
      </c>
      <c r="X12" s="44" t="s">
        <v>19</v>
      </c>
      <c r="Y12" s="97">
        <f>SUM(S7:S95)</f>
        <v>150</v>
      </c>
      <c r="Z12" s="8"/>
      <c r="AA12" s="8"/>
      <c r="AB12" s="8"/>
      <c r="AC12" s="8"/>
      <c r="AD12" s="8"/>
      <c r="AE12" s="8"/>
    </row>
    <row r="13" ht="16.5" customHeight="1">
      <c r="A13" s="50" t="s">
        <v>70</v>
      </c>
      <c r="B13" s="50" t="s">
        <v>53</v>
      </c>
      <c r="C13" s="79"/>
      <c r="D13" s="70" t="s">
        <v>54</v>
      </c>
      <c r="E13" s="53" t="s">
        <v>87</v>
      </c>
      <c r="F13" s="50" t="s">
        <v>88</v>
      </c>
      <c r="G13" s="284" t="s">
        <v>668</v>
      </c>
      <c r="H13" s="106" t="s">
        <v>669</v>
      </c>
      <c r="I13" s="55" t="s">
        <v>670</v>
      </c>
      <c r="J13" s="50" t="s">
        <v>49</v>
      </c>
      <c r="K13" s="54"/>
      <c r="L13" s="71"/>
      <c r="M13" s="58"/>
      <c r="N13" s="107"/>
      <c r="O13" s="86"/>
      <c r="P13" s="61"/>
      <c r="Q13" s="87" t="s">
        <v>323</v>
      </c>
      <c r="R13" s="43"/>
      <c r="S13" s="44"/>
      <c r="T13" s="76"/>
      <c r="U13" s="95"/>
      <c r="V13" s="103"/>
      <c r="W13" s="89"/>
      <c r="X13" s="108" t="s">
        <v>28</v>
      </c>
      <c r="Y13" s="69">
        <f>SUM(Y7:Y12)</f>
        <v>10894</v>
      </c>
      <c r="Z13" s="8"/>
      <c r="AA13" s="8"/>
      <c r="AB13" s="8"/>
      <c r="AC13" s="8"/>
      <c r="AD13" s="8"/>
      <c r="AE13" s="8"/>
    </row>
    <row r="14">
      <c r="A14" s="50" t="s">
        <v>52</v>
      </c>
      <c r="B14" s="50" t="s">
        <v>53</v>
      </c>
      <c r="C14" s="51"/>
      <c r="D14" s="84" t="s">
        <v>54</v>
      </c>
      <c r="E14" s="53"/>
      <c r="F14" s="50" t="s">
        <v>56</v>
      </c>
      <c r="G14" s="282" t="s">
        <v>671</v>
      </c>
      <c r="H14" s="54" t="s">
        <v>672</v>
      </c>
      <c r="I14" s="55" t="s">
        <v>673</v>
      </c>
      <c r="J14" s="50" t="s">
        <v>60</v>
      </c>
      <c r="K14" s="54"/>
      <c r="L14" s="71"/>
      <c r="M14" s="58"/>
      <c r="N14" s="59"/>
      <c r="O14" s="86"/>
      <c r="P14" s="61" t="s">
        <v>61</v>
      </c>
      <c r="Q14" s="87"/>
      <c r="R14" s="43"/>
      <c r="S14" s="44"/>
      <c r="T14" s="88"/>
      <c r="U14" s="109"/>
      <c r="V14" s="103"/>
      <c r="W14" s="110"/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52</v>
      </c>
      <c r="B15" s="50" t="s">
        <v>53</v>
      </c>
      <c r="C15" s="51"/>
      <c r="D15" s="84" t="s">
        <v>54</v>
      </c>
      <c r="E15" s="53" t="s">
        <v>92</v>
      </c>
      <c r="F15" s="50" t="s">
        <v>56</v>
      </c>
      <c r="G15" s="282" t="s">
        <v>674</v>
      </c>
      <c r="H15" s="54" t="s">
        <v>672</v>
      </c>
      <c r="I15" s="55" t="s">
        <v>673</v>
      </c>
      <c r="J15" s="50" t="s">
        <v>60</v>
      </c>
      <c r="K15" s="54"/>
      <c r="L15" s="71"/>
      <c r="M15" s="58"/>
      <c r="N15" s="59"/>
      <c r="O15" s="86"/>
      <c r="P15" s="61" t="s">
        <v>323</v>
      </c>
      <c r="Q15" s="62"/>
      <c r="R15" s="63"/>
      <c r="S15" s="64"/>
      <c r="T15" s="88"/>
      <c r="U15" s="95"/>
      <c r="V15" s="112"/>
      <c r="W15" s="89"/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52</v>
      </c>
      <c r="B16" s="50" t="s">
        <v>63</v>
      </c>
      <c r="C16" s="51"/>
      <c r="D16" s="84" t="s">
        <v>675</v>
      </c>
      <c r="E16" s="53" t="s">
        <v>100</v>
      </c>
      <c r="F16" s="50" t="s">
        <v>66</v>
      </c>
      <c r="G16" s="282" t="s">
        <v>676</v>
      </c>
      <c r="H16" s="54" t="s">
        <v>677</v>
      </c>
      <c r="I16" s="55" t="s">
        <v>678</v>
      </c>
      <c r="J16" s="50" t="s">
        <v>77</v>
      </c>
      <c r="K16" s="54"/>
      <c r="L16" s="71"/>
      <c r="M16" s="58"/>
      <c r="N16" s="59">
        <v>250.0</v>
      </c>
      <c r="O16" s="86"/>
      <c r="P16" s="115"/>
      <c r="Q16" s="62"/>
      <c r="R16" s="63"/>
      <c r="S16" s="64"/>
      <c r="T16" s="88"/>
      <c r="U16" s="95"/>
      <c r="V16" s="103"/>
      <c r="W16" s="89">
        <v>125.0</v>
      </c>
      <c r="X16" s="117" t="s">
        <v>17</v>
      </c>
      <c r="Y16" s="69">
        <f>SUM(Q7:Q95)</f>
        <v>3535</v>
      </c>
      <c r="Z16" s="8"/>
      <c r="AA16" s="8"/>
      <c r="AB16" s="8"/>
      <c r="AC16" s="8"/>
      <c r="AD16" s="8"/>
      <c r="AE16" s="8"/>
    </row>
    <row r="17">
      <c r="A17" s="50" t="s">
        <v>52</v>
      </c>
      <c r="B17" s="50" t="s">
        <v>63</v>
      </c>
      <c r="C17" s="79"/>
      <c r="D17" s="84" t="s">
        <v>679</v>
      </c>
      <c r="E17" s="53" t="s">
        <v>55</v>
      </c>
      <c r="F17" s="50" t="s">
        <v>66</v>
      </c>
      <c r="G17" s="282" t="s">
        <v>680</v>
      </c>
      <c r="H17" s="54"/>
      <c r="I17" s="55" t="s">
        <v>681</v>
      </c>
      <c r="J17" s="50" t="s">
        <v>49</v>
      </c>
      <c r="K17" s="54"/>
      <c r="L17" s="71"/>
      <c r="M17" s="93"/>
      <c r="N17" s="59">
        <v>250.0</v>
      </c>
      <c r="O17" s="81"/>
      <c r="P17" s="61"/>
      <c r="Q17" s="87"/>
      <c r="R17" s="43"/>
      <c r="S17" s="44"/>
      <c r="T17" s="88"/>
      <c r="U17" s="95"/>
      <c r="V17" s="96"/>
      <c r="W17" s="89">
        <v>125.0</v>
      </c>
      <c r="X17" s="43" t="s">
        <v>18</v>
      </c>
      <c r="Y17" s="69">
        <f>SUM(R7:R95)</f>
        <v>1017</v>
      </c>
      <c r="Z17" s="8"/>
      <c r="AA17" s="8"/>
      <c r="AB17" s="8"/>
      <c r="AC17" s="8"/>
      <c r="AD17" s="8"/>
      <c r="AE17" s="8"/>
    </row>
    <row r="18">
      <c r="A18" s="50" t="s">
        <v>70</v>
      </c>
      <c r="B18" s="50" t="s">
        <v>63</v>
      </c>
      <c r="C18" s="79"/>
      <c r="D18" s="84" t="s">
        <v>682</v>
      </c>
      <c r="E18" s="53" t="s">
        <v>35</v>
      </c>
      <c r="F18" s="50" t="s">
        <v>66</v>
      </c>
      <c r="G18" s="282" t="s">
        <v>683</v>
      </c>
      <c r="H18" s="54" t="s">
        <v>684</v>
      </c>
      <c r="I18" s="55" t="s">
        <v>685</v>
      </c>
      <c r="J18" s="50" t="s">
        <v>77</v>
      </c>
      <c r="K18" s="54"/>
      <c r="L18" s="71"/>
      <c r="M18" s="80"/>
      <c r="N18" s="59"/>
      <c r="O18" s="86"/>
      <c r="P18" s="61"/>
      <c r="Q18" s="62"/>
      <c r="R18" s="63">
        <v>250.0</v>
      </c>
      <c r="S18" s="64"/>
      <c r="T18" s="88"/>
      <c r="U18" s="95"/>
      <c r="V18" s="103"/>
      <c r="W18" s="89">
        <v>125.0</v>
      </c>
      <c r="X18" s="287"/>
      <c r="Z18" s="8"/>
      <c r="AA18" s="8"/>
      <c r="AB18" s="8"/>
      <c r="AC18" s="8"/>
      <c r="AD18" s="8"/>
      <c r="AE18" s="8"/>
    </row>
    <row r="19">
      <c r="A19" s="50" t="s">
        <v>70</v>
      </c>
      <c r="B19" s="50" t="s">
        <v>63</v>
      </c>
      <c r="C19" s="51"/>
      <c r="D19" s="84" t="s">
        <v>686</v>
      </c>
      <c r="E19" s="53" t="s">
        <v>87</v>
      </c>
      <c r="F19" s="50" t="s">
        <v>88</v>
      </c>
      <c r="G19" s="282" t="s">
        <v>687</v>
      </c>
      <c r="H19" s="54"/>
      <c r="I19" s="55" t="s">
        <v>688</v>
      </c>
      <c r="J19" s="50" t="s">
        <v>49</v>
      </c>
      <c r="K19" s="54"/>
      <c r="L19" s="71"/>
      <c r="M19" s="80">
        <v>150.0</v>
      </c>
      <c r="N19" s="59"/>
      <c r="O19" s="86"/>
      <c r="P19" s="61"/>
      <c r="Q19" s="62"/>
      <c r="R19" s="63"/>
      <c r="S19" s="64"/>
      <c r="T19" s="88"/>
      <c r="U19" s="95"/>
      <c r="V19" s="96"/>
      <c r="W19" s="288">
        <v>150.0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70</v>
      </c>
      <c r="B20" s="50" t="s">
        <v>63</v>
      </c>
      <c r="C20" s="51"/>
      <c r="D20" s="84" t="s">
        <v>689</v>
      </c>
      <c r="E20" s="53" t="s">
        <v>149</v>
      </c>
      <c r="F20" s="50" t="s">
        <v>73</v>
      </c>
      <c r="G20" s="282" t="s">
        <v>690</v>
      </c>
      <c r="H20" s="54" t="s">
        <v>691</v>
      </c>
      <c r="I20" s="55" t="s">
        <v>692</v>
      </c>
      <c r="J20" s="50" t="s">
        <v>77</v>
      </c>
      <c r="K20" s="54"/>
      <c r="L20" s="71"/>
      <c r="M20" s="58"/>
      <c r="N20" s="119"/>
      <c r="O20" s="86"/>
      <c r="P20" s="61"/>
      <c r="Q20" s="62">
        <v>294.0</v>
      </c>
      <c r="R20" s="74"/>
      <c r="S20" s="75"/>
      <c r="T20" s="76"/>
      <c r="U20" s="95"/>
      <c r="V20" s="103"/>
      <c r="W20" s="89">
        <v>100.0</v>
      </c>
      <c r="X20" s="124" t="s">
        <v>20</v>
      </c>
      <c r="Y20" s="83">
        <f>SUM(T7:T95)</f>
        <v>544</v>
      </c>
      <c r="Z20" s="8"/>
      <c r="AA20" s="8"/>
      <c r="AB20" s="8"/>
      <c r="AC20" s="8"/>
      <c r="AD20" s="8"/>
      <c r="AE20" s="8"/>
    </row>
    <row r="21" ht="17.25" customHeight="1">
      <c r="A21" s="50" t="s">
        <v>70</v>
      </c>
      <c r="B21" s="50" t="s">
        <v>63</v>
      </c>
      <c r="C21" s="51"/>
      <c r="D21" s="91"/>
      <c r="E21" s="53" t="s">
        <v>100</v>
      </c>
      <c r="F21" s="50" t="s">
        <v>73</v>
      </c>
      <c r="G21" s="296" t="s">
        <v>693</v>
      </c>
      <c r="H21" s="54" t="s">
        <v>694</v>
      </c>
      <c r="I21" s="55" t="s">
        <v>695</v>
      </c>
      <c r="J21" s="50" t="s">
        <v>77</v>
      </c>
      <c r="K21" s="54"/>
      <c r="L21" s="71">
        <v>294.0</v>
      </c>
      <c r="M21" s="58"/>
      <c r="N21" s="119"/>
      <c r="O21" s="86"/>
      <c r="P21" s="61"/>
      <c r="Q21" s="62"/>
      <c r="R21" s="63"/>
      <c r="S21" s="64"/>
      <c r="T21" s="88"/>
      <c r="U21" s="95"/>
      <c r="V21" s="103"/>
      <c r="W21" s="89">
        <v>50.0</v>
      </c>
      <c r="X21" s="126" t="s">
        <v>21</v>
      </c>
      <c r="Y21" s="83">
        <f>SUM(U7:U95)</f>
        <v>377</v>
      </c>
      <c r="Z21" s="8"/>
      <c r="AA21" s="8"/>
      <c r="AB21" s="8"/>
      <c r="AC21" s="8"/>
      <c r="AD21" s="8"/>
      <c r="AE21" s="8"/>
    </row>
    <row r="22">
      <c r="A22" s="50" t="s">
        <v>52</v>
      </c>
      <c r="B22" s="50" t="s">
        <v>63</v>
      </c>
      <c r="C22" s="51"/>
      <c r="D22" s="84" t="s">
        <v>696</v>
      </c>
      <c r="E22" s="53" t="s">
        <v>149</v>
      </c>
      <c r="F22" s="50" t="s">
        <v>73</v>
      </c>
      <c r="G22" s="282" t="s">
        <v>697</v>
      </c>
      <c r="H22" s="54" t="s">
        <v>698</v>
      </c>
      <c r="I22" s="55" t="s">
        <v>699</v>
      </c>
      <c r="J22" s="50" t="s">
        <v>77</v>
      </c>
      <c r="K22" s="54"/>
      <c r="L22" s="71"/>
      <c r="M22" s="58"/>
      <c r="N22" s="59">
        <v>249.0</v>
      </c>
      <c r="O22" s="122"/>
      <c r="P22" s="61"/>
      <c r="Q22" s="62"/>
      <c r="R22" s="63"/>
      <c r="S22" s="64"/>
      <c r="T22" s="88"/>
      <c r="U22" s="95"/>
      <c r="V22" s="103"/>
      <c r="W22" s="89">
        <v>50.0</v>
      </c>
      <c r="X22" s="104" t="s">
        <v>22</v>
      </c>
      <c r="Y22" s="105">
        <f>SUM(V7:V95)</f>
        <v>250</v>
      </c>
      <c r="Z22" s="8"/>
      <c r="AA22" s="8"/>
      <c r="AB22" s="8"/>
      <c r="AC22" s="8"/>
      <c r="AD22" s="8"/>
      <c r="AE22" s="8"/>
    </row>
    <row r="23">
      <c r="A23" s="50" t="s">
        <v>70</v>
      </c>
      <c r="B23" s="50" t="s">
        <v>63</v>
      </c>
      <c r="C23" s="51"/>
      <c r="D23" s="84" t="s">
        <v>700</v>
      </c>
      <c r="E23" s="53" t="s">
        <v>55</v>
      </c>
      <c r="F23" s="50" t="s">
        <v>66</v>
      </c>
      <c r="G23" s="282" t="s">
        <v>701</v>
      </c>
      <c r="H23" s="54" t="s">
        <v>702</v>
      </c>
      <c r="I23" s="55" t="s">
        <v>703</v>
      </c>
      <c r="J23" s="50" t="s">
        <v>60</v>
      </c>
      <c r="K23" s="54"/>
      <c r="L23" s="71"/>
      <c r="M23" s="58"/>
      <c r="N23" s="59"/>
      <c r="O23" s="122"/>
      <c r="P23" s="61"/>
      <c r="Q23" s="62"/>
      <c r="R23" s="63">
        <v>250.0</v>
      </c>
      <c r="S23" s="64"/>
      <c r="T23" s="88"/>
      <c r="U23" s="95"/>
      <c r="V23" s="103"/>
      <c r="W23" s="288">
        <v>250.0</v>
      </c>
      <c r="X23" s="108" t="s">
        <v>32</v>
      </c>
      <c r="Y23" s="69">
        <f>SUM(Y20:Y22)</f>
        <v>1171</v>
      </c>
      <c r="Z23" s="8"/>
      <c r="AA23" s="8"/>
      <c r="AB23" s="8"/>
      <c r="AC23" s="8"/>
      <c r="AD23" s="8"/>
      <c r="AE23" s="8"/>
    </row>
    <row r="24">
      <c r="A24" s="50" t="s">
        <v>70</v>
      </c>
      <c r="B24" s="50" t="s">
        <v>63</v>
      </c>
      <c r="C24" s="51"/>
      <c r="D24" s="84" t="s">
        <v>704</v>
      </c>
      <c r="E24" s="53" t="s">
        <v>412</v>
      </c>
      <c r="F24" s="50" t="s">
        <v>66</v>
      </c>
      <c r="G24" s="282" t="s">
        <v>705</v>
      </c>
      <c r="H24" s="54" t="s">
        <v>706</v>
      </c>
      <c r="I24" s="55" t="s">
        <v>707</v>
      </c>
      <c r="J24" s="50" t="s">
        <v>77</v>
      </c>
      <c r="K24" s="54"/>
      <c r="L24" s="71"/>
      <c r="M24" s="58"/>
      <c r="N24" s="59"/>
      <c r="O24" s="81"/>
      <c r="P24" s="61"/>
      <c r="Q24" s="62">
        <v>250.0</v>
      </c>
      <c r="R24" s="63"/>
      <c r="S24" s="64"/>
      <c r="T24" s="125"/>
      <c r="U24" s="95"/>
      <c r="V24" s="96"/>
      <c r="W24" s="89">
        <v>125.0</v>
      </c>
      <c r="X24" s="8"/>
      <c r="Y24" s="8"/>
      <c r="Z24" s="8"/>
      <c r="AA24" s="8"/>
      <c r="AB24" s="8"/>
      <c r="AC24" s="8"/>
      <c r="AD24" s="8"/>
      <c r="AE24" s="8"/>
    </row>
    <row r="25">
      <c r="A25" s="50" t="s">
        <v>52</v>
      </c>
      <c r="B25" s="50" t="s">
        <v>63</v>
      </c>
      <c r="C25" s="51"/>
      <c r="D25" s="84" t="s">
        <v>708</v>
      </c>
      <c r="E25" s="53" t="s">
        <v>149</v>
      </c>
      <c r="F25" s="50" t="s">
        <v>73</v>
      </c>
      <c r="G25" s="282" t="s">
        <v>709</v>
      </c>
      <c r="H25" s="54" t="s">
        <v>710</v>
      </c>
      <c r="I25" s="55" t="s">
        <v>711</v>
      </c>
      <c r="J25" s="50" t="s">
        <v>77</v>
      </c>
      <c r="K25" s="54"/>
      <c r="L25" s="71"/>
      <c r="M25" s="58"/>
      <c r="N25" s="59"/>
      <c r="O25" s="86">
        <v>150.0</v>
      </c>
      <c r="P25" s="127"/>
      <c r="Q25" s="62"/>
      <c r="R25" s="63"/>
      <c r="S25" s="64"/>
      <c r="T25" s="76"/>
      <c r="U25" s="95"/>
      <c r="V25" s="128"/>
      <c r="W25" s="89">
        <v>75.0</v>
      </c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 t="s">
        <v>70</v>
      </c>
      <c r="B26" s="50" t="s">
        <v>63</v>
      </c>
      <c r="C26" s="51"/>
      <c r="D26" s="141" t="s">
        <v>712</v>
      </c>
      <c r="E26" s="53" t="s">
        <v>122</v>
      </c>
      <c r="F26" s="50" t="s">
        <v>162</v>
      </c>
      <c r="G26" s="282" t="s">
        <v>713</v>
      </c>
      <c r="H26" s="54" t="s">
        <v>714</v>
      </c>
      <c r="I26" s="55" t="s">
        <v>715</v>
      </c>
      <c r="J26" s="50" t="s">
        <v>49</v>
      </c>
      <c r="K26" s="54"/>
      <c r="L26" s="57">
        <v>450.0</v>
      </c>
      <c r="M26" s="58"/>
      <c r="N26" s="59"/>
      <c r="O26" s="81"/>
      <c r="P26" s="61"/>
      <c r="Q26" s="62"/>
      <c r="R26" s="63"/>
      <c r="S26" s="64"/>
      <c r="T26" s="88"/>
      <c r="U26" s="109"/>
      <c r="V26" s="103"/>
      <c r="W26" s="89">
        <v>225.0</v>
      </c>
      <c r="X26" s="136" t="s">
        <v>33</v>
      </c>
      <c r="Y26" s="137">
        <f>SUM(Y13,Y16,Y17,Y23)</f>
        <v>16617</v>
      </c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63</v>
      </c>
      <c r="C27" s="51"/>
      <c r="D27" s="141" t="s">
        <v>716</v>
      </c>
      <c r="E27" s="53" t="s">
        <v>122</v>
      </c>
      <c r="F27" s="50" t="s">
        <v>66</v>
      </c>
      <c r="G27" s="282" t="s">
        <v>717</v>
      </c>
      <c r="H27" s="54" t="s">
        <v>718</v>
      </c>
      <c r="I27" s="55" t="s">
        <v>719</v>
      </c>
      <c r="J27" s="50" t="s">
        <v>49</v>
      </c>
      <c r="K27" s="54"/>
      <c r="L27" s="71"/>
      <c r="M27" s="80"/>
      <c r="N27" s="107"/>
      <c r="O27" s="81"/>
      <c r="P27" s="132"/>
      <c r="Q27" s="62">
        <v>250.0</v>
      </c>
      <c r="R27" s="63"/>
      <c r="S27" s="64"/>
      <c r="T27" s="88"/>
      <c r="U27" s="109"/>
      <c r="V27" s="96"/>
      <c r="W27" s="288">
        <v>250.0</v>
      </c>
      <c r="X27" s="8"/>
      <c r="Y27" s="8"/>
      <c r="Z27" s="8"/>
      <c r="AA27" s="8"/>
      <c r="AB27" s="8"/>
      <c r="AC27" s="8"/>
      <c r="AD27" s="8"/>
      <c r="AE27" s="8"/>
    </row>
    <row r="28">
      <c r="A28" s="50" t="s">
        <v>52</v>
      </c>
      <c r="B28" s="50" t="s">
        <v>63</v>
      </c>
      <c r="C28" s="79"/>
      <c r="D28" s="84" t="s">
        <v>720</v>
      </c>
      <c r="E28" s="53" t="s">
        <v>35</v>
      </c>
      <c r="F28" s="50" t="s">
        <v>73</v>
      </c>
      <c r="G28" s="336" t="s">
        <v>721</v>
      </c>
      <c r="H28" s="54" t="s">
        <v>722</v>
      </c>
      <c r="I28" s="55" t="s">
        <v>723</v>
      </c>
      <c r="J28" s="50" t="s">
        <v>60</v>
      </c>
      <c r="K28" s="54"/>
      <c r="L28" s="57"/>
      <c r="M28" s="58"/>
      <c r="N28" s="133"/>
      <c r="O28" s="81"/>
      <c r="P28" s="61">
        <v>250.0</v>
      </c>
      <c r="Q28" s="73"/>
      <c r="R28" s="74"/>
      <c r="S28" s="75"/>
      <c r="T28" s="88"/>
      <c r="U28" s="109"/>
      <c r="V28" s="96"/>
      <c r="W28" s="288">
        <v>250.0</v>
      </c>
      <c r="X28" s="8"/>
      <c r="Y28" s="8"/>
      <c r="Z28" s="8"/>
      <c r="AA28" s="8"/>
      <c r="AB28" s="8"/>
      <c r="AC28" s="8"/>
      <c r="AD28" s="8"/>
      <c r="AE28" s="8"/>
    </row>
    <row r="29">
      <c r="A29" s="50" t="s">
        <v>70</v>
      </c>
      <c r="B29" s="50" t="s">
        <v>63</v>
      </c>
      <c r="C29" s="79"/>
      <c r="D29" s="84" t="s">
        <v>724</v>
      </c>
      <c r="E29" s="53" t="s">
        <v>149</v>
      </c>
      <c r="F29" s="50" t="s">
        <v>73</v>
      </c>
      <c r="G29" s="282" t="s">
        <v>725</v>
      </c>
      <c r="H29" s="54" t="s">
        <v>726</v>
      </c>
      <c r="I29" s="55" t="s">
        <v>727</v>
      </c>
      <c r="J29" s="50" t="s">
        <v>77</v>
      </c>
      <c r="K29" s="54"/>
      <c r="L29" s="134"/>
      <c r="M29" s="58"/>
      <c r="N29" s="119"/>
      <c r="O29" s="86"/>
      <c r="P29" s="61"/>
      <c r="Q29" s="62">
        <v>147.0</v>
      </c>
      <c r="R29" s="63"/>
      <c r="S29" s="64"/>
      <c r="T29" s="88"/>
      <c r="U29" s="109"/>
      <c r="V29" s="135"/>
      <c r="W29" s="53">
        <v>50.0</v>
      </c>
      <c r="Y29" s="8"/>
      <c r="Z29" s="8"/>
      <c r="AA29" s="8"/>
      <c r="AB29" s="8"/>
      <c r="AC29" s="8"/>
      <c r="AD29" s="8"/>
      <c r="AE29" s="8"/>
    </row>
    <row r="30">
      <c r="A30" s="50" t="s">
        <v>70</v>
      </c>
      <c r="B30" s="50" t="s">
        <v>63</v>
      </c>
      <c r="C30" s="79"/>
      <c r="D30" s="84" t="s">
        <v>728</v>
      </c>
      <c r="E30" s="53" t="s">
        <v>87</v>
      </c>
      <c r="F30" s="50" t="s">
        <v>88</v>
      </c>
      <c r="G30" s="282" t="s">
        <v>729</v>
      </c>
      <c r="H30" s="54"/>
      <c r="I30" s="55" t="s">
        <v>730</v>
      </c>
      <c r="J30" s="50" t="s">
        <v>49</v>
      </c>
      <c r="K30" s="54"/>
      <c r="L30" s="134"/>
      <c r="M30" s="58">
        <v>150.0</v>
      </c>
      <c r="N30" s="59"/>
      <c r="O30" s="122"/>
      <c r="P30" s="61"/>
      <c r="Q30" s="62"/>
      <c r="R30" s="63"/>
      <c r="S30" s="64"/>
      <c r="T30" s="76"/>
      <c r="U30" s="95"/>
      <c r="V30" s="138"/>
      <c r="W30" s="53">
        <v>75.0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52</v>
      </c>
      <c r="B31" s="50" t="s">
        <v>53</v>
      </c>
      <c r="C31" s="79"/>
      <c r="D31" s="70" t="s">
        <v>54</v>
      </c>
      <c r="E31" s="53" t="s">
        <v>412</v>
      </c>
      <c r="F31" s="50" t="s">
        <v>249</v>
      </c>
      <c r="G31" s="282" t="s">
        <v>731</v>
      </c>
      <c r="H31" s="54"/>
      <c r="I31" s="55" t="s">
        <v>732</v>
      </c>
      <c r="J31" s="50" t="s">
        <v>77</v>
      </c>
      <c r="K31" s="54"/>
      <c r="L31" s="71"/>
      <c r="M31" s="58"/>
      <c r="N31" s="59"/>
      <c r="O31" s="86" t="s">
        <v>61</v>
      </c>
      <c r="P31" s="127"/>
      <c r="Q31" s="62"/>
      <c r="R31" s="63"/>
      <c r="S31" s="64"/>
      <c r="T31" s="88"/>
      <c r="U31" s="95"/>
      <c r="V31" s="138"/>
      <c r="W31" s="53"/>
      <c r="X31" s="8"/>
      <c r="Y31" s="8"/>
      <c r="Z31" s="8"/>
      <c r="AA31" s="8"/>
      <c r="AB31" s="8"/>
      <c r="AC31" s="8"/>
      <c r="AD31" s="8"/>
      <c r="AE31" s="8"/>
    </row>
    <row r="32">
      <c r="A32" s="50" t="s">
        <v>52</v>
      </c>
      <c r="B32" s="50" t="s">
        <v>63</v>
      </c>
      <c r="C32" s="51"/>
      <c r="D32" s="70" t="s">
        <v>54</v>
      </c>
      <c r="E32" s="53" t="s">
        <v>35</v>
      </c>
      <c r="F32" s="50" t="s">
        <v>66</v>
      </c>
      <c r="G32" s="337" t="s">
        <v>733</v>
      </c>
      <c r="H32" s="54"/>
      <c r="I32" s="55" t="s">
        <v>734</v>
      </c>
      <c r="J32" s="50"/>
      <c r="K32" s="54"/>
      <c r="L32" s="71"/>
      <c r="M32" s="80"/>
      <c r="N32" s="59"/>
      <c r="O32" s="86"/>
      <c r="P32" s="61">
        <v>250.0</v>
      </c>
      <c r="Q32" s="62"/>
      <c r="R32" s="63"/>
      <c r="S32" s="64"/>
      <c r="T32" s="139"/>
      <c r="U32" s="140"/>
      <c r="V32" s="138"/>
      <c r="W32" s="53">
        <v>125.0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52</v>
      </c>
      <c r="B33" s="50" t="s">
        <v>63</v>
      </c>
      <c r="C33" s="141"/>
      <c r="D33" s="70" t="s">
        <v>735</v>
      </c>
      <c r="E33" s="53" t="s">
        <v>149</v>
      </c>
      <c r="F33" s="50" t="s">
        <v>73</v>
      </c>
      <c r="G33" s="310" t="s">
        <v>736</v>
      </c>
      <c r="H33" s="54" t="s">
        <v>737</v>
      </c>
      <c r="I33" s="55" t="s">
        <v>738</v>
      </c>
      <c r="J33" s="50" t="s">
        <v>77</v>
      </c>
      <c r="K33" s="54"/>
      <c r="L33" s="71"/>
      <c r="M33" s="58"/>
      <c r="N33" s="59"/>
      <c r="O33" s="81"/>
      <c r="P33" s="61">
        <v>245.0</v>
      </c>
      <c r="Q33" s="87"/>
      <c r="R33" s="43"/>
      <c r="S33" s="44"/>
      <c r="T33" s="139"/>
      <c r="U33" s="140"/>
      <c r="V33" s="138"/>
      <c r="W33" s="283">
        <v>245.0</v>
      </c>
      <c r="X33" s="8"/>
      <c r="Y33" s="8"/>
      <c r="Z33" s="8"/>
      <c r="AA33" s="8"/>
      <c r="AB33" s="8"/>
      <c r="AC33" s="8"/>
      <c r="AD33" s="8"/>
      <c r="AE33" s="8"/>
    </row>
    <row r="34">
      <c r="A34" s="50" t="s">
        <v>70</v>
      </c>
      <c r="B34" s="50" t="s">
        <v>63</v>
      </c>
      <c r="C34" s="51"/>
      <c r="D34" s="70" t="s">
        <v>739</v>
      </c>
      <c r="E34" s="53" t="s">
        <v>100</v>
      </c>
      <c r="F34" s="50" t="s">
        <v>73</v>
      </c>
      <c r="G34" s="291" t="s">
        <v>740</v>
      </c>
      <c r="H34" s="142" t="s">
        <v>741</v>
      </c>
      <c r="I34" s="55" t="s">
        <v>742</v>
      </c>
      <c r="J34" s="50" t="s">
        <v>77</v>
      </c>
      <c r="K34" s="54"/>
      <c r="L34" s="71">
        <v>244.0</v>
      </c>
      <c r="M34" s="58"/>
      <c r="N34" s="143"/>
      <c r="O34" s="86"/>
      <c r="P34" s="61"/>
      <c r="Q34" s="62"/>
      <c r="R34" s="63"/>
      <c r="S34" s="64"/>
      <c r="T34" s="139"/>
      <c r="U34" s="140"/>
      <c r="V34" s="135"/>
      <c r="W34" s="53">
        <v>120.0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52</v>
      </c>
      <c r="B35" s="50" t="s">
        <v>63</v>
      </c>
      <c r="C35" s="144"/>
      <c r="D35" s="84" t="s">
        <v>743</v>
      </c>
      <c r="E35" s="53" t="s">
        <v>100</v>
      </c>
      <c r="F35" s="50" t="s">
        <v>66</v>
      </c>
      <c r="G35" s="282" t="s">
        <v>744</v>
      </c>
      <c r="H35" s="54" t="s">
        <v>745</v>
      </c>
      <c r="I35" s="55" t="s">
        <v>746</v>
      </c>
      <c r="J35" s="50" t="s">
        <v>77</v>
      </c>
      <c r="K35" s="54"/>
      <c r="L35" s="71"/>
      <c r="M35" s="58"/>
      <c r="N35" s="119">
        <v>200.0</v>
      </c>
      <c r="O35" s="86"/>
      <c r="P35" s="61"/>
      <c r="Q35" s="62"/>
      <c r="R35" s="63"/>
      <c r="S35" s="64"/>
      <c r="T35" s="139"/>
      <c r="U35" s="140"/>
      <c r="V35" s="138"/>
      <c r="W35" s="53">
        <v>100.0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52</v>
      </c>
      <c r="B36" s="50" t="s">
        <v>63</v>
      </c>
      <c r="C36" s="51"/>
      <c r="D36" s="161" t="s">
        <v>747</v>
      </c>
      <c r="E36" s="53"/>
      <c r="F36" s="50" t="s">
        <v>56</v>
      </c>
      <c r="G36" s="282" t="s">
        <v>748</v>
      </c>
      <c r="H36" s="54" t="s">
        <v>749</v>
      </c>
      <c r="I36" s="311">
        <v>8.299313354E9</v>
      </c>
      <c r="J36" s="50" t="s">
        <v>77</v>
      </c>
      <c r="K36" s="54"/>
      <c r="L36" s="71"/>
      <c r="M36" s="58"/>
      <c r="N36" s="119">
        <v>250.0</v>
      </c>
      <c r="O36" s="86"/>
      <c r="P36" s="61"/>
      <c r="Q36" s="73"/>
      <c r="R36" s="74"/>
      <c r="S36" s="75"/>
      <c r="T36" s="139"/>
      <c r="U36" s="146"/>
      <c r="V36" s="138"/>
      <c r="W36" s="53">
        <v>100.0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70</v>
      </c>
      <c r="B37" s="50" t="s">
        <v>63</v>
      </c>
      <c r="C37" s="51"/>
      <c r="D37" s="161" t="s">
        <v>750</v>
      </c>
      <c r="E37" s="53" t="s">
        <v>35</v>
      </c>
      <c r="F37" s="50" t="s">
        <v>73</v>
      </c>
      <c r="G37" s="282" t="s">
        <v>751</v>
      </c>
      <c r="H37" s="54" t="s">
        <v>752</v>
      </c>
      <c r="I37" s="54" t="s">
        <v>753</v>
      </c>
      <c r="J37" s="50" t="s">
        <v>60</v>
      </c>
      <c r="K37" s="54"/>
      <c r="L37" s="71">
        <v>147.0</v>
      </c>
      <c r="M37" s="58"/>
      <c r="N37" s="107"/>
      <c r="O37" s="86"/>
      <c r="P37" s="61"/>
      <c r="Q37" s="87"/>
      <c r="R37" s="43"/>
      <c r="S37" s="44"/>
      <c r="T37" s="139"/>
      <c r="U37" s="140"/>
      <c r="V37" s="138"/>
      <c r="W37" s="53">
        <v>50.0</v>
      </c>
      <c r="X37" s="8"/>
      <c r="Y37" s="8"/>
      <c r="Z37" s="8"/>
      <c r="AA37" s="8"/>
      <c r="AB37" s="8"/>
      <c r="AC37" s="8"/>
      <c r="AD37" s="8"/>
      <c r="AE37" s="8"/>
    </row>
    <row r="38">
      <c r="A38" s="50" t="s">
        <v>70</v>
      </c>
      <c r="B38" s="50" t="s">
        <v>63</v>
      </c>
      <c r="C38" s="79"/>
      <c r="D38" s="147"/>
      <c r="E38" s="53" t="s">
        <v>493</v>
      </c>
      <c r="F38" s="50" t="s">
        <v>754</v>
      </c>
      <c r="G38" s="296" t="s">
        <v>755</v>
      </c>
      <c r="H38" s="54" t="s">
        <v>756</v>
      </c>
      <c r="I38" s="54" t="s">
        <v>757</v>
      </c>
      <c r="J38" s="50" t="s">
        <v>60</v>
      </c>
      <c r="K38" s="54"/>
      <c r="L38" s="57"/>
      <c r="M38" s="58"/>
      <c r="N38" s="59"/>
      <c r="O38" s="86"/>
      <c r="P38" s="61"/>
      <c r="Q38" s="62"/>
      <c r="R38" s="63">
        <v>250.0</v>
      </c>
      <c r="S38" s="64"/>
      <c r="T38" s="139"/>
      <c r="U38" s="140"/>
      <c r="V38" s="135"/>
      <c r="W38" s="53">
        <v>125.0</v>
      </c>
      <c r="X38" s="8"/>
      <c r="Y38" s="8"/>
      <c r="Z38" s="8"/>
      <c r="AA38" s="8"/>
      <c r="AB38" s="8"/>
      <c r="AC38" s="8"/>
      <c r="AD38" s="8"/>
      <c r="AE38" s="8"/>
    </row>
    <row r="39">
      <c r="A39" s="50" t="s">
        <v>52</v>
      </c>
      <c r="B39" s="50" t="s">
        <v>63</v>
      </c>
      <c r="C39" s="79"/>
      <c r="D39" s="70" t="s">
        <v>758</v>
      </c>
      <c r="E39" s="53" t="s">
        <v>171</v>
      </c>
      <c r="F39" s="50" t="s">
        <v>56</v>
      </c>
      <c r="G39" s="284" t="s">
        <v>759</v>
      </c>
      <c r="H39" s="106" t="s">
        <v>760</v>
      </c>
      <c r="I39" s="54" t="s">
        <v>761</v>
      </c>
      <c r="J39" s="50" t="s">
        <v>77</v>
      </c>
      <c r="K39" s="54"/>
      <c r="L39" s="57"/>
      <c r="M39" s="58"/>
      <c r="N39" s="59"/>
      <c r="O39" s="86"/>
      <c r="P39" s="61"/>
      <c r="Q39" s="62">
        <v>350.0</v>
      </c>
      <c r="R39" s="63"/>
      <c r="S39" s="64"/>
      <c r="T39" s="149"/>
      <c r="U39" s="140"/>
      <c r="V39" s="135"/>
      <c r="W39" s="53">
        <v>175.0</v>
      </c>
      <c r="X39" s="8"/>
      <c r="Y39" s="8"/>
      <c r="Z39" s="8"/>
      <c r="AA39" s="8"/>
      <c r="AB39" s="8"/>
      <c r="AC39" s="8"/>
      <c r="AD39" s="8"/>
      <c r="AE39" s="8"/>
    </row>
    <row r="40" ht="16.5" customHeight="1">
      <c r="A40" s="50" t="s">
        <v>52</v>
      </c>
      <c r="B40" s="50" t="s">
        <v>63</v>
      </c>
      <c r="C40" s="79"/>
      <c r="D40" s="70" t="s">
        <v>762</v>
      </c>
      <c r="E40" s="53" t="s">
        <v>174</v>
      </c>
      <c r="F40" s="50" t="s">
        <v>66</v>
      </c>
      <c r="G40" s="293" t="s">
        <v>763</v>
      </c>
      <c r="H40" s="150"/>
      <c r="I40" s="55" t="s">
        <v>764</v>
      </c>
      <c r="J40" s="50" t="s">
        <v>60</v>
      </c>
      <c r="K40" s="54"/>
      <c r="L40" s="71"/>
      <c r="M40" s="58"/>
      <c r="N40" s="59"/>
      <c r="O40" s="81"/>
      <c r="P40" s="61"/>
      <c r="Q40" s="73"/>
      <c r="R40" s="74"/>
      <c r="S40" s="64">
        <v>150.0</v>
      </c>
      <c r="T40" s="139"/>
      <c r="U40" s="140"/>
      <c r="V40" s="135"/>
      <c r="W40" s="283">
        <v>150.0</v>
      </c>
      <c r="X40" s="8"/>
      <c r="Y40" s="8"/>
      <c r="Z40" s="8"/>
      <c r="AA40" s="8"/>
      <c r="AB40" s="8"/>
      <c r="AC40" s="8"/>
      <c r="AD40" s="8"/>
      <c r="AE40" s="8"/>
    </row>
    <row r="41">
      <c r="A41" s="50" t="s">
        <v>70</v>
      </c>
      <c r="B41" s="50" t="s">
        <v>63</v>
      </c>
      <c r="C41" s="51"/>
      <c r="D41" s="70" t="s">
        <v>765</v>
      </c>
      <c r="E41" s="53" t="s">
        <v>87</v>
      </c>
      <c r="F41" s="50" t="s">
        <v>88</v>
      </c>
      <c r="G41" s="282" t="s">
        <v>766</v>
      </c>
      <c r="H41" s="54"/>
      <c r="I41" s="55" t="s">
        <v>767</v>
      </c>
      <c r="J41" s="50" t="s">
        <v>60</v>
      </c>
      <c r="K41" s="54"/>
      <c r="L41" s="71"/>
      <c r="M41" s="58"/>
      <c r="N41" s="59"/>
      <c r="O41" s="86"/>
      <c r="P41" s="61"/>
      <c r="Q41" s="151"/>
      <c r="R41" s="152"/>
      <c r="S41" s="153"/>
      <c r="T41" s="149">
        <v>147.0</v>
      </c>
      <c r="U41" s="140"/>
      <c r="V41" s="138"/>
      <c r="W41" s="283">
        <v>147.0</v>
      </c>
      <c r="X41" s="8"/>
      <c r="Y41" s="8"/>
      <c r="Z41" s="8"/>
      <c r="AA41" s="8"/>
      <c r="AB41" s="8"/>
      <c r="AC41" s="8"/>
      <c r="AD41" s="8"/>
      <c r="AE41" s="8"/>
    </row>
    <row r="42">
      <c r="A42" s="50" t="s">
        <v>70</v>
      </c>
      <c r="B42" s="50" t="s">
        <v>63</v>
      </c>
      <c r="C42" s="51"/>
      <c r="D42" s="70" t="s">
        <v>768</v>
      </c>
      <c r="E42" s="53" t="s">
        <v>100</v>
      </c>
      <c r="F42" s="50" t="s">
        <v>66</v>
      </c>
      <c r="G42" s="282" t="s">
        <v>769</v>
      </c>
      <c r="H42" s="54" t="s">
        <v>770</v>
      </c>
      <c r="I42" s="53" t="s">
        <v>771</v>
      </c>
      <c r="J42" s="50" t="s">
        <v>77</v>
      </c>
      <c r="K42" s="54"/>
      <c r="L42" s="134"/>
      <c r="M42" s="58"/>
      <c r="N42" s="59"/>
      <c r="O42" s="86"/>
      <c r="P42" s="61"/>
      <c r="Q42" s="62">
        <v>250.0</v>
      </c>
      <c r="R42" s="63"/>
      <c r="S42" s="64"/>
      <c r="T42" s="139"/>
      <c r="U42" s="140"/>
      <c r="V42" s="135"/>
      <c r="W42" s="283">
        <v>250.0</v>
      </c>
      <c r="X42" s="8"/>
      <c r="Y42" s="8"/>
      <c r="Z42" s="8"/>
      <c r="AA42" s="8"/>
      <c r="AB42" s="8"/>
      <c r="AC42" s="8"/>
      <c r="AD42" s="8"/>
      <c r="AE42" s="8"/>
    </row>
    <row r="43">
      <c r="A43" s="50" t="s">
        <v>70</v>
      </c>
      <c r="B43" s="50" t="s">
        <v>63</v>
      </c>
      <c r="C43" s="51"/>
      <c r="D43" s="84" t="s">
        <v>54</v>
      </c>
      <c r="E43" s="53" t="s">
        <v>35</v>
      </c>
      <c r="F43" s="50" t="s">
        <v>66</v>
      </c>
      <c r="G43" s="318" t="s">
        <v>772</v>
      </c>
      <c r="H43" s="54" t="s">
        <v>773</v>
      </c>
      <c r="I43" s="55" t="s">
        <v>774</v>
      </c>
      <c r="J43" s="50"/>
      <c r="K43" s="54"/>
      <c r="L43" s="71"/>
      <c r="M43" s="58">
        <v>200.0</v>
      </c>
      <c r="N43" s="107"/>
      <c r="O43" s="154"/>
      <c r="P43" s="127"/>
      <c r="Q43" s="62"/>
      <c r="R43" s="63"/>
      <c r="S43" s="64"/>
      <c r="T43" s="139"/>
      <c r="U43" s="140"/>
      <c r="V43" s="138"/>
      <c r="W43" s="283">
        <v>200.0</v>
      </c>
      <c r="X43" s="8"/>
      <c r="Y43" s="8"/>
      <c r="Z43" s="8"/>
      <c r="AA43" s="8"/>
      <c r="AB43" s="8"/>
      <c r="AC43" s="8"/>
      <c r="AD43" s="8"/>
      <c r="AE43" s="8"/>
    </row>
    <row r="44">
      <c r="A44" s="50" t="s">
        <v>70</v>
      </c>
      <c r="B44" s="50" t="s">
        <v>63</v>
      </c>
      <c r="C44" s="51"/>
      <c r="D44" s="70" t="s">
        <v>775</v>
      </c>
      <c r="E44" s="53" t="s">
        <v>100</v>
      </c>
      <c r="F44" s="50" t="s">
        <v>66</v>
      </c>
      <c r="G44" s="282" t="s">
        <v>776</v>
      </c>
      <c r="H44" s="54"/>
      <c r="I44" s="55" t="s">
        <v>777</v>
      </c>
      <c r="J44" s="50" t="s">
        <v>77</v>
      </c>
      <c r="K44" s="54"/>
      <c r="L44" s="71"/>
      <c r="M44" s="58">
        <v>250.0</v>
      </c>
      <c r="N44" s="59"/>
      <c r="O44" s="155"/>
      <c r="P44" s="61"/>
      <c r="Q44" s="62"/>
      <c r="R44" s="63"/>
      <c r="S44" s="64"/>
      <c r="T44" s="139"/>
      <c r="U44" s="140"/>
      <c r="V44" s="138"/>
      <c r="W44" s="53">
        <v>125.0</v>
      </c>
      <c r="X44" s="8"/>
      <c r="Y44" s="8"/>
      <c r="Z44" s="8"/>
      <c r="AA44" s="8"/>
      <c r="AB44" s="8"/>
      <c r="AC44" s="8"/>
      <c r="AD44" s="8"/>
      <c r="AE44" s="8"/>
    </row>
    <row r="45">
      <c r="A45" s="50" t="s">
        <v>70</v>
      </c>
      <c r="B45" s="50" t="s">
        <v>63</v>
      </c>
      <c r="C45" s="79"/>
      <c r="D45" s="294" t="s">
        <v>778</v>
      </c>
      <c r="E45" s="53" t="s">
        <v>149</v>
      </c>
      <c r="F45" s="50" t="s">
        <v>73</v>
      </c>
      <c r="G45" s="295" t="s">
        <v>779</v>
      </c>
      <c r="H45" s="157" t="s">
        <v>780</v>
      </c>
      <c r="I45" s="150" t="s">
        <v>781</v>
      </c>
      <c r="J45" s="50" t="s">
        <v>77</v>
      </c>
      <c r="K45" s="54"/>
      <c r="L45" s="57">
        <v>147.0</v>
      </c>
      <c r="M45" s="58"/>
      <c r="N45" s="59"/>
      <c r="O45" s="154"/>
      <c r="P45" s="61"/>
      <c r="Q45" s="62"/>
      <c r="R45" s="63"/>
      <c r="S45" s="64"/>
      <c r="T45" s="139"/>
      <c r="U45" s="146"/>
      <c r="V45" s="138"/>
      <c r="W45" s="53">
        <v>50.0</v>
      </c>
      <c r="X45" s="8"/>
      <c r="Y45" s="8"/>
      <c r="Z45" s="8"/>
      <c r="AA45" s="8"/>
      <c r="AB45" s="8"/>
      <c r="AC45" s="8"/>
      <c r="AD45" s="8"/>
      <c r="AE45" s="8"/>
    </row>
    <row r="46">
      <c r="A46" s="50" t="s">
        <v>70</v>
      </c>
      <c r="B46" s="50" t="s">
        <v>63</v>
      </c>
      <c r="C46" s="79"/>
      <c r="D46" s="84" t="s">
        <v>782</v>
      </c>
      <c r="E46" s="53" t="s">
        <v>174</v>
      </c>
      <c r="F46" s="50" t="s">
        <v>73</v>
      </c>
      <c r="G46" s="282" t="s">
        <v>783</v>
      </c>
      <c r="H46" s="54" t="s">
        <v>784</v>
      </c>
      <c r="I46" s="55" t="s">
        <v>785</v>
      </c>
      <c r="J46" s="50" t="s">
        <v>60</v>
      </c>
      <c r="K46" s="54"/>
      <c r="L46" s="71"/>
      <c r="M46" s="58"/>
      <c r="N46" s="59"/>
      <c r="O46" s="159"/>
      <c r="P46" s="61"/>
      <c r="Q46" s="62"/>
      <c r="R46" s="63">
        <v>120.0</v>
      </c>
      <c r="S46" s="64"/>
      <c r="T46" s="139"/>
      <c r="U46" s="146"/>
      <c r="V46" s="103"/>
      <c r="W46" s="283">
        <v>120.0</v>
      </c>
      <c r="X46" s="8"/>
      <c r="Y46" s="8"/>
      <c r="Z46" s="8"/>
      <c r="AA46" s="8"/>
      <c r="AB46" s="8"/>
      <c r="AC46" s="8"/>
      <c r="AD46" s="8"/>
      <c r="AE46" s="8"/>
    </row>
    <row r="47">
      <c r="A47" s="50" t="s">
        <v>70</v>
      </c>
      <c r="B47" s="50" t="s">
        <v>63</v>
      </c>
      <c r="C47" s="51"/>
      <c r="D47" s="84" t="s">
        <v>786</v>
      </c>
      <c r="E47" s="53" t="s">
        <v>100</v>
      </c>
      <c r="F47" s="50" t="s">
        <v>66</v>
      </c>
      <c r="G47" s="282" t="s">
        <v>787</v>
      </c>
      <c r="H47" s="54"/>
      <c r="I47" s="55" t="s">
        <v>788</v>
      </c>
      <c r="J47" s="50" t="s">
        <v>77</v>
      </c>
      <c r="K47" s="54"/>
      <c r="L47" s="57"/>
      <c r="M47" s="58">
        <v>250.0</v>
      </c>
      <c r="N47" s="59"/>
      <c r="O47" s="160"/>
      <c r="P47" s="132"/>
      <c r="Q47" s="62"/>
      <c r="R47" s="63"/>
      <c r="S47" s="64"/>
      <c r="T47" s="149"/>
      <c r="U47" s="140"/>
      <c r="V47" s="103"/>
      <c r="W47" s="53">
        <v>125.0</v>
      </c>
      <c r="X47" s="8"/>
      <c r="Y47" s="8"/>
      <c r="Z47" s="8"/>
      <c r="AA47" s="8"/>
      <c r="AB47" s="8"/>
      <c r="AC47" s="8"/>
      <c r="AD47" s="8"/>
      <c r="AE47" s="8"/>
    </row>
    <row r="48">
      <c r="A48" s="50" t="s">
        <v>52</v>
      </c>
      <c r="B48" s="50" t="s">
        <v>63</v>
      </c>
      <c r="C48" s="51"/>
      <c r="D48" s="161" t="s">
        <v>789</v>
      </c>
      <c r="E48" s="53" t="s">
        <v>87</v>
      </c>
      <c r="F48" s="50" t="s">
        <v>88</v>
      </c>
      <c r="G48" s="282" t="s">
        <v>790</v>
      </c>
      <c r="H48" s="54" t="s">
        <v>791</v>
      </c>
      <c r="I48" s="55" t="s">
        <v>792</v>
      </c>
      <c r="J48" s="50" t="s">
        <v>49</v>
      </c>
      <c r="K48" s="54"/>
      <c r="L48" s="71"/>
      <c r="M48" s="93"/>
      <c r="N48" s="59">
        <v>150.0</v>
      </c>
      <c r="O48" s="160"/>
      <c r="P48" s="61"/>
      <c r="Q48" s="62"/>
      <c r="R48" s="63"/>
      <c r="S48" s="64"/>
      <c r="T48" s="139"/>
      <c r="U48" s="140"/>
      <c r="V48" s="96"/>
      <c r="W48" s="53">
        <v>50.0</v>
      </c>
      <c r="X48" s="8"/>
      <c r="Y48" s="8"/>
      <c r="Z48" s="8"/>
      <c r="AA48" s="8"/>
      <c r="AB48" s="8"/>
      <c r="AC48" s="8"/>
      <c r="AD48" s="8"/>
      <c r="AE48" s="8"/>
    </row>
    <row r="49">
      <c r="A49" s="50" t="s">
        <v>70</v>
      </c>
      <c r="B49" s="50" t="s">
        <v>63</v>
      </c>
      <c r="C49" s="51"/>
      <c r="D49" s="70" t="s">
        <v>793</v>
      </c>
      <c r="E49" s="53" t="s">
        <v>87</v>
      </c>
      <c r="F49" s="50" t="s">
        <v>73</v>
      </c>
      <c r="G49" s="297" t="s">
        <v>794</v>
      </c>
      <c r="H49" s="162"/>
      <c r="I49" s="55" t="s">
        <v>795</v>
      </c>
      <c r="J49" s="50" t="s">
        <v>49</v>
      </c>
      <c r="K49" s="54"/>
      <c r="L49" s="71">
        <v>147.0</v>
      </c>
      <c r="M49" s="58"/>
      <c r="N49" s="143"/>
      <c r="O49" s="160"/>
      <c r="P49" s="61"/>
      <c r="Q49" s="73"/>
      <c r="R49" s="74"/>
      <c r="S49" s="75"/>
      <c r="T49" s="163"/>
      <c r="U49" s="164"/>
      <c r="V49" s="103"/>
      <c r="W49" s="53">
        <v>50.0</v>
      </c>
      <c r="X49" s="8"/>
      <c r="Y49" s="8"/>
      <c r="Z49" s="8"/>
      <c r="AA49" s="8"/>
      <c r="AB49" s="8"/>
      <c r="AC49" s="8"/>
      <c r="AD49" s="8"/>
      <c r="AE49" s="8"/>
    </row>
    <row r="50">
      <c r="A50" s="50" t="s">
        <v>70</v>
      </c>
      <c r="B50" s="50" t="s">
        <v>63</v>
      </c>
      <c r="C50" s="79"/>
      <c r="D50" s="70" t="s">
        <v>796</v>
      </c>
      <c r="E50" s="53" t="s">
        <v>174</v>
      </c>
      <c r="F50" s="50" t="s">
        <v>66</v>
      </c>
      <c r="G50" s="282" t="s">
        <v>797</v>
      </c>
      <c r="H50" s="54" t="s">
        <v>798</v>
      </c>
      <c r="I50" s="54" t="s">
        <v>799</v>
      </c>
      <c r="J50" s="50" t="s">
        <v>60</v>
      </c>
      <c r="K50" s="54"/>
      <c r="L50" s="71"/>
      <c r="M50" s="58"/>
      <c r="N50" s="165"/>
      <c r="O50" s="160"/>
      <c r="P50" s="61"/>
      <c r="Q50" s="62">
        <v>250.0</v>
      </c>
      <c r="R50" s="63"/>
      <c r="S50" s="64"/>
      <c r="T50" s="163"/>
      <c r="U50" s="166"/>
      <c r="V50" s="135"/>
      <c r="W50" s="283">
        <v>250.0</v>
      </c>
      <c r="X50" s="8"/>
      <c r="Y50" s="8"/>
      <c r="Z50" s="8"/>
      <c r="AA50" s="8"/>
      <c r="AB50" s="8"/>
      <c r="AC50" s="8"/>
      <c r="AD50" s="8"/>
      <c r="AE50" s="8"/>
    </row>
    <row r="51">
      <c r="A51" s="50" t="s">
        <v>70</v>
      </c>
      <c r="B51" s="50" t="s">
        <v>63</v>
      </c>
      <c r="C51" s="51"/>
      <c r="D51" s="70" t="s">
        <v>800</v>
      </c>
      <c r="E51" s="53" t="s">
        <v>100</v>
      </c>
      <c r="F51" s="50" t="s">
        <v>66</v>
      </c>
      <c r="G51" s="282" t="s">
        <v>801</v>
      </c>
      <c r="H51" s="54" t="s">
        <v>802</v>
      </c>
      <c r="I51" s="54" t="s">
        <v>803</v>
      </c>
      <c r="J51" s="50" t="s">
        <v>49</v>
      </c>
      <c r="K51" s="54"/>
      <c r="L51" s="71"/>
      <c r="M51" s="58"/>
      <c r="N51" s="165"/>
      <c r="O51" s="160"/>
      <c r="P51" s="61"/>
      <c r="Q51" s="87">
        <v>200.0</v>
      </c>
      <c r="R51" s="43"/>
      <c r="S51" s="44"/>
      <c r="T51" s="163"/>
      <c r="U51" s="166"/>
      <c r="V51" s="138"/>
      <c r="W51" s="283">
        <v>200.0</v>
      </c>
      <c r="X51" s="8"/>
      <c r="Y51" s="8"/>
      <c r="Z51" s="8"/>
      <c r="AA51" s="8"/>
      <c r="AB51" s="8"/>
      <c r="AC51" s="8"/>
      <c r="AD51" s="8"/>
      <c r="AE51" s="8"/>
    </row>
    <row r="52">
      <c r="A52" s="50" t="s">
        <v>70</v>
      </c>
      <c r="B52" s="50" t="s">
        <v>63</v>
      </c>
      <c r="C52" s="51"/>
      <c r="D52" s="161" t="s">
        <v>804</v>
      </c>
      <c r="E52" s="53" t="s">
        <v>105</v>
      </c>
      <c r="F52" s="50" t="s">
        <v>805</v>
      </c>
      <c r="G52" s="282" t="s">
        <v>806</v>
      </c>
      <c r="H52" s="54" t="s">
        <v>807</v>
      </c>
      <c r="I52" s="167" t="s">
        <v>803</v>
      </c>
      <c r="J52" s="50" t="s">
        <v>49</v>
      </c>
      <c r="K52" s="54"/>
      <c r="L52" s="57"/>
      <c r="M52" s="58"/>
      <c r="N52" s="165"/>
      <c r="O52" s="160"/>
      <c r="P52" s="61"/>
      <c r="Q52" s="62">
        <v>100.0</v>
      </c>
      <c r="R52" s="74"/>
      <c r="S52" s="75"/>
      <c r="T52" s="168"/>
      <c r="U52" s="166"/>
      <c r="V52" s="138"/>
      <c r="W52" s="283">
        <v>100.0</v>
      </c>
      <c r="X52" s="8"/>
      <c r="Y52" s="8"/>
      <c r="Z52" s="8"/>
      <c r="AA52" s="8"/>
      <c r="AB52" s="8"/>
      <c r="AC52" s="8"/>
      <c r="AD52" s="8"/>
      <c r="AE52" s="8"/>
    </row>
    <row r="53">
      <c r="A53" s="50" t="s">
        <v>70</v>
      </c>
      <c r="B53" s="50" t="s">
        <v>63</v>
      </c>
      <c r="C53" s="51"/>
      <c r="D53" s="319" t="s">
        <v>808</v>
      </c>
      <c r="E53" s="53" t="s">
        <v>174</v>
      </c>
      <c r="F53" s="50" t="s">
        <v>66</v>
      </c>
      <c r="G53" s="282" t="s">
        <v>809</v>
      </c>
      <c r="H53" s="54"/>
      <c r="I53" s="55" t="s">
        <v>810</v>
      </c>
      <c r="J53" s="50" t="s">
        <v>60</v>
      </c>
      <c r="K53" s="54"/>
      <c r="L53" s="57"/>
      <c r="M53" s="58"/>
      <c r="N53" s="170"/>
      <c r="O53" s="160">
        <v>250.0</v>
      </c>
      <c r="P53" s="171"/>
      <c r="Q53" s="73"/>
      <c r="R53" s="74"/>
      <c r="S53" s="75"/>
      <c r="T53" s="163"/>
      <c r="U53" s="166"/>
      <c r="V53" s="138"/>
      <c r="W53" s="53">
        <v>100.0</v>
      </c>
      <c r="X53" s="8"/>
      <c r="Y53" s="8"/>
      <c r="Z53" s="8"/>
      <c r="AA53" s="8"/>
      <c r="AB53" s="8"/>
      <c r="AC53" s="8"/>
      <c r="AD53" s="8"/>
      <c r="AE53" s="8"/>
    </row>
    <row r="54">
      <c r="A54" s="50" t="s">
        <v>70</v>
      </c>
      <c r="B54" s="50" t="s">
        <v>63</v>
      </c>
      <c r="C54" s="51"/>
      <c r="D54" s="79"/>
      <c r="E54" s="53" t="s">
        <v>87</v>
      </c>
      <c r="F54" s="50" t="s">
        <v>73</v>
      </c>
      <c r="G54" s="282" t="s">
        <v>811</v>
      </c>
      <c r="H54" s="54"/>
      <c r="I54" s="55" t="s">
        <v>812</v>
      </c>
      <c r="J54" s="50" t="s">
        <v>60</v>
      </c>
      <c r="K54" s="54"/>
      <c r="L54" s="71"/>
      <c r="M54" s="93"/>
      <c r="N54" s="165"/>
      <c r="O54" s="172"/>
      <c r="P54" s="171"/>
      <c r="Q54" s="62"/>
      <c r="R54" s="63"/>
      <c r="S54" s="64"/>
      <c r="T54" s="168">
        <v>147.0</v>
      </c>
      <c r="U54" s="166"/>
      <c r="V54" s="138"/>
      <c r="W54" s="53">
        <v>50.0</v>
      </c>
      <c r="X54" s="8"/>
      <c r="Y54" s="8"/>
      <c r="Z54" s="8"/>
      <c r="AA54" s="8"/>
      <c r="AB54" s="8"/>
      <c r="AC54" s="8"/>
      <c r="AD54" s="8"/>
      <c r="AE54" s="8"/>
    </row>
    <row r="55">
      <c r="A55" s="50" t="s">
        <v>70</v>
      </c>
      <c r="B55" s="50" t="s">
        <v>63</v>
      </c>
      <c r="C55" s="51"/>
      <c r="D55" s="141" t="s">
        <v>813</v>
      </c>
      <c r="E55" s="53" t="s">
        <v>87</v>
      </c>
      <c r="F55" s="50" t="s">
        <v>73</v>
      </c>
      <c r="G55" s="284" t="s">
        <v>814</v>
      </c>
      <c r="H55" s="106" t="s">
        <v>815</v>
      </c>
      <c r="I55" s="55" t="s">
        <v>816</v>
      </c>
      <c r="J55" s="50" t="s">
        <v>77</v>
      </c>
      <c r="K55" s="54"/>
      <c r="L55" s="158"/>
      <c r="M55" s="58"/>
      <c r="N55" s="165"/>
      <c r="O55" s="160"/>
      <c r="P55" s="171"/>
      <c r="Q55" s="73"/>
      <c r="R55" s="74"/>
      <c r="S55" s="75"/>
      <c r="T55" s="163"/>
      <c r="U55" s="164">
        <v>127.0</v>
      </c>
      <c r="V55" s="138"/>
      <c r="W55" s="53">
        <v>50.0</v>
      </c>
      <c r="X55" s="8"/>
      <c r="Y55" s="8"/>
      <c r="Z55" s="8"/>
      <c r="AA55" s="8"/>
      <c r="AB55" s="8"/>
      <c r="AC55" s="8"/>
      <c r="AD55" s="8"/>
      <c r="AE55" s="8"/>
    </row>
    <row r="56">
      <c r="A56" s="50" t="s">
        <v>70</v>
      </c>
      <c r="B56" s="50" t="s">
        <v>63</v>
      </c>
      <c r="C56" s="51"/>
      <c r="D56" s="141" t="s">
        <v>817</v>
      </c>
      <c r="E56" s="173" t="s">
        <v>149</v>
      </c>
      <c r="F56" s="50" t="s">
        <v>73</v>
      </c>
      <c r="G56" s="282" t="s">
        <v>818</v>
      </c>
      <c r="H56" s="54"/>
      <c r="I56" s="55" t="s">
        <v>819</v>
      </c>
      <c r="J56" s="50" t="s">
        <v>77</v>
      </c>
      <c r="K56" s="54"/>
      <c r="L56" s="71"/>
      <c r="M56" s="58">
        <v>147.0</v>
      </c>
      <c r="N56" s="165"/>
      <c r="O56" s="172"/>
      <c r="P56" s="171"/>
      <c r="Q56" s="62"/>
      <c r="R56" s="63"/>
      <c r="S56" s="64"/>
      <c r="T56" s="168"/>
      <c r="U56" s="166"/>
      <c r="V56" s="138"/>
      <c r="W56" s="53">
        <v>50.0</v>
      </c>
      <c r="X56" s="8"/>
      <c r="Y56" s="8"/>
      <c r="Z56" s="8"/>
      <c r="AA56" s="8"/>
      <c r="AB56" s="8"/>
      <c r="AC56" s="8"/>
      <c r="AD56" s="8"/>
      <c r="AE56" s="8"/>
    </row>
    <row r="57">
      <c r="A57" s="50" t="s">
        <v>70</v>
      </c>
      <c r="B57" s="50" t="s">
        <v>63</v>
      </c>
      <c r="C57" s="51"/>
      <c r="D57" s="141" t="s">
        <v>820</v>
      </c>
      <c r="E57" s="173" t="s">
        <v>171</v>
      </c>
      <c r="F57" s="50" t="s">
        <v>56</v>
      </c>
      <c r="G57" s="326" t="s">
        <v>821</v>
      </c>
      <c r="H57" s="175"/>
      <c r="I57" s="55" t="s">
        <v>822</v>
      </c>
      <c r="J57" s="50" t="s">
        <v>77</v>
      </c>
      <c r="K57" s="54"/>
      <c r="L57" s="71"/>
      <c r="M57" s="58">
        <v>250.0</v>
      </c>
      <c r="N57" s="165"/>
      <c r="O57" s="176"/>
      <c r="P57" s="171"/>
      <c r="Q57" s="62"/>
      <c r="R57" s="63"/>
      <c r="S57" s="64"/>
      <c r="T57" s="168"/>
      <c r="U57" s="166"/>
      <c r="V57" s="138"/>
      <c r="W57" s="53">
        <v>125.0</v>
      </c>
      <c r="X57" s="8"/>
      <c r="Y57" s="8"/>
      <c r="Z57" s="8"/>
      <c r="AA57" s="8"/>
      <c r="AB57" s="8"/>
      <c r="AC57" s="8"/>
      <c r="AD57" s="8"/>
      <c r="AE57" s="8"/>
    </row>
    <row r="58">
      <c r="A58" s="50" t="s">
        <v>52</v>
      </c>
      <c r="B58" s="50" t="s">
        <v>63</v>
      </c>
      <c r="C58" s="51"/>
      <c r="D58" s="141" t="s">
        <v>54</v>
      </c>
      <c r="E58" s="173" t="s">
        <v>87</v>
      </c>
      <c r="F58" s="50" t="s">
        <v>88</v>
      </c>
      <c r="G58" s="318" t="s">
        <v>823</v>
      </c>
      <c r="H58" s="338" t="s">
        <v>824</v>
      </c>
      <c r="I58" s="55" t="s">
        <v>825</v>
      </c>
      <c r="J58" s="50" t="s">
        <v>49</v>
      </c>
      <c r="K58" s="54"/>
      <c r="L58" s="177"/>
      <c r="M58" s="58"/>
      <c r="N58" s="165"/>
      <c r="O58" s="160">
        <v>150.0</v>
      </c>
      <c r="P58" s="171"/>
      <c r="Q58" s="151"/>
      <c r="R58" s="152"/>
      <c r="S58" s="153"/>
      <c r="T58" s="168"/>
      <c r="U58" s="166"/>
      <c r="V58" s="138"/>
      <c r="W58" s="53">
        <v>50.0</v>
      </c>
      <c r="X58" s="8"/>
      <c r="Y58" s="8"/>
      <c r="Z58" s="8"/>
      <c r="AA58" s="8"/>
      <c r="AB58" s="8"/>
      <c r="AC58" s="8"/>
      <c r="AD58" s="8"/>
      <c r="AE58" s="8"/>
    </row>
    <row r="59">
      <c r="A59" s="55" t="s">
        <v>70</v>
      </c>
      <c r="B59" s="50" t="s">
        <v>63</v>
      </c>
      <c r="C59" s="51"/>
      <c r="D59" s="141" t="s">
        <v>826</v>
      </c>
      <c r="E59" s="173" t="s">
        <v>100</v>
      </c>
      <c r="F59" s="50" t="s">
        <v>66</v>
      </c>
      <c r="G59" s="282" t="s">
        <v>827</v>
      </c>
      <c r="H59" s="54"/>
      <c r="I59" s="55" t="s">
        <v>828</v>
      </c>
      <c r="J59" s="50" t="s">
        <v>77</v>
      </c>
      <c r="K59" s="54"/>
      <c r="L59" s="178"/>
      <c r="M59" s="58">
        <v>250.0</v>
      </c>
      <c r="N59" s="165"/>
      <c r="O59" s="172"/>
      <c r="P59" s="179"/>
      <c r="Q59" s="151"/>
      <c r="R59" s="152"/>
      <c r="S59" s="153"/>
      <c r="T59" s="168"/>
      <c r="U59" s="166"/>
      <c r="V59" s="138"/>
      <c r="W59" s="283">
        <v>250.0</v>
      </c>
      <c r="X59" s="8"/>
      <c r="Y59" s="8"/>
      <c r="Z59" s="8"/>
      <c r="AA59" s="8"/>
      <c r="AB59" s="8"/>
      <c r="AC59" s="8"/>
      <c r="AD59" s="8"/>
      <c r="AE59" s="8"/>
    </row>
    <row r="60">
      <c r="A60" s="50" t="s">
        <v>70</v>
      </c>
      <c r="B60" s="50" t="s">
        <v>63</v>
      </c>
      <c r="C60" s="51"/>
      <c r="D60" s="141" t="s">
        <v>829</v>
      </c>
      <c r="E60" s="173" t="s">
        <v>87</v>
      </c>
      <c r="F60" s="50" t="s">
        <v>88</v>
      </c>
      <c r="G60" s="282" t="s">
        <v>830</v>
      </c>
      <c r="H60" s="54"/>
      <c r="I60" s="55" t="s">
        <v>831</v>
      </c>
      <c r="J60" s="50" t="s">
        <v>49</v>
      </c>
      <c r="K60" s="54"/>
      <c r="L60" s="177"/>
      <c r="M60" s="58">
        <v>250.0</v>
      </c>
      <c r="N60" s="180"/>
      <c r="O60" s="172"/>
      <c r="P60" s="171"/>
      <c r="Q60" s="62"/>
      <c r="R60" s="63"/>
      <c r="S60" s="64"/>
      <c r="T60" s="163"/>
      <c r="U60" s="166"/>
      <c r="V60" s="138"/>
      <c r="W60" s="283">
        <v>150.0</v>
      </c>
      <c r="X60" s="8"/>
      <c r="Y60" s="8"/>
      <c r="Z60" s="8"/>
      <c r="AA60" s="8"/>
      <c r="AB60" s="8"/>
      <c r="AC60" s="8"/>
      <c r="AD60" s="8"/>
      <c r="AE60" s="8"/>
    </row>
    <row r="61">
      <c r="A61" s="339" t="s">
        <v>70</v>
      </c>
      <c r="B61" s="50" t="s">
        <v>63</v>
      </c>
      <c r="C61" s="51"/>
      <c r="D61" s="141" t="s">
        <v>832</v>
      </c>
      <c r="E61" s="173" t="s">
        <v>87</v>
      </c>
      <c r="F61" s="50" t="s">
        <v>88</v>
      </c>
      <c r="G61" s="282" t="s">
        <v>833</v>
      </c>
      <c r="H61" s="54" t="s">
        <v>834</v>
      </c>
      <c r="I61" s="55" t="s">
        <v>835</v>
      </c>
      <c r="J61" s="50" t="s">
        <v>49</v>
      </c>
      <c r="K61" s="54"/>
      <c r="L61" s="177"/>
      <c r="M61" s="58"/>
      <c r="N61" s="165"/>
      <c r="O61" s="176"/>
      <c r="P61" s="171"/>
      <c r="Q61" s="62">
        <v>147.0</v>
      </c>
      <c r="R61" s="74"/>
      <c r="S61" s="75"/>
      <c r="T61" s="163"/>
      <c r="U61" s="166"/>
      <c r="V61" s="138"/>
      <c r="W61" s="283">
        <v>147.0</v>
      </c>
      <c r="X61" s="8"/>
      <c r="Y61" s="8"/>
      <c r="Z61" s="8"/>
      <c r="AA61" s="8"/>
      <c r="AB61" s="8"/>
      <c r="AC61" s="8"/>
      <c r="AD61" s="8"/>
      <c r="AE61" s="8"/>
    </row>
    <row r="62">
      <c r="A62" s="50" t="s">
        <v>70</v>
      </c>
      <c r="B62" s="50" t="s">
        <v>63</v>
      </c>
      <c r="C62" s="79"/>
      <c r="D62" s="141" t="s">
        <v>836</v>
      </c>
      <c r="E62" s="173" t="s">
        <v>412</v>
      </c>
      <c r="F62" s="50" t="s">
        <v>249</v>
      </c>
      <c r="G62" s="282" t="s">
        <v>837</v>
      </c>
      <c r="H62" s="54" t="s">
        <v>204</v>
      </c>
      <c r="I62" s="55" t="s">
        <v>838</v>
      </c>
      <c r="J62" s="50" t="s">
        <v>77</v>
      </c>
      <c r="K62" s="54"/>
      <c r="L62" s="177"/>
      <c r="M62" s="58"/>
      <c r="N62" s="165"/>
      <c r="O62" s="160">
        <v>400.0</v>
      </c>
      <c r="P62" s="171"/>
      <c r="Q62" s="73"/>
      <c r="R62" s="74"/>
      <c r="S62" s="75"/>
      <c r="T62" s="163"/>
      <c r="U62" s="166"/>
      <c r="V62" s="138"/>
      <c r="W62" s="283">
        <v>400.0</v>
      </c>
      <c r="X62" s="8"/>
      <c r="Y62" s="8"/>
      <c r="Z62" s="8"/>
      <c r="AA62" s="8"/>
      <c r="AB62" s="8"/>
      <c r="AC62" s="8"/>
      <c r="AD62" s="8"/>
      <c r="AE62" s="8"/>
    </row>
    <row r="63">
      <c r="A63" s="50" t="s">
        <v>70</v>
      </c>
      <c r="B63" s="50" t="s">
        <v>63</v>
      </c>
      <c r="C63" s="51"/>
      <c r="D63" s="141" t="s">
        <v>839</v>
      </c>
      <c r="E63" s="173" t="s">
        <v>122</v>
      </c>
      <c r="F63" s="50" t="s">
        <v>66</v>
      </c>
      <c r="G63" s="282" t="s">
        <v>840</v>
      </c>
      <c r="H63" s="54"/>
      <c r="I63" s="55" t="s">
        <v>841</v>
      </c>
      <c r="J63" s="50" t="s">
        <v>77</v>
      </c>
      <c r="K63" s="54"/>
      <c r="L63" s="177"/>
      <c r="M63" s="93"/>
      <c r="N63" s="165"/>
      <c r="O63" s="181"/>
      <c r="P63" s="179"/>
      <c r="Q63" s="73"/>
      <c r="R63" s="74"/>
      <c r="S63" s="75"/>
      <c r="T63" s="163"/>
      <c r="U63" s="164">
        <v>250.0</v>
      </c>
      <c r="V63" s="135"/>
      <c r="W63" s="53">
        <v>100.0</v>
      </c>
      <c r="X63" s="8"/>
      <c r="Y63" s="8"/>
      <c r="Z63" s="8"/>
      <c r="AA63" s="8"/>
      <c r="AB63" s="8"/>
      <c r="AC63" s="8"/>
      <c r="AD63" s="8"/>
      <c r="AE63" s="8"/>
    </row>
    <row r="64">
      <c r="A64" s="50" t="s">
        <v>70</v>
      </c>
      <c r="B64" s="50" t="s">
        <v>63</v>
      </c>
      <c r="C64" s="51"/>
      <c r="D64" s="141" t="s">
        <v>842</v>
      </c>
      <c r="E64" s="173" t="s">
        <v>843</v>
      </c>
      <c r="F64" s="50" t="s">
        <v>66</v>
      </c>
      <c r="G64" s="282" t="s">
        <v>844</v>
      </c>
      <c r="H64" s="54"/>
      <c r="I64" s="55" t="s">
        <v>845</v>
      </c>
      <c r="J64" s="50" t="s">
        <v>49</v>
      </c>
      <c r="K64" s="54"/>
      <c r="L64" s="177"/>
      <c r="M64" s="58"/>
      <c r="N64" s="165"/>
      <c r="O64" s="181"/>
      <c r="P64" s="171"/>
      <c r="Q64" s="73"/>
      <c r="R64" s="74"/>
      <c r="S64" s="75"/>
      <c r="T64" s="163"/>
      <c r="U64" s="166"/>
      <c r="V64" s="135">
        <v>250.0</v>
      </c>
      <c r="W64" s="283">
        <v>250.0</v>
      </c>
      <c r="X64" s="8"/>
      <c r="Y64" s="8"/>
      <c r="Z64" s="8"/>
      <c r="AA64" s="8"/>
      <c r="AB64" s="8"/>
      <c r="AC64" s="8"/>
      <c r="AD64" s="8"/>
      <c r="AE64" s="8"/>
    </row>
    <row r="65">
      <c r="A65" s="50" t="s">
        <v>70</v>
      </c>
      <c r="B65" s="50" t="s">
        <v>63</v>
      </c>
      <c r="C65" s="51"/>
      <c r="D65" s="141" t="s">
        <v>846</v>
      </c>
      <c r="E65" s="173" t="s">
        <v>100</v>
      </c>
      <c r="F65" s="50" t="s">
        <v>66</v>
      </c>
      <c r="G65" s="282" t="s">
        <v>847</v>
      </c>
      <c r="H65" s="54"/>
      <c r="I65" s="55" t="s">
        <v>848</v>
      </c>
      <c r="J65" s="50" t="s">
        <v>77</v>
      </c>
      <c r="K65" s="54"/>
      <c r="L65" s="177"/>
      <c r="M65" s="58"/>
      <c r="N65" s="170"/>
      <c r="O65" s="176">
        <v>250.0</v>
      </c>
      <c r="P65" s="179"/>
      <c r="Q65" s="62"/>
      <c r="R65" s="63"/>
      <c r="S65" s="64"/>
      <c r="T65" s="163"/>
      <c r="U65" s="166"/>
      <c r="V65" s="138"/>
      <c r="W65" s="53">
        <v>100.0</v>
      </c>
      <c r="X65" s="8"/>
      <c r="Y65" s="8"/>
      <c r="Z65" s="8"/>
      <c r="AA65" s="8"/>
      <c r="AB65" s="8"/>
      <c r="AC65" s="8"/>
      <c r="AD65" s="8"/>
      <c r="AE65" s="8"/>
    </row>
    <row r="66">
      <c r="A66" s="50" t="s">
        <v>70</v>
      </c>
      <c r="B66" s="50" t="s">
        <v>63</v>
      </c>
      <c r="C66" s="51"/>
      <c r="D66" s="141" t="s">
        <v>849</v>
      </c>
      <c r="E66" s="173" t="s">
        <v>35</v>
      </c>
      <c r="F66" s="50" t="s">
        <v>88</v>
      </c>
      <c r="G66" s="282" t="s">
        <v>850</v>
      </c>
      <c r="H66" s="54" t="s">
        <v>851</v>
      </c>
      <c r="I66" s="55" t="s">
        <v>852</v>
      </c>
      <c r="J66" s="50" t="s">
        <v>60</v>
      </c>
      <c r="K66" s="54"/>
      <c r="L66" s="177"/>
      <c r="M66" s="93"/>
      <c r="N66" s="170"/>
      <c r="O66" s="181"/>
      <c r="P66" s="179"/>
      <c r="Q66" s="62">
        <v>147.0</v>
      </c>
      <c r="R66" s="74"/>
      <c r="S66" s="75"/>
      <c r="T66" s="163"/>
      <c r="U66" s="166"/>
      <c r="V66" s="138"/>
      <c r="W66" s="332">
        <v>147.0</v>
      </c>
      <c r="X66" s="8"/>
      <c r="Y66" s="8"/>
      <c r="Z66" s="8"/>
      <c r="AA66" s="8"/>
      <c r="AB66" s="8"/>
      <c r="AC66" s="8"/>
      <c r="AD66" s="8"/>
      <c r="AE66" s="8"/>
    </row>
    <row r="67">
      <c r="A67" s="50" t="s">
        <v>70</v>
      </c>
      <c r="B67" s="50" t="s">
        <v>63</v>
      </c>
      <c r="C67" s="51"/>
      <c r="D67" s="141" t="s">
        <v>853</v>
      </c>
      <c r="E67" s="173" t="s">
        <v>35</v>
      </c>
      <c r="F67" s="50" t="s">
        <v>66</v>
      </c>
      <c r="G67" s="282" t="s">
        <v>854</v>
      </c>
      <c r="H67" s="54"/>
      <c r="I67" s="55" t="s">
        <v>855</v>
      </c>
      <c r="J67" s="50" t="s">
        <v>60</v>
      </c>
      <c r="K67" s="54"/>
      <c r="L67" s="178"/>
      <c r="M67" s="58">
        <v>250.0</v>
      </c>
      <c r="N67" s="165"/>
      <c r="O67" s="172"/>
      <c r="P67" s="179"/>
      <c r="Q67" s="62"/>
      <c r="R67" s="63"/>
      <c r="S67" s="64"/>
      <c r="T67" s="163"/>
      <c r="U67" s="166"/>
      <c r="V67" s="138"/>
      <c r="W67" s="53">
        <v>125.0</v>
      </c>
      <c r="X67" s="8"/>
      <c r="Y67" s="8"/>
      <c r="Z67" s="8"/>
      <c r="AA67" s="8"/>
      <c r="AB67" s="8"/>
      <c r="AC67" s="8"/>
      <c r="AD67" s="8"/>
      <c r="AE67" s="8"/>
    </row>
    <row r="68">
      <c r="A68" s="50" t="s">
        <v>70</v>
      </c>
      <c r="B68" s="50" t="s">
        <v>63</v>
      </c>
      <c r="C68" s="51"/>
      <c r="D68" s="141" t="s">
        <v>856</v>
      </c>
      <c r="E68" s="173" t="s">
        <v>171</v>
      </c>
      <c r="F68" s="50" t="s">
        <v>56</v>
      </c>
      <c r="G68" s="282" t="s">
        <v>857</v>
      </c>
      <c r="H68" s="54" t="s">
        <v>858</v>
      </c>
      <c r="I68" s="55" t="s">
        <v>859</v>
      </c>
      <c r="J68" s="50" t="s">
        <v>77</v>
      </c>
      <c r="K68" s="54"/>
      <c r="L68" s="177">
        <v>800.0</v>
      </c>
      <c r="M68" s="93"/>
      <c r="N68" s="170"/>
      <c r="O68" s="176"/>
      <c r="P68" s="171"/>
      <c r="Q68" s="73"/>
      <c r="R68" s="74"/>
      <c r="S68" s="75"/>
      <c r="T68" s="163"/>
      <c r="U68" s="166"/>
      <c r="V68" s="138"/>
      <c r="W68" s="283">
        <v>800.0</v>
      </c>
      <c r="X68" s="8"/>
      <c r="Y68" s="8"/>
      <c r="Z68" s="8"/>
      <c r="AA68" s="8"/>
      <c r="AB68" s="8"/>
      <c r="AC68" s="8"/>
      <c r="AD68" s="8"/>
      <c r="AE68" s="8"/>
    </row>
    <row r="69">
      <c r="A69" s="50" t="s">
        <v>70</v>
      </c>
      <c r="B69" s="50" t="s">
        <v>63</v>
      </c>
      <c r="C69" s="51"/>
      <c r="D69" s="141" t="s">
        <v>860</v>
      </c>
      <c r="E69" s="173" t="s">
        <v>105</v>
      </c>
      <c r="F69" s="50" t="s">
        <v>56</v>
      </c>
      <c r="G69" s="282" t="s">
        <v>861</v>
      </c>
      <c r="H69" s="54" t="s">
        <v>862</v>
      </c>
      <c r="I69" s="55" t="s">
        <v>863</v>
      </c>
      <c r="J69" s="50" t="s">
        <v>49</v>
      </c>
      <c r="K69" s="54"/>
      <c r="L69" s="177">
        <v>2000.0</v>
      </c>
      <c r="M69" s="93"/>
      <c r="N69" s="170"/>
      <c r="O69" s="160"/>
      <c r="P69" s="183"/>
      <c r="Q69" s="73"/>
      <c r="R69" s="74"/>
      <c r="S69" s="75"/>
      <c r="T69" s="163"/>
      <c r="U69" s="166"/>
      <c r="V69" s="138"/>
      <c r="W69" s="283">
        <v>2000.0</v>
      </c>
      <c r="X69" s="8"/>
      <c r="Y69" s="8"/>
      <c r="Z69" s="8"/>
      <c r="AA69" s="8"/>
      <c r="AB69" s="8"/>
      <c r="AC69" s="8"/>
      <c r="AD69" s="8"/>
      <c r="AE69" s="8"/>
    </row>
    <row r="70">
      <c r="A70" s="50" t="s">
        <v>70</v>
      </c>
      <c r="B70" s="50" t="s">
        <v>53</v>
      </c>
      <c r="C70" s="51"/>
      <c r="D70" s="141" t="s">
        <v>54</v>
      </c>
      <c r="E70" s="329" t="s">
        <v>105</v>
      </c>
      <c r="F70" s="50" t="s">
        <v>56</v>
      </c>
      <c r="G70" s="282" t="s">
        <v>864</v>
      </c>
      <c r="H70" s="54" t="s">
        <v>862</v>
      </c>
      <c r="I70" s="55" t="s">
        <v>863</v>
      </c>
      <c r="J70" s="50" t="s">
        <v>49</v>
      </c>
      <c r="K70" s="54"/>
      <c r="L70" s="186" t="s">
        <v>86</v>
      </c>
      <c r="M70" s="93"/>
      <c r="N70" s="165"/>
      <c r="O70" s="172"/>
      <c r="P70" s="179"/>
      <c r="Q70" s="62"/>
      <c r="R70" s="63"/>
      <c r="S70" s="64"/>
      <c r="T70" s="163"/>
      <c r="U70" s="166"/>
      <c r="V70" s="138"/>
      <c r="W70" s="53" t="s">
        <v>54</v>
      </c>
      <c r="X70" s="8"/>
      <c r="Y70" s="8"/>
      <c r="Z70" s="8"/>
      <c r="AA70" s="8"/>
      <c r="AB70" s="8"/>
      <c r="AC70" s="8"/>
      <c r="AD70" s="8"/>
      <c r="AE70" s="8"/>
    </row>
    <row r="71">
      <c r="A71" s="50" t="s">
        <v>70</v>
      </c>
      <c r="B71" s="50" t="s">
        <v>53</v>
      </c>
      <c r="C71" s="51"/>
      <c r="D71" s="141" t="s">
        <v>54</v>
      </c>
      <c r="E71" s="329" t="s">
        <v>105</v>
      </c>
      <c r="F71" s="50" t="s">
        <v>56</v>
      </c>
      <c r="G71" s="282" t="s">
        <v>865</v>
      </c>
      <c r="H71" s="54" t="s">
        <v>862</v>
      </c>
      <c r="I71" s="55" t="s">
        <v>863</v>
      </c>
      <c r="J71" s="50" t="s">
        <v>49</v>
      </c>
      <c r="K71" s="54"/>
      <c r="L71" s="186" t="s">
        <v>86</v>
      </c>
      <c r="M71" s="93"/>
      <c r="N71" s="170"/>
      <c r="O71" s="172"/>
      <c r="P71" s="179"/>
      <c r="Q71" s="73"/>
      <c r="R71" s="74"/>
      <c r="S71" s="75"/>
      <c r="T71" s="163"/>
      <c r="U71" s="166"/>
      <c r="V71" s="138"/>
      <c r="W71" s="53" t="s">
        <v>54</v>
      </c>
      <c r="X71" s="8"/>
      <c r="Y71" s="8"/>
      <c r="Z71" s="8"/>
      <c r="AA71" s="8"/>
      <c r="AB71" s="8"/>
      <c r="AC71" s="8"/>
      <c r="AD71" s="8"/>
      <c r="AE71" s="8"/>
    </row>
    <row r="72">
      <c r="A72" s="50" t="s">
        <v>70</v>
      </c>
      <c r="B72" s="50" t="s">
        <v>63</v>
      </c>
      <c r="C72" s="51"/>
      <c r="D72" s="141" t="s">
        <v>866</v>
      </c>
      <c r="E72" s="329" t="s">
        <v>174</v>
      </c>
      <c r="F72" s="50" t="s">
        <v>56</v>
      </c>
      <c r="G72" s="282" t="s">
        <v>867</v>
      </c>
      <c r="H72" s="54"/>
      <c r="I72" s="55" t="s">
        <v>868</v>
      </c>
      <c r="J72" s="50" t="s">
        <v>60</v>
      </c>
      <c r="K72" s="54"/>
      <c r="L72" s="177"/>
      <c r="M72" s="58">
        <v>350.0</v>
      </c>
      <c r="N72" s="187"/>
      <c r="O72" s="172"/>
      <c r="P72" s="179"/>
      <c r="Q72" s="73"/>
      <c r="R72" s="74"/>
      <c r="S72" s="75"/>
      <c r="T72" s="163"/>
      <c r="U72" s="166"/>
      <c r="V72" s="138"/>
      <c r="W72" s="89">
        <v>175.0</v>
      </c>
      <c r="X72" s="8"/>
      <c r="Y72" s="8"/>
      <c r="Z72" s="8"/>
      <c r="AA72" s="8"/>
      <c r="AB72" s="8"/>
      <c r="AC72" s="8"/>
      <c r="AD72" s="8"/>
      <c r="AE72" s="8"/>
    </row>
    <row r="73">
      <c r="A73" s="50" t="s">
        <v>70</v>
      </c>
      <c r="B73" s="50" t="s">
        <v>63</v>
      </c>
      <c r="C73" s="51"/>
      <c r="D73" s="141" t="s">
        <v>869</v>
      </c>
      <c r="E73" s="329" t="s">
        <v>55</v>
      </c>
      <c r="F73" s="50" t="s">
        <v>56</v>
      </c>
      <c r="G73" s="282" t="s">
        <v>870</v>
      </c>
      <c r="H73" s="54"/>
      <c r="I73" s="55" t="s">
        <v>871</v>
      </c>
      <c r="J73" s="50" t="s">
        <v>49</v>
      </c>
      <c r="K73" s="54"/>
      <c r="L73" s="185"/>
      <c r="M73" s="58"/>
      <c r="N73" s="170"/>
      <c r="O73" s="172"/>
      <c r="P73" s="179"/>
      <c r="Q73" s="62">
        <v>900.0</v>
      </c>
      <c r="R73" s="74"/>
      <c r="S73" s="75"/>
      <c r="T73" s="163"/>
      <c r="U73" s="166"/>
      <c r="V73" s="138"/>
      <c r="W73" s="53">
        <v>450.0</v>
      </c>
      <c r="X73" s="8"/>
      <c r="Y73" s="8"/>
      <c r="Z73" s="8"/>
      <c r="AA73" s="8"/>
      <c r="AB73" s="8"/>
      <c r="AC73" s="8"/>
      <c r="AD73" s="8"/>
      <c r="AE73" s="8"/>
    </row>
    <row r="74">
      <c r="A74" s="50" t="s">
        <v>70</v>
      </c>
      <c r="B74" s="50" t="s">
        <v>63</v>
      </c>
      <c r="C74" s="188"/>
      <c r="D74" s="330" t="s">
        <v>872</v>
      </c>
      <c r="E74" s="329" t="s">
        <v>87</v>
      </c>
      <c r="F74" s="50" t="s">
        <v>88</v>
      </c>
      <c r="G74" s="282" t="s">
        <v>873</v>
      </c>
      <c r="H74" s="54"/>
      <c r="I74" s="55" t="s">
        <v>874</v>
      </c>
      <c r="J74" s="50" t="s">
        <v>49</v>
      </c>
      <c r="K74" s="54"/>
      <c r="L74" s="190"/>
      <c r="M74" s="58">
        <v>127.0</v>
      </c>
      <c r="N74" s="191"/>
      <c r="O74" s="192"/>
      <c r="P74" s="193"/>
      <c r="Q74" s="73"/>
      <c r="R74" s="74"/>
      <c r="S74" s="75"/>
      <c r="T74" s="194"/>
      <c r="U74" s="195"/>
      <c r="V74" s="138"/>
      <c r="W74" s="283">
        <v>127.0</v>
      </c>
      <c r="X74" s="8"/>
      <c r="Y74" s="8"/>
      <c r="Z74" s="8"/>
      <c r="AA74" s="8"/>
      <c r="AB74" s="8"/>
      <c r="AC74" s="8"/>
      <c r="AD74" s="8"/>
      <c r="AE74" s="8"/>
    </row>
    <row r="75">
      <c r="A75" s="50" t="s">
        <v>70</v>
      </c>
      <c r="B75" s="50" t="s">
        <v>63</v>
      </c>
      <c r="C75" s="188"/>
      <c r="D75" s="141" t="s">
        <v>875</v>
      </c>
      <c r="E75" s="329" t="s">
        <v>174</v>
      </c>
      <c r="F75" s="50" t="s">
        <v>66</v>
      </c>
      <c r="G75" s="282" t="s">
        <v>876</v>
      </c>
      <c r="H75" s="54"/>
      <c r="I75" s="55" t="s">
        <v>877</v>
      </c>
      <c r="J75" s="50" t="s">
        <v>60</v>
      </c>
      <c r="K75" s="54"/>
      <c r="L75" s="196"/>
      <c r="M75" s="58">
        <v>200.0</v>
      </c>
      <c r="N75" s="191"/>
      <c r="O75" s="192"/>
      <c r="P75" s="197"/>
      <c r="Q75" s="151"/>
      <c r="R75" s="152"/>
      <c r="S75" s="153"/>
      <c r="T75" s="194"/>
      <c r="U75" s="195"/>
      <c r="V75" s="138"/>
      <c r="W75" s="53">
        <v>100.0</v>
      </c>
      <c r="X75" s="8"/>
      <c r="Y75" s="8"/>
      <c r="Z75" s="8"/>
      <c r="AA75" s="8"/>
      <c r="AB75" s="8"/>
      <c r="AC75" s="8"/>
      <c r="AD75" s="8"/>
      <c r="AE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54"/>
      <c r="L76" s="190"/>
      <c r="M76" s="93"/>
      <c r="N76" s="198"/>
      <c r="O76" s="192"/>
      <c r="P76" s="197"/>
      <c r="Q76" s="62"/>
      <c r="R76" s="74"/>
      <c r="S76" s="75"/>
      <c r="T76" s="194"/>
      <c r="U76" s="195"/>
      <c r="V76" s="138"/>
      <c r="W76" s="182"/>
      <c r="X76" s="8"/>
      <c r="Y76" s="8"/>
      <c r="Z76" s="8"/>
      <c r="AA76" s="8"/>
      <c r="AB76" s="8"/>
      <c r="AC76" s="8"/>
      <c r="AD76" s="8"/>
      <c r="AE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54"/>
      <c r="L77" s="190"/>
      <c r="M77" s="58"/>
      <c r="N77" s="191"/>
      <c r="O77" s="192"/>
      <c r="P77" s="197"/>
      <c r="Q77" s="62"/>
      <c r="R77" s="74"/>
      <c r="S77" s="75"/>
      <c r="T77" s="194"/>
      <c r="U77" s="195"/>
      <c r="V77" s="138"/>
      <c r="W77" s="182"/>
      <c r="X77" s="8"/>
      <c r="Y77" s="8"/>
      <c r="Z77" s="8"/>
      <c r="AA77" s="8"/>
      <c r="AB77" s="8"/>
      <c r="AC77" s="8"/>
      <c r="AD77" s="8"/>
      <c r="AE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54"/>
      <c r="L78" s="196"/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82"/>
      <c r="X78" s="8"/>
      <c r="Y78" s="8"/>
      <c r="Z78" s="8"/>
      <c r="AA78" s="8"/>
      <c r="AB78" s="8"/>
      <c r="AC78" s="8"/>
      <c r="AD78" s="8"/>
      <c r="AE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54"/>
      <c r="L79" s="196"/>
      <c r="M79" s="93"/>
      <c r="N79" s="191"/>
      <c r="O79" s="192"/>
      <c r="P79" s="197"/>
      <c r="Q79" s="73"/>
      <c r="R79" s="74"/>
      <c r="S79" s="75"/>
      <c r="T79" s="194"/>
      <c r="U79" s="195"/>
      <c r="V79" s="138"/>
      <c r="W79" s="199"/>
      <c r="X79" s="8"/>
      <c r="Y79" s="8"/>
      <c r="Z79" s="8"/>
      <c r="AA79" s="8"/>
      <c r="AB79" s="8"/>
      <c r="AC79" s="8"/>
      <c r="AD79" s="8"/>
      <c r="AE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54"/>
      <c r="L80" s="196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182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54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1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54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54"/>
      <c r="L83" s="190"/>
      <c r="M83" s="93"/>
      <c r="N83" s="191"/>
      <c r="O83" s="192"/>
      <c r="P83" s="197"/>
      <c r="Q83" s="73"/>
      <c r="R83" s="74"/>
      <c r="S83" s="75"/>
      <c r="T83" s="194"/>
      <c r="U83" s="195"/>
      <c r="V83" s="138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54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54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54"/>
      <c r="L86" s="203"/>
      <c r="M86" s="204"/>
      <c r="N86" s="205"/>
      <c r="O86" s="206"/>
      <c r="P86" s="207"/>
      <c r="Q86" s="208"/>
      <c r="R86" s="209"/>
      <c r="S86" s="210"/>
      <c r="T86" s="21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54"/>
      <c r="L87" s="214"/>
      <c r="M87" s="204"/>
      <c r="N87" s="215"/>
      <c r="O87" s="216"/>
      <c r="P87" s="217"/>
      <c r="Q87" s="218"/>
      <c r="R87" s="219"/>
      <c r="S87" s="220"/>
      <c r="T87" s="22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54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54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54"/>
      <c r="L95" s="203"/>
      <c r="M95" s="222"/>
      <c r="N95" s="205"/>
      <c r="O95" s="206"/>
      <c r="P95" s="207"/>
      <c r="Q95" s="223"/>
      <c r="R95" s="224"/>
      <c r="S95" s="225"/>
      <c r="T95" s="211"/>
      <c r="U95" s="212"/>
      <c r="V95" s="213"/>
      <c r="W95" s="202"/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4"/>
      <c r="L96" s="231"/>
      <c r="R96" s="231"/>
      <c r="S96" s="231"/>
      <c r="T96" s="232"/>
      <c r="U96" s="232"/>
      <c r="V96" s="233"/>
      <c r="W96" s="234">
        <f>SUM(W7:W95)</f>
        <v>11276.5</v>
      </c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1"/>
      <c r="L97" s="240" t="s">
        <v>34</v>
      </c>
      <c r="M97" s="241"/>
      <c r="R97" s="241"/>
      <c r="S97" s="241"/>
      <c r="T97" s="232"/>
      <c r="U97" s="232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"/>
      <c r="L98" s="189">
        <f>SUM(L7:L95)</f>
        <v>4229</v>
      </c>
      <c r="M98" s="245" t="s">
        <v>35</v>
      </c>
      <c r="N98" s="246"/>
      <c r="R98" s="246"/>
      <c r="S98" s="246"/>
      <c r="T98" s="247"/>
      <c r="U98" s="247"/>
      <c r="V98" s="233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"/>
      <c r="L99" s="189">
        <f>SUM(L98*2%)</f>
        <v>84.58</v>
      </c>
      <c r="M99" s="248">
        <f>SUM(M7:M95)</f>
        <v>3074</v>
      </c>
      <c r="N99" s="249" t="s">
        <v>24</v>
      </c>
      <c r="R99" s="249"/>
      <c r="S99" s="249"/>
      <c r="T99" s="250" t="s">
        <v>36</v>
      </c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1"/>
      <c r="L100" s="251"/>
      <c r="M100" s="91">
        <f>SUM(M99*2%)</f>
        <v>61.48</v>
      </c>
      <c r="N100" s="252" t="s">
        <v>37</v>
      </c>
      <c r="O100" s="253"/>
      <c r="R100" s="253"/>
      <c r="S100" s="253"/>
      <c r="T100" s="232"/>
      <c r="U100" s="232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321">
        <f>SUM(L21,P32,R38,M43,T54,O58)</f>
        <v>1291</v>
      </c>
      <c r="I101" s="3"/>
      <c r="J101" s="1"/>
      <c r="K101" s="1"/>
      <c r="L101" s="8"/>
      <c r="M101" s="251"/>
      <c r="N101" s="248">
        <f>SUM(N7:N95)</f>
        <v>1349</v>
      </c>
      <c r="O101" s="253"/>
      <c r="R101" s="253"/>
      <c r="S101" s="253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SUM(L98,M99,N101,O103,P104,S108)</f>
        <v>10894</v>
      </c>
      <c r="I102" s="3"/>
      <c r="J102" s="1"/>
      <c r="K102" s="1"/>
      <c r="L102" s="8"/>
      <c r="M102" s="8"/>
      <c r="N102" s="91">
        <f>SUM(N101*1%)</f>
        <v>13.49</v>
      </c>
      <c r="O102" s="260" t="s">
        <v>40</v>
      </c>
      <c r="P102" s="231"/>
      <c r="R102" s="231"/>
      <c r="S102" s="231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SUM(T109,U110,V111)</f>
        <v>1171</v>
      </c>
      <c r="I103" s="3"/>
      <c r="J103" s="1"/>
      <c r="K103" s="1"/>
      <c r="L103" s="8"/>
      <c r="M103" s="8"/>
      <c r="N103" s="18"/>
      <c r="O103" s="189">
        <f>SUM(O7:O95)</f>
        <v>1200</v>
      </c>
      <c r="P103" s="261" t="s">
        <v>42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SUM(Q106,R107)</f>
        <v>4552</v>
      </c>
      <c r="I104" s="3"/>
      <c r="J104" s="1"/>
      <c r="K104" s="1"/>
      <c r="L104" s="8"/>
      <c r="M104" s="8"/>
      <c r="N104" s="1"/>
      <c r="O104" s="189">
        <f>SUM(O103*1%)</f>
        <v>12</v>
      </c>
      <c r="P104" s="189">
        <f>SUM(P7:P95)</f>
        <v>892</v>
      </c>
      <c r="Q104" s="262"/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1"/>
      <c r="L105" s="8"/>
      <c r="M105" s="8"/>
      <c r="N105" s="1"/>
      <c r="O105" s="1"/>
      <c r="P105" s="189">
        <f>SUM(P104*1%)</f>
        <v>8.92</v>
      </c>
      <c r="Q105" s="263" t="s">
        <v>44</v>
      </c>
      <c r="R105" s="262"/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SUM(T8,M12,R23,P28,L37,R38,S40,T41,R46,Q50,O53,T54,Q66,M67,M72,M75)</f>
        <v>3408</v>
      </c>
      <c r="I106" s="322">
        <f>SUM(R38)</f>
        <v>250</v>
      </c>
      <c r="J106" s="1"/>
      <c r="K106" s="1"/>
      <c r="L106" s="8"/>
      <c r="M106" s="8"/>
      <c r="N106" s="1"/>
      <c r="O106" s="1"/>
      <c r="P106" s="8"/>
      <c r="Q106" s="189">
        <f>SUM(Q7:Q96)</f>
        <v>3535</v>
      </c>
      <c r="R106" s="267" t="s">
        <v>46</v>
      </c>
      <c r="S106" s="262"/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2">
        <f>SUM(P7,N16,R18,Q20,L21,Q24,O25,Q29,P33,L34,N35,N36,Q39,Q42,M44,M47,L45,U55,M56,M57,M59,O62,U63,O65,L68,N22)</f>
        <v>6691</v>
      </c>
      <c r="I107" s="322">
        <f>SUM(L21)</f>
        <v>294</v>
      </c>
      <c r="J107" s="280" t="s">
        <v>878</v>
      </c>
      <c r="K107" s="1"/>
      <c r="L107" s="8"/>
      <c r="M107" s="8"/>
      <c r="N107" s="1"/>
      <c r="O107" s="1"/>
      <c r="P107" s="8"/>
      <c r="Q107" s="189">
        <f>SUM(Q106*2%)</f>
        <v>70.7</v>
      </c>
      <c r="R107" s="17">
        <f>SUM(R7:R95)</f>
        <v>1017</v>
      </c>
      <c r="S107" s="270" t="s">
        <v>48</v>
      </c>
      <c r="T107" s="256"/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0">
        <f>SUM(Q9,R10,N17,M19,L26,Q27,M30,N48,L49,Q51,Q52,O58,M60,Q61,V64,L69,Q73,M74)</f>
        <v>6068</v>
      </c>
      <c r="I108" s="322">
        <f>SUM(O58)</f>
        <v>150</v>
      </c>
      <c r="J108" s="1"/>
      <c r="K108" s="1"/>
      <c r="L108" s="8"/>
      <c r="M108" s="8"/>
      <c r="N108" s="1"/>
      <c r="O108" s="1"/>
      <c r="P108" s="8"/>
      <c r="Q108" s="18"/>
      <c r="R108" s="189">
        <f>SUM(R107*2%)</f>
        <v>20.34</v>
      </c>
      <c r="S108" s="17">
        <f>SUM(S7:S95)</f>
        <v>150</v>
      </c>
      <c r="T108" s="272" t="s">
        <v>50</v>
      </c>
      <c r="U108" s="256"/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89">
        <f>SUM(S108*1%)</f>
        <v>1.5</v>
      </c>
      <c r="T109" s="189">
        <f>SUM(T7:T96)</f>
        <v>544</v>
      </c>
      <c r="U109" s="273" t="s">
        <v>47</v>
      </c>
      <c r="V109" s="233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189">
        <f>SUM(T109*2%)</f>
        <v>10.88</v>
      </c>
      <c r="U110" s="189">
        <f>SUM(U7:U96)</f>
        <v>377</v>
      </c>
      <c r="V110" s="274" t="s">
        <v>49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189">
        <f>SUM(U110*2%)</f>
        <v>7.54</v>
      </c>
      <c r="V111" s="275">
        <f>SUM(V7:V96)</f>
        <v>250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8"/>
      <c r="V112" s="189">
        <f>SUM(V111*2%)</f>
        <v>5</v>
      </c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276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1"/>
      <c r="L1003" s="8"/>
      <c r="M1003" s="8"/>
      <c r="N1003" s="1"/>
      <c r="O1003" s="1"/>
      <c r="P1003" s="8"/>
      <c r="Q1003" s="1"/>
      <c r="R1003" s="1"/>
      <c r="S1003" s="1"/>
      <c r="T1003" s="8"/>
      <c r="U1003" s="8"/>
      <c r="V1003" s="277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N1004" s="279"/>
      <c r="O1004" s="279"/>
      <c r="Q1004" s="279"/>
      <c r="R1004" s="279"/>
      <c r="S1004" s="279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J7:J95">
      <formula1>"Mel,Drieli,Fernanda"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32.63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70</v>
      </c>
      <c r="B7" s="50" t="s">
        <v>63</v>
      </c>
      <c r="C7" s="51"/>
      <c r="D7" s="70" t="s">
        <v>879</v>
      </c>
      <c r="E7" s="53" t="s">
        <v>149</v>
      </c>
      <c r="F7" s="50" t="s">
        <v>88</v>
      </c>
      <c r="G7" s="282" t="s">
        <v>880</v>
      </c>
      <c r="H7" s="54"/>
      <c r="I7" s="55" t="s">
        <v>881</v>
      </c>
      <c r="J7" s="50" t="s">
        <v>77</v>
      </c>
      <c r="K7" s="54"/>
      <c r="L7" s="57"/>
      <c r="M7" s="58">
        <v>127.0</v>
      </c>
      <c r="N7" s="59"/>
      <c r="O7" s="60"/>
      <c r="P7" s="61"/>
      <c r="Q7" s="62"/>
      <c r="R7" s="63"/>
      <c r="S7" s="64"/>
      <c r="T7" s="65"/>
      <c r="U7" s="66"/>
      <c r="V7" s="67"/>
      <c r="W7" s="53">
        <v>67.0</v>
      </c>
      <c r="X7" s="68" t="s">
        <v>25</v>
      </c>
      <c r="Y7" s="69">
        <f>SUM(L7:L95)</f>
        <v>3472.9</v>
      </c>
      <c r="Z7" s="8"/>
      <c r="AA7" s="8"/>
      <c r="AB7" s="8"/>
      <c r="AC7" s="8"/>
      <c r="AD7" s="8"/>
      <c r="AE7" s="8"/>
    </row>
    <row r="8">
      <c r="A8" s="50" t="s">
        <v>70</v>
      </c>
      <c r="B8" s="50" t="s">
        <v>63</v>
      </c>
      <c r="C8" s="51"/>
      <c r="D8" s="70" t="s">
        <v>882</v>
      </c>
      <c r="E8" s="53" t="s">
        <v>149</v>
      </c>
      <c r="F8" s="50" t="s">
        <v>73</v>
      </c>
      <c r="G8" s="282" t="s">
        <v>883</v>
      </c>
      <c r="H8" s="54" t="s">
        <v>884</v>
      </c>
      <c r="I8" s="55" t="s">
        <v>885</v>
      </c>
      <c r="J8" s="50" t="s">
        <v>49</v>
      </c>
      <c r="K8" s="54"/>
      <c r="L8" s="71">
        <v>294.0</v>
      </c>
      <c r="M8" s="58"/>
      <c r="N8" s="59"/>
      <c r="O8" s="72"/>
      <c r="P8" s="61"/>
      <c r="Q8" s="73"/>
      <c r="R8" s="74"/>
      <c r="S8" s="75"/>
      <c r="T8" s="76"/>
      <c r="U8" s="77"/>
      <c r="V8" s="78"/>
      <c r="W8" s="283">
        <v>294.0</v>
      </c>
      <c r="X8" s="38" t="s">
        <v>13</v>
      </c>
      <c r="Y8" s="69">
        <f>SUM(M7:M95)</f>
        <v>3118</v>
      </c>
      <c r="Z8" s="8"/>
      <c r="AA8" s="8"/>
      <c r="AB8" s="8"/>
      <c r="AC8" s="8"/>
      <c r="AD8" s="8"/>
      <c r="AE8" s="8"/>
    </row>
    <row r="9">
      <c r="A9" s="50" t="s">
        <v>52</v>
      </c>
      <c r="B9" s="50" t="s">
        <v>63</v>
      </c>
      <c r="C9" s="79"/>
      <c r="D9" s="70" t="s">
        <v>886</v>
      </c>
      <c r="E9" s="53" t="s">
        <v>87</v>
      </c>
      <c r="F9" s="50" t="s">
        <v>73</v>
      </c>
      <c r="G9" s="282" t="s">
        <v>887</v>
      </c>
      <c r="H9" s="54" t="s">
        <v>888</v>
      </c>
      <c r="I9" s="311">
        <v>7.592620775E9</v>
      </c>
      <c r="J9" s="50" t="s">
        <v>49</v>
      </c>
      <c r="K9" s="54"/>
      <c r="L9" s="71"/>
      <c r="M9" s="80"/>
      <c r="N9" s="59">
        <v>294.0</v>
      </c>
      <c r="O9" s="81"/>
      <c r="P9" s="61"/>
      <c r="Q9" s="73"/>
      <c r="R9" s="74"/>
      <c r="S9" s="75"/>
      <c r="T9" s="76"/>
      <c r="U9" s="77"/>
      <c r="V9" s="67"/>
      <c r="W9" s="53">
        <v>50.0</v>
      </c>
      <c r="X9" s="82" t="s">
        <v>14</v>
      </c>
      <c r="Y9" s="83">
        <f>SUM(N7:N95)</f>
        <v>3233</v>
      </c>
      <c r="Z9" s="8"/>
      <c r="AA9" s="8"/>
      <c r="AB9" s="8"/>
      <c r="AC9" s="8"/>
      <c r="AD9" s="8"/>
      <c r="AE9" s="8"/>
    </row>
    <row r="10">
      <c r="A10" s="50" t="s">
        <v>52</v>
      </c>
      <c r="B10" s="50" t="s">
        <v>63</v>
      </c>
      <c r="C10" s="51"/>
      <c r="D10" s="84" t="s">
        <v>889</v>
      </c>
      <c r="E10" s="53" t="s">
        <v>35</v>
      </c>
      <c r="F10" s="50" t="s">
        <v>56</v>
      </c>
      <c r="G10" s="284" t="s">
        <v>890</v>
      </c>
      <c r="H10" s="85" t="s">
        <v>891</v>
      </c>
      <c r="I10" s="55" t="s">
        <v>892</v>
      </c>
      <c r="J10" s="50" t="s">
        <v>60</v>
      </c>
      <c r="K10" s="54"/>
      <c r="L10" s="71"/>
      <c r="M10" s="58"/>
      <c r="N10" s="59"/>
      <c r="O10" s="86">
        <v>350.0</v>
      </c>
      <c r="P10" s="61"/>
      <c r="Q10" s="87"/>
      <c r="R10" s="43"/>
      <c r="S10" s="44"/>
      <c r="T10" s="88"/>
      <c r="U10" s="77"/>
      <c r="V10" s="67"/>
      <c r="W10" s="89">
        <v>175.0</v>
      </c>
      <c r="X10" s="90" t="s">
        <v>27</v>
      </c>
      <c r="Y10" s="83">
        <f>SUM(O7:O95)</f>
        <v>5627</v>
      </c>
      <c r="Z10" s="8"/>
      <c r="AA10" s="8"/>
      <c r="AB10" s="8"/>
      <c r="AC10" s="8"/>
      <c r="AD10" s="8"/>
      <c r="AE10" s="8"/>
    </row>
    <row r="11">
      <c r="A11" s="50" t="s">
        <v>70</v>
      </c>
      <c r="B11" s="50" t="s">
        <v>63</v>
      </c>
      <c r="C11" s="51"/>
      <c r="D11" s="84" t="s">
        <v>893</v>
      </c>
      <c r="E11" s="53" t="s">
        <v>174</v>
      </c>
      <c r="F11" s="50" t="s">
        <v>66</v>
      </c>
      <c r="G11" s="282" t="s">
        <v>894</v>
      </c>
      <c r="H11" s="54" t="s">
        <v>895</v>
      </c>
      <c r="I11" s="55" t="s">
        <v>896</v>
      </c>
      <c r="J11" s="50" t="s">
        <v>60</v>
      </c>
      <c r="K11" s="54"/>
      <c r="L11" s="57"/>
      <c r="M11" s="93"/>
      <c r="N11" s="59"/>
      <c r="O11" s="86"/>
      <c r="P11" s="94"/>
      <c r="Q11" s="62"/>
      <c r="R11" s="63">
        <v>200.0</v>
      </c>
      <c r="S11" s="64"/>
      <c r="T11" s="88"/>
      <c r="U11" s="95"/>
      <c r="V11" s="96"/>
      <c r="W11" s="288">
        <v>200.0</v>
      </c>
      <c r="X11" s="41" t="s">
        <v>16</v>
      </c>
      <c r="Y11" s="83">
        <f>SUM(P7:P95)</f>
        <v>2178</v>
      </c>
      <c r="Z11" s="8"/>
      <c r="AA11" s="8"/>
      <c r="AB11" s="8"/>
      <c r="AC11" s="8"/>
      <c r="AD11" s="8"/>
      <c r="AE11" s="8"/>
    </row>
    <row r="12">
      <c r="A12" s="50" t="s">
        <v>52</v>
      </c>
      <c r="B12" s="50" t="s">
        <v>63</v>
      </c>
      <c r="C12" s="98"/>
      <c r="D12" s="84" t="s">
        <v>897</v>
      </c>
      <c r="E12" s="53" t="s">
        <v>55</v>
      </c>
      <c r="F12" s="50" t="s">
        <v>56</v>
      </c>
      <c r="G12" s="282" t="s">
        <v>898</v>
      </c>
      <c r="H12" s="54" t="s">
        <v>899</v>
      </c>
      <c r="I12" s="55" t="s">
        <v>900</v>
      </c>
      <c r="J12" s="50" t="s">
        <v>60</v>
      </c>
      <c r="K12" s="54"/>
      <c r="L12" s="57"/>
      <c r="M12" s="99"/>
      <c r="N12" s="59"/>
      <c r="O12" s="100"/>
      <c r="P12" s="61">
        <v>250.0</v>
      </c>
      <c r="Q12" s="62"/>
      <c r="R12" s="63"/>
      <c r="S12" s="64"/>
      <c r="T12" s="101"/>
      <c r="U12" s="102"/>
      <c r="V12" s="103"/>
      <c r="W12" s="89">
        <v>125.0</v>
      </c>
      <c r="X12" s="44" t="s">
        <v>19</v>
      </c>
      <c r="Y12" s="97">
        <f>SUM(S7:S95)</f>
        <v>1650</v>
      </c>
      <c r="Z12" s="8"/>
      <c r="AA12" s="8"/>
      <c r="AB12" s="8"/>
      <c r="AC12" s="8"/>
      <c r="AD12" s="8"/>
      <c r="AE12" s="8"/>
    </row>
    <row r="13" ht="16.5" customHeight="1">
      <c r="A13" s="50" t="s">
        <v>70</v>
      </c>
      <c r="B13" s="50" t="s">
        <v>53</v>
      </c>
      <c r="C13" s="79"/>
      <c r="D13" s="70" t="s">
        <v>54</v>
      </c>
      <c r="E13" s="53" t="s">
        <v>55</v>
      </c>
      <c r="F13" s="50" t="s">
        <v>56</v>
      </c>
      <c r="G13" s="284" t="s">
        <v>901</v>
      </c>
      <c r="H13" s="106"/>
      <c r="I13" s="55" t="s">
        <v>902</v>
      </c>
      <c r="J13" s="50" t="s">
        <v>49</v>
      </c>
      <c r="K13" s="54"/>
      <c r="L13" s="71" t="s">
        <v>86</v>
      </c>
      <c r="M13" s="58"/>
      <c r="N13" s="107"/>
      <c r="O13" s="86"/>
      <c r="P13" s="61"/>
      <c r="Q13" s="87"/>
      <c r="R13" s="43"/>
      <c r="S13" s="44"/>
      <c r="T13" s="76"/>
      <c r="U13" s="95"/>
      <c r="V13" s="103"/>
      <c r="W13" s="89" t="s">
        <v>54</v>
      </c>
      <c r="X13" s="108" t="s">
        <v>28</v>
      </c>
      <c r="Y13" s="69">
        <f>SUM(Y7:Y12)</f>
        <v>19278.9</v>
      </c>
      <c r="Z13" s="8"/>
      <c r="AA13" s="8"/>
      <c r="AB13" s="8"/>
      <c r="AC13" s="8"/>
      <c r="AD13" s="8"/>
      <c r="AE13" s="8"/>
    </row>
    <row r="14">
      <c r="A14" s="50" t="s">
        <v>70</v>
      </c>
      <c r="B14" s="50" t="s">
        <v>63</v>
      </c>
      <c r="C14" s="51"/>
      <c r="D14" s="91"/>
      <c r="E14" s="53" t="s">
        <v>87</v>
      </c>
      <c r="F14" s="50" t="s">
        <v>73</v>
      </c>
      <c r="G14" s="296" t="s">
        <v>903</v>
      </c>
      <c r="H14" s="54"/>
      <c r="I14" s="55" t="s">
        <v>904</v>
      </c>
      <c r="J14" s="50" t="s">
        <v>49</v>
      </c>
      <c r="K14" s="54"/>
      <c r="L14" s="71"/>
      <c r="M14" s="58">
        <v>147.0</v>
      </c>
      <c r="N14" s="59"/>
      <c r="O14" s="86"/>
      <c r="P14" s="61"/>
      <c r="Q14" s="87"/>
      <c r="R14" s="43"/>
      <c r="S14" s="44"/>
      <c r="T14" s="88"/>
      <c r="U14" s="109"/>
      <c r="V14" s="103"/>
      <c r="W14" s="53">
        <v>50.0</v>
      </c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52</v>
      </c>
      <c r="B15" s="50" t="s">
        <v>63</v>
      </c>
      <c r="C15" s="51"/>
      <c r="D15" s="84"/>
      <c r="E15" s="53" t="s">
        <v>122</v>
      </c>
      <c r="F15" s="50" t="s">
        <v>162</v>
      </c>
      <c r="G15" s="282" t="s">
        <v>905</v>
      </c>
      <c r="H15" s="54" t="s">
        <v>906</v>
      </c>
      <c r="I15" s="55" t="s">
        <v>907</v>
      </c>
      <c r="J15" s="50" t="s">
        <v>77</v>
      </c>
      <c r="K15" s="54"/>
      <c r="L15" s="71"/>
      <c r="M15" s="58"/>
      <c r="N15" s="59"/>
      <c r="O15" s="86"/>
      <c r="P15" s="61"/>
      <c r="Q15" s="62"/>
      <c r="R15" s="63"/>
      <c r="S15" s="64">
        <v>400.0</v>
      </c>
      <c r="T15" s="88"/>
      <c r="U15" s="95"/>
      <c r="V15" s="112"/>
      <c r="W15" s="89">
        <v>200.0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70</v>
      </c>
      <c r="B16" s="50" t="s">
        <v>63</v>
      </c>
      <c r="C16" s="51"/>
      <c r="D16" s="84" t="s">
        <v>908</v>
      </c>
      <c r="E16" s="53" t="s">
        <v>149</v>
      </c>
      <c r="F16" s="50" t="s">
        <v>73</v>
      </c>
      <c r="G16" s="282" t="s">
        <v>909</v>
      </c>
      <c r="H16" s="54"/>
      <c r="I16" s="55" t="s">
        <v>910</v>
      </c>
      <c r="J16" s="50" t="s">
        <v>77</v>
      </c>
      <c r="K16" s="54"/>
      <c r="L16" s="71">
        <v>200.0</v>
      </c>
      <c r="M16" s="58"/>
      <c r="N16" s="59"/>
      <c r="O16" s="86"/>
      <c r="P16" s="115"/>
      <c r="Q16" s="62"/>
      <c r="R16" s="63"/>
      <c r="S16" s="64"/>
      <c r="T16" s="88"/>
      <c r="U16" s="95"/>
      <c r="V16" s="103"/>
      <c r="W16" s="89">
        <v>50.0</v>
      </c>
      <c r="X16" s="117" t="s">
        <v>17</v>
      </c>
      <c r="Y16" s="69">
        <f>SUM(Q7:Q95)</f>
        <v>2350</v>
      </c>
      <c r="Z16" s="8"/>
      <c r="AA16" s="8"/>
      <c r="AB16" s="8"/>
      <c r="AC16" s="8"/>
      <c r="AD16" s="8"/>
      <c r="AE16" s="8"/>
    </row>
    <row r="17">
      <c r="A17" s="50" t="s">
        <v>52</v>
      </c>
      <c r="B17" s="50" t="s">
        <v>63</v>
      </c>
      <c r="C17" s="79"/>
      <c r="D17" s="84" t="s">
        <v>911</v>
      </c>
      <c r="E17" s="53" t="s">
        <v>412</v>
      </c>
      <c r="F17" s="50" t="s">
        <v>66</v>
      </c>
      <c r="G17" s="282" t="s">
        <v>912</v>
      </c>
      <c r="H17" s="54"/>
      <c r="I17" s="55" t="s">
        <v>913</v>
      </c>
      <c r="J17" s="50" t="s">
        <v>77</v>
      </c>
      <c r="K17" s="54"/>
      <c r="L17" s="71"/>
      <c r="M17" s="93"/>
      <c r="N17" s="59"/>
      <c r="O17" s="81"/>
      <c r="P17" s="61"/>
      <c r="Q17" s="87">
        <v>250.0</v>
      </c>
      <c r="R17" s="43"/>
      <c r="S17" s="44"/>
      <c r="T17" s="88"/>
      <c r="U17" s="95"/>
      <c r="V17" s="96"/>
      <c r="W17" s="288">
        <v>250.0</v>
      </c>
      <c r="X17" s="43" t="s">
        <v>18</v>
      </c>
      <c r="Y17" s="69">
        <f>SUM(R7:R95)</f>
        <v>947</v>
      </c>
      <c r="Z17" s="8"/>
      <c r="AA17" s="8"/>
      <c r="AB17" s="8"/>
      <c r="AC17" s="8"/>
      <c r="AD17" s="8"/>
      <c r="AE17" s="8"/>
    </row>
    <row r="18">
      <c r="A18" s="50" t="s">
        <v>52</v>
      </c>
      <c r="B18" s="50" t="s">
        <v>63</v>
      </c>
      <c r="C18" s="79"/>
      <c r="D18" s="84" t="s">
        <v>914</v>
      </c>
      <c r="E18" s="53" t="s">
        <v>35</v>
      </c>
      <c r="F18" s="50" t="s">
        <v>88</v>
      </c>
      <c r="G18" s="282" t="s">
        <v>915</v>
      </c>
      <c r="H18" s="54" t="s">
        <v>916</v>
      </c>
      <c r="I18" s="55" t="s">
        <v>917</v>
      </c>
      <c r="J18" s="50" t="s">
        <v>60</v>
      </c>
      <c r="K18" s="54"/>
      <c r="L18" s="71"/>
      <c r="M18" s="80"/>
      <c r="N18" s="59">
        <v>150.0</v>
      </c>
      <c r="O18" s="86"/>
      <c r="P18" s="61"/>
      <c r="Q18" s="62"/>
      <c r="R18" s="63"/>
      <c r="S18" s="64"/>
      <c r="T18" s="88"/>
      <c r="U18" s="95"/>
      <c r="V18" s="103"/>
      <c r="W18" s="288">
        <v>150.0</v>
      </c>
      <c r="X18" s="287"/>
      <c r="Z18" s="8"/>
      <c r="AA18" s="8"/>
      <c r="AB18" s="8"/>
      <c r="AC18" s="8"/>
      <c r="AD18" s="8"/>
      <c r="AE18" s="8"/>
    </row>
    <row r="19">
      <c r="A19" s="50" t="s">
        <v>70</v>
      </c>
      <c r="B19" s="50" t="s">
        <v>63</v>
      </c>
      <c r="C19" s="51"/>
      <c r="D19" s="84" t="s">
        <v>918</v>
      </c>
      <c r="E19" s="53" t="s">
        <v>174</v>
      </c>
      <c r="F19" s="50" t="s">
        <v>66</v>
      </c>
      <c r="G19" s="282" t="s">
        <v>919</v>
      </c>
      <c r="H19" s="54"/>
      <c r="I19" s="55" t="s">
        <v>920</v>
      </c>
      <c r="J19" s="50" t="s">
        <v>60</v>
      </c>
      <c r="K19" s="54"/>
      <c r="L19" s="71"/>
      <c r="M19" s="80">
        <v>250.0</v>
      </c>
      <c r="N19" s="59"/>
      <c r="O19" s="86"/>
      <c r="P19" s="61"/>
      <c r="Q19" s="62"/>
      <c r="R19" s="63"/>
      <c r="S19" s="64"/>
      <c r="T19" s="88"/>
      <c r="U19" s="95"/>
      <c r="V19" s="96"/>
      <c r="W19" s="89">
        <v>125.0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70</v>
      </c>
      <c r="B20" s="50" t="s">
        <v>53</v>
      </c>
      <c r="C20" s="51"/>
      <c r="D20" s="84" t="s">
        <v>54</v>
      </c>
      <c r="E20" s="53" t="s">
        <v>55</v>
      </c>
      <c r="F20" s="50" t="s">
        <v>56</v>
      </c>
      <c r="G20" s="282" t="s">
        <v>921</v>
      </c>
      <c r="H20" s="54"/>
      <c r="I20" s="55" t="s">
        <v>466</v>
      </c>
      <c r="J20" s="50" t="s">
        <v>49</v>
      </c>
      <c r="K20" s="54"/>
      <c r="L20" s="71" t="s">
        <v>86</v>
      </c>
      <c r="M20" s="58"/>
      <c r="N20" s="119"/>
      <c r="O20" s="86"/>
      <c r="P20" s="61"/>
      <c r="Q20" s="73"/>
      <c r="R20" s="74"/>
      <c r="S20" s="75"/>
      <c r="T20" s="76"/>
      <c r="U20" s="95"/>
      <c r="V20" s="103"/>
      <c r="W20" s="89" t="s">
        <v>54</v>
      </c>
      <c r="X20" s="124" t="s">
        <v>20</v>
      </c>
      <c r="Y20" s="83">
        <f>SUM(T7:T95)</f>
        <v>0</v>
      </c>
      <c r="Z20" s="8"/>
      <c r="AA20" s="8"/>
      <c r="AB20" s="8"/>
      <c r="AC20" s="8"/>
      <c r="AD20" s="8"/>
      <c r="AE20" s="8"/>
    </row>
    <row r="21" ht="17.25" customHeight="1">
      <c r="A21" s="50" t="s">
        <v>52</v>
      </c>
      <c r="B21" s="50" t="s">
        <v>63</v>
      </c>
      <c r="C21" s="51"/>
      <c r="D21" s="84" t="s">
        <v>922</v>
      </c>
      <c r="E21" s="53" t="s">
        <v>174</v>
      </c>
      <c r="F21" s="50" t="s">
        <v>66</v>
      </c>
      <c r="G21" s="282" t="s">
        <v>923</v>
      </c>
      <c r="H21" s="54" t="s">
        <v>924</v>
      </c>
      <c r="I21" s="55" t="s">
        <v>925</v>
      </c>
      <c r="J21" s="50" t="s">
        <v>60</v>
      </c>
      <c r="K21" s="54"/>
      <c r="L21" s="71"/>
      <c r="M21" s="58"/>
      <c r="N21" s="119"/>
      <c r="O21" s="86">
        <v>250.0</v>
      </c>
      <c r="P21" s="61"/>
      <c r="Q21" s="62"/>
      <c r="R21" s="63"/>
      <c r="S21" s="64"/>
      <c r="T21" s="88"/>
      <c r="U21" s="95"/>
      <c r="V21" s="103"/>
      <c r="W21" s="89">
        <v>100.0</v>
      </c>
      <c r="X21" s="126" t="s">
        <v>21</v>
      </c>
      <c r="Y21" s="83">
        <f>SUM(U7:U95)</f>
        <v>0</v>
      </c>
      <c r="Z21" s="8"/>
      <c r="AA21" s="8"/>
      <c r="AB21" s="8"/>
      <c r="AC21" s="8"/>
      <c r="AD21" s="8"/>
      <c r="AE21" s="8"/>
    </row>
    <row r="22">
      <c r="A22" s="50" t="s">
        <v>70</v>
      </c>
      <c r="B22" s="50" t="s">
        <v>63</v>
      </c>
      <c r="C22" s="51"/>
      <c r="D22" s="84" t="s">
        <v>926</v>
      </c>
      <c r="E22" s="53" t="s">
        <v>92</v>
      </c>
      <c r="F22" s="50" t="s">
        <v>56</v>
      </c>
      <c r="G22" s="282" t="s">
        <v>927</v>
      </c>
      <c r="H22" s="54" t="s">
        <v>928</v>
      </c>
      <c r="I22" s="55" t="s">
        <v>929</v>
      </c>
      <c r="J22" s="50" t="s">
        <v>49</v>
      </c>
      <c r="K22" s="54"/>
      <c r="L22" s="71"/>
      <c r="M22" s="58"/>
      <c r="N22" s="59"/>
      <c r="O22" s="122"/>
      <c r="P22" s="61"/>
      <c r="Q22" s="62"/>
      <c r="R22" s="63"/>
      <c r="S22" s="64"/>
      <c r="T22" s="88"/>
      <c r="U22" s="95"/>
      <c r="V22" s="96">
        <v>750.0</v>
      </c>
      <c r="W22" s="288">
        <v>750.0</v>
      </c>
      <c r="X22" s="104" t="s">
        <v>22</v>
      </c>
      <c r="Y22" s="105">
        <f>SUM(V7:V95)</f>
        <v>750</v>
      </c>
      <c r="Z22" s="8"/>
      <c r="AA22" s="8"/>
      <c r="AB22" s="8"/>
      <c r="AC22" s="8"/>
      <c r="AD22" s="8"/>
      <c r="AE22" s="8"/>
    </row>
    <row r="23">
      <c r="A23" s="50" t="s">
        <v>52</v>
      </c>
      <c r="B23" s="50" t="s">
        <v>63</v>
      </c>
      <c r="C23" s="51"/>
      <c r="D23" s="84" t="s">
        <v>930</v>
      </c>
      <c r="E23" s="53" t="s">
        <v>35</v>
      </c>
      <c r="F23" s="50" t="s">
        <v>88</v>
      </c>
      <c r="G23" s="282" t="s">
        <v>931</v>
      </c>
      <c r="H23" s="54"/>
      <c r="I23" s="55" t="s">
        <v>932</v>
      </c>
      <c r="J23" s="50" t="s">
        <v>60</v>
      </c>
      <c r="K23" s="54"/>
      <c r="L23" s="71"/>
      <c r="M23" s="58"/>
      <c r="N23" s="59"/>
      <c r="O23" s="122">
        <v>150.0</v>
      </c>
      <c r="P23" s="61"/>
      <c r="Q23" s="62"/>
      <c r="R23" s="63"/>
      <c r="S23" s="64"/>
      <c r="T23" s="88"/>
      <c r="U23" s="95"/>
      <c r="V23" s="103"/>
      <c r="W23" s="89">
        <v>75.0</v>
      </c>
      <c r="X23" s="108" t="s">
        <v>32</v>
      </c>
      <c r="Y23" s="69">
        <f>SUM(Y20:Y22)</f>
        <v>750</v>
      </c>
      <c r="Z23" s="8"/>
      <c r="AA23" s="8"/>
      <c r="AB23" s="8"/>
      <c r="AC23" s="8"/>
      <c r="AD23" s="8"/>
      <c r="AE23" s="8"/>
    </row>
    <row r="24">
      <c r="A24" s="50" t="s">
        <v>70</v>
      </c>
      <c r="B24" s="50" t="s">
        <v>63</v>
      </c>
      <c r="C24" s="51"/>
      <c r="D24" s="84" t="s">
        <v>933</v>
      </c>
      <c r="E24" s="53" t="s">
        <v>412</v>
      </c>
      <c r="F24" s="50" t="s">
        <v>66</v>
      </c>
      <c r="G24" s="282" t="s">
        <v>934</v>
      </c>
      <c r="H24" s="54" t="s">
        <v>935</v>
      </c>
      <c r="I24" s="55" t="s">
        <v>936</v>
      </c>
      <c r="J24" s="50" t="s">
        <v>60</v>
      </c>
      <c r="K24" s="54"/>
      <c r="L24" s="71"/>
      <c r="M24" s="58"/>
      <c r="N24" s="59"/>
      <c r="O24" s="81"/>
      <c r="P24" s="61"/>
      <c r="Q24" s="62">
        <v>200.0</v>
      </c>
      <c r="R24" s="63"/>
      <c r="S24" s="64"/>
      <c r="T24" s="125"/>
      <c r="U24" s="95"/>
      <c r="V24" s="96"/>
      <c r="W24" s="89">
        <v>150.0</v>
      </c>
      <c r="X24" s="8"/>
      <c r="Y24" s="8"/>
      <c r="Z24" s="8"/>
      <c r="AA24" s="8"/>
      <c r="AB24" s="8"/>
      <c r="AC24" s="8"/>
      <c r="AD24" s="8"/>
      <c r="AE24" s="8"/>
    </row>
    <row r="25">
      <c r="A25" s="50" t="s">
        <v>70</v>
      </c>
      <c r="B25" s="50" t="s">
        <v>63</v>
      </c>
      <c r="C25" s="51"/>
      <c r="D25" s="84" t="s">
        <v>937</v>
      </c>
      <c r="E25" s="53" t="s">
        <v>493</v>
      </c>
      <c r="F25" s="50" t="s">
        <v>805</v>
      </c>
      <c r="G25" s="282" t="s">
        <v>938</v>
      </c>
      <c r="H25" s="54" t="s">
        <v>935</v>
      </c>
      <c r="I25" s="55" t="s">
        <v>936</v>
      </c>
      <c r="J25" s="50" t="s">
        <v>60</v>
      </c>
      <c r="K25" s="54"/>
      <c r="L25" s="71"/>
      <c r="M25" s="58"/>
      <c r="N25" s="59"/>
      <c r="O25" s="86"/>
      <c r="P25" s="127"/>
      <c r="Q25" s="62">
        <v>100.0</v>
      </c>
      <c r="R25" s="63"/>
      <c r="S25" s="64"/>
      <c r="T25" s="76"/>
      <c r="U25" s="95"/>
      <c r="V25" s="128"/>
      <c r="W25" s="89">
        <v>50.0</v>
      </c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 t="s">
        <v>52</v>
      </c>
      <c r="B26" s="50" t="s">
        <v>63</v>
      </c>
      <c r="C26" s="51"/>
      <c r="D26" s="141" t="s">
        <v>939</v>
      </c>
      <c r="E26" s="53"/>
      <c r="F26" s="50" t="s">
        <v>162</v>
      </c>
      <c r="G26" s="282" t="s">
        <v>940</v>
      </c>
      <c r="H26" s="54" t="s">
        <v>941</v>
      </c>
      <c r="I26" s="55" t="s">
        <v>942</v>
      </c>
      <c r="J26" s="50" t="s">
        <v>77</v>
      </c>
      <c r="K26" s="54"/>
      <c r="L26" s="129"/>
      <c r="M26" s="58"/>
      <c r="N26" s="59"/>
      <c r="O26" s="81"/>
      <c r="P26" s="61"/>
      <c r="Q26" s="62"/>
      <c r="R26" s="63"/>
      <c r="S26" s="64">
        <v>350.0</v>
      </c>
      <c r="T26" s="88"/>
      <c r="U26" s="109"/>
      <c r="V26" s="103"/>
      <c r="W26" s="288">
        <v>350.0</v>
      </c>
      <c r="X26" s="136" t="s">
        <v>33</v>
      </c>
      <c r="Y26" s="137">
        <f>SUM(Y13,Y16,Y17,Y23)</f>
        <v>23325.9</v>
      </c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63</v>
      </c>
      <c r="C27" s="51"/>
      <c r="D27" s="141" t="s">
        <v>943</v>
      </c>
      <c r="E27" s="53" t="s">
        <v>87</v>
      </c>
      <c r="F27" s="50" t="s">
        <v>88</v>
      </c>
      <c r="G27" s="282" t="s">
        <v>944</v>
      </c>
      <c r="H27" s="54"/>
      <c r="I27" s="55" t="s">
        <v>945</v>
      </c>
      <c r="J27" s="50" t="s">
        <v>49</v>
      </c>
      <c r="K27" s="54"/>
      <c r="L27" s="71"/>
      <c r="M27" s="80">
        <v>150.0</v>
      </c>
      <c r="N27" s="107"/>
      <c r="O27" s="81"/>
      <c r="P27" s="132"/>
      <c r="Q27" s="62"/>
      <c r="R27" s="63"/>
      <c r="S27" s="64"/>
      <c r="T27" s="88"/>
      <c r="U27" s="109"/>
      <c r="V27" s="96"/>
      <c r="W27" s="89">
        <v>75.0</v>
      </c>
      <c r="X27" s="8"/>
      <c r="Y27" s="8"/>
      <c r="Z27" s="8"/>
      <c r="AA27" s="8"/>
      <c r="AB27" s="8"/>
      <c r="AC27" s="8"/>
      <c r="AD27" s="8"/>
      <c r="AE27" s="8"/>
    </row>
    <row r="28">
      <c r="A28" s="50" t="s">
        <v>70</v>
      </c>
      <c r="B28" s="50" t="s">
        <v>63</v>
      </c>
      <c r="C28" s="79"/>
      <c r="D28" s="84" t="s">
        <v>946</v>
      </c>
      <c r="E28" s="53" t="s">
        <v>149</v>
      </c>
      <c r="F28" s="50" t="s">
        <v>73</v>
      </c>
      <c r="G28" s="282" t="s">
        <v>947</v>
      </c>
      <c r="H28" s="54" t="s">
        <v>948</v>
      </c>
      <c r="I28" s="55" t="s">
        <v>949</v>
      </c>
      <c r="J28" s="50" t="s">
        <v>77</v>
      </c>
      <c r="K28" s="54"/>
      <c r="L28" s="57">
        <v>200.0</v>
      </c>
      <c r="M28" s="58"/>
      <c r="N28" s="133"/>
      <c r="O28" s="81"/>
      <c r="P28" s="132"/>
      <c r="Q28" s="73"/>
      <c r="R28" s="74"/>
      <c r="S28" s="75"/>
      <c r="T28" s="88"/>
      <c r="U28" s="109"/>
      <c r="V28" s="96"/>
      <c r="W28" s="89">
        <v>50.0</v>
      </c>
      <c r="X28" s="8"/>
      <c r="Y28" s="8"/>
      <c r="Z28" s="8"/>
      <c r="AA28" s="8"/>
      <c r="AB28" s="8"/>
      <c r="AC28" s="8"/>
      <c r="AD28" s="8"/>
      <c r="AE28" s="8"/>
    </row>
    <row r="29">
      <c r="A29" s="50" t="s">
        <v>70</v>
      </c>
      <c r="B29" s="50" t="s">
        <v>63</v>
      </c>
      <c r="C29" s="79"/>
      <c r="D29" s="84" t="s">
        <v>950</v>
      </c>
      <c r="E29" s="53" t="s">
        <v>35</v>
      </c>
      <c r="F29" s="50" t="s">
        <v>88</v>
      </c>
      <c r="G29" s="282" t="s">
        <v>951</v>
      </c>
      <c r="H29" s="54" t="s">
        <v>952</v>
      </c>
      <c r="I29" s="55" t="s">
        <v>949</v>
      </c>
      <c r="J29" s="50" t="s">
        <v>60</v>
      </c>
      <c r="K29" s="54"/>
      <c r="L29" s="71">
        <v>120.0</v>
      </c>
      <c r="M29" s="58"/>
      <c r="N29" s="119"/>
      <c r="O29" s="86"/>
      <c r="P29" s="61"/>
      <c r="Q29" s="62"/>
      <c r="R29" s="63"/>
      <c r="S29" s="64"/>
      <c r="T29" s="88"/>
      <c r="U29" s="109"/>
      <c r="V29" s="135"/>
      <c r="W29" s="53">
        <v>50.0</v>
      </c>
      <c r="Y29" s="8"/>
      <c r="Z29" s="8"/>
      <c r="AA29" s="8"/>
      <c r="AB29" s="8"/>
      <c r="AC29" s="8"/>
      <c r="AD29" s="8"/>
      <c r="AE29" s="8"/>
    </row>
    <row r="30">
      <c r="A30" s="50" t="s">
        <v>70</v>
      </c>
      <c r="B30" s="50" t="s">
        <v>63</v>
      </c>
      <c r="C30" s="79"/>
      <c r="D30" s="84" t="s">
        <v>953</v>
      </c>
      <c r="E30" s="53" t="s">
        <v>100</v>
      </c>
      <c r="F30" s="50" t="s">
        <v>66</v>
      </c>
      <c r="G30" s="282" t="s">
        <v>954</v>
      </c>
      <c r="H30" s="54"/>
      <c r="I30" s="55" t="s">
        <v>955</v>
      </c>
      <c r="J30" s="50" t="s">
        <v>77</v>
      </c>
      <c r="K30" s="54"/>
      <c r="L30" s="134"/>
      <c r="M30" s="58">
        <v>200.0</v>
      </c>
      <c r="N30" s="59"/>
      <c r="O30" s="122"/>
      <c r="P30" s="61"/>
      <c r="Q30" s="62"/>
      <c r="R30" s="63"/>
      <c r="S30" s="64"/>
      <c r="T30" s="76"/>
      <c r="U30" s="95"/>
      <c r="V30" s="138"/>
      <c r="W30" s="53">
        <v>100.0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52</v>
      </c>
      <c r="B31" s="50" t="s">
        <v>63</v>
      </c>
      <c r="C31" s="79"/>
      <c r="D31" s="70" t="s">
        <v>956</v>
      </c>
      <c r="E31" s="53" t="s">
        <v>100</v>
      </c>
      <c r="F31" s="50" t="s">
        <v>66</v>
      </c>
      <c r="G31" s="282" t="s">
        <v>957</v>
      </c>
      <c r="H31" s="54" t="s">
        <v>958</v>
      </c>
      <c r="I31" s="55" t="s">
        <v>959</v>
      </c>
      <c r="J31" s="50" t="s">
        <v>77</v>
      </c>
      <c r="K31" s="54"/>
      <c r="L31" s="71"/>
      <c r="M31" s="58"/>
      <c r="N31" s="59">
        <v>250.0</v>
      </c>
      <c r="O31" s="86"/>
      <c r="P31" s="127"/>
      <c r="Q31" s="62"/>
      <c r="R31" s="63"/>
      <c r="S31" s="64"/>
      <c r="T31" s="88"/>
      <c r="U31" s="95"/>
      <c r="V31" s="138"/>
      <c r="W31" s="340">
        <v>250.0</v>
      </c>
      <c r="X31" s="8"/>
      <c r="Y31" s="8"/>
      <c r="Z31" s="8"/>
      <c r="AA31" s="8"/>
      <c r="AB31" s="8"/>
      <c r="AC31" s="8"/>
      <c r="AD31" s="8"/>
      <c r="AE31" s="8"/>
    </row>
    <row r="32">
      <c r="A32" s="50" t="s">
        <v>70</v>
      </c>
      <c r="B32" s="50" t="s">
        <v>63</v>
      </c>
      <c r="C32" s="51"/>
      <c r="D32" s="70" t="s">
        <v>960</v>
      </c>
      <c r="E32" s="53" t="s">
        <v>174</v>
      </c>
      <c r="F32" s="50" t="s">
        <v>66</v>
      </c>
      <c r="G32" s="282" t="s">
        <v>961</v>
      </c>
      <c r="H32" s="54" t="s">
        <v>962</v>
      </c>
      <c r="I32" s="55" t="s">
        <v>963</v>
      </c>
      <c r="J32" s="50" t="s">
        <v>60</v>
      </c>
      <c r="K32" s="54"/>
      <c r="L32" s="71"/>
      <c r="M32" s="80"/>
      <c r="N32" s="59"/>
      <c r="O32" s="86"/>
      <c r="P32" s="61"/>
      <c r="Q32" s="62">
        <v>250.0</v>
      </c>
      <c r="R32" s="63"/>
      <c r="S32" s="64"/>
      <c r="T32" s="139"/>
      <c r="U32" s="140"/>
      <c r="V32" s="138"/>
      <c r="W32" s="283">
        <v>250.0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70</v>
      </c>
      <c r="B33" s="50" t="s">
        <v>63</v>
      </c>
      <c r="C33" s="141"/>
      <c r="D33" s="70" t="s">
        <v>964</v>
      </c>
      <c r="E33" s="53" t="s">
        <v>87</v>
      </c>
      <c r="F33" s="50" t="s">
        <v>73</v>
      </c>
      <c r="G33" s="282" t="s">
        <v>965</v>
      </c>
      <c r="H33" s="54"/>
      <c r="I33" s="55" t="s">
        <v>966</v>
      </c>
      <c r="J33" s="50" t="s">
        <v>60</v>
      </c>
      <c r="K33" s="54"/>
      <c r="L33" s="71"/>
      <c r="M33" s="58">
        <v>147.0</v>
      </c>
      <c r="N33" s="59"/>
      <c r="O33" s="81"/>
      <c r="P33" s="61"/>
      <c r="Q33" s="87"/>
      <c r="R33" s="43"/>
      <c r="S33" s="44"/>
      <c r="T33" s="139"/>
      <c r="U33" s="140"/>
      <c r="V33" s="138"/>
      <c r="W33" s="53">
        <v>72.0</v>
      </c>
      <c r="X33" s="8"/>
      <c r="Y33" s="8"/>
      <c r="Z33" s="8"/>
      <c r="AA33" s="8"/>
      <c r="AB33" s="8"/>
      <c r="AC33" s="8"/>
      <c r="AD33" s="8"/>
      <c r="AE33" s="8"/>
    </row>
    <row r="34">
      <c r="A34" s="50" t="s">
        <v>70</v>
      </c>
      <c r="B34" s="50" t="s">
        <v>63</v>
      </c>
      <c r="C34" s="51"/>
      <c r="D34" s="70" t="s">
        <v>967</v>
      </c>
      <c r="E34" s="53" t="s">
        <v>149</v>
      </c>
      <c r="F34" s="50" t="s">
        <v>73</v>
      </c>
      <c r="G34" s="291" t="s">
        <v>968</v>
      </c>
      <c r="H34" s="142" t="s">
        <v>969</v>
      </c>
      <c r="I34" s="55" t="s">
        <v>970</v>
      </c>
      <c r="J34" s="50" t="s">
        <v>77</v>
      </c>
      <c r="K34" s="54"/>
      <c r="L34" s="71">
        <v>119.9</v>
      </c>
      <c r="M34" s="58"/>
      <c r="N34" s="143"/>
      <c r="O34" s="86"/>
      <c r="P34" s="61"/>
      <c r="Q34" s="62"/>
      <c r="R34" s="63"/>
      <c r="S34" s="64"/>
      <c r="T34" s="139"/>
      <c r="U34" s="140"/>
      <c r="V34" s="135"/>
      <c r="W34" s="53">
        <v>50.0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52</v>
      </c>
      <c r="B35" s="50" t="s">
        <v>63</v>
      </c>
      <c r="C35" s="144"/>
      <c r="D35" s="84" t="s">
        <v>971</v>
      </c>
      <c r="E35" s="53" t="s">
        <v>174</v>
      </c>
      <c r="F35" s="50" t="s">
        <v>66</v>
      </c>
      <c r="G35" s="282" t="s">
        <v>972</v>
      </c>
      <c r="H35" s="54"/>
      <c r="I35" s="55" t="s">
        <v>973</v>
      </c>
      <c r="J35" s="50" t="s">
        <v>60</v>
      </c>
      <c r="K35" s="54"/>
      <c r="L35" s="71"/>
      <c r="M35" s="58"/>
      <c r="N35" s="119">
        <v>250.0</v>
      </c>
      <c r="O35" s="86"/>
      <c r="P35" s="61"/>
      <c r="Q35" s="62"/>
      <c r="R35" s="63"/>
      <c r="S35" s="64"/>
      <c r="T35" s="139"/>
      <c r="U35" s="140"/>
      <c r="V35" s="138"/>
      <c r="W35" s="283">
        <v>250.0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52</v>
      </c>
      <c r="B36" s="50" t="s">
        <v>161</v>
      </c>
      <c r="C36" s="51"/>
      <c r="D36" s="161" t="s">
        <v>974</v>
      </c>
      <c r="E36" s="53" t="s">
        <v>171</v>
      </c>
      <c r="F36" s="50" t="s">
        <v>56</v>
      </c>
      <c r="G36" s="282" t="s">
        <v>975</v>
      </c>
      <c r="H36" s="54" t="s">
        <v>976</v>
      </c>
      <c r="I36" s="55" t="s">
        <v>977</v>
      </c>
      <c r="J36" s="50" t="s">
        <v>77</v>
      </c>
      <c r="K36" s="54"/>
      <c r="L36" s="71"/>
      <c r="M36" s="58"/>
      <c r="N36" s="119"/>
      <c r="O36" s="86">
        <v>330.0</v>
      </c>
      <c r="P36" s="61"/>
      <c r="Q36" s="73"/>
      <c r="R36" s="74"/>
      <c r="S36" s="75"/>
      <c r="T36" s="139"/>
      <c r="U36" s="146"/>
      <c r="V36" s="138"/>
      <c r="W36" s="283">
        <v>330.0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70</v>
      </c>
      <c r="B37" s="50" t="s">
        <v>63</v>
      </c>
      <c r="C37" s="51"/>
      <c r="D37" s="161" t="s">
        <v>978</v>
      </c>
      <c r="E37" s="53" t="s">
        <v>100</v>
      </c>
      <c r="F37" s="50" t="s">
        <v>73</v>
      </c>
      <c r="G37" s="282" t="s">
        <v>979</v>
      </c>
      <c r="H37" s="54"/>
      <c r="I37" s="54" t="s">
        <v>980</v>
      </c>
      <c r="J37" s="50" t="s">
        <v>77</v>
      </c>
      <c r="K37" s="54"/>
      <c r="L37" s="71"/>
      <c r="M37" s="58">
        <v>147.0</v>
      </c>
      <c r="N37" s="107"/>
      <c r="O37" s="86"/>
      <c r="P37" s="61"/>
      <c r="Q37" s="87"/>
      <c r="R37" s="43"/>
      <c r="S37" s="44"/>
      <c r="T37" s="139"/>
      <c r="U37" s="140"/>
      <c r="V37" s="138"/>
      <c r="W37" s="53">
        <v>50.0</v>
      </c>
      <c r="X37" s="8"/>
      <c r="Y37" s="8"/>
      <c r="Z37" s="8"/>
      <c r="AA37" s="8"/>
      <c r="AB37" s="8"/>
      <c r="AC37" s="8"/>
      <c r="AD37" s="8"/>
      <c r="AE37" s="8"/>
    </row>
    <row r="38">
      <c r="A38" s="50" t="s">
        <v>52</v>
      </c>
      <c r="B38" s="50" t="s">
        <v>63</v>
      </c>
      <c r="C38" s="79"/>
      <c r="D38" s="161" t="s">
        <v>981</v>
      </c>
      <c r="E38" s="53" t="s">
        <v>100</v>
      </c>
      <c r="F38" s="50" t="s">
        <v>73</v>
      </c>
      <c r="G38" s="282" t="s">
        <v>982</v>
      </c>
      <c r="H38" s="54" t="s">
        <v>983</v>
      </c>
      <c r="I38" s="54" t="s">
        <v>984</v>
      </c>
      <c r="J38" s="50" t="s">
        <v>77</v>
      </c>
      <c r="K38" s="54"/>
      <c r="L38" s="57"/>
      <c r="M38" s="58"/>
      <c r="N38" s="59"/>
      <c r="O38" s="86"/>
      <c r="P38" s="61">
        <v>147.0</v>
      </c>
      <c r="Q38" s="62"/>
      <c r="R38" s="63"/>
      <c r="S38" s="64"/>
      <c r="T38" s="139"/>
      <c r="U38" s="140"/>
      <c r="V38" s="135"/>
      <c r="W38" s="53">
        <v>50.0</v>
      </c>
      <c r="X38" s="8"/>
      <c r="Y38" s="8"/>
      <c r="Z38" s="8"/>
      <c r="AA38" s="8"/>
      <c r="AB38" s="8"/>
      <c r="AC38" s="8"/>
      <c r="AD38" s="8"/>
      <c r="AE38" s="8"/>
    </row>
    <row r="39">
      <c r="A39" s="50" t="s">
        <v>52</v>
      </c>
      <c r="B39" s="50" t="s">
        <v>63</v>
      </c>
      <c r="C39" s="79"/>
      <c r="D39" s="70" t="s">
        <v>985</v>
      </c>
      <c r="E39" s="53" t="s">
        <v>87</v>
      </c>
      <c r="F39" s="50" t="s">
        <v>73</v>
      </c>
      <c r="G39" s="284" t="s">
        <v>986</v>
      </c>
      <c r="H39" s="106" t="s">
        <v>987</v>
      </c>
      <c r="I39" s="54" t="s">
        <v>988</v>
      </c>
      <c r="J39" s="50" t="s">
        <v>49</v>
      </c>
      <c r="K39" s="54"/>
      <c r="L39" s="57"/>
      <c r="M39" s="58"/>
      <c r="N39" s="59"/>
      <c r="O39" s="86"/>
      <c r="P39" s="61">
        <v>147.0</v>
      </c>
      <c r="Q39" s="62"/>
      <c r="R39" s="63"/>
      <c r="S39" s="64"/>
      <c r="T39" s="149"/>
      <c r="U39" s="140"/>
      <c r="V39" s="135"/>
      <c r="W39" s="53">
        <v>50.0</v>
      </c>
      <c r="X39" s="8"/>
      <c r="Y39" s="8"/>
      <c r="Z39" s="8"/>
      <c r="AA39" s="8"/>
      <c r="AB39" s="8"/>
      <c r="AC39" s="8"/>
      <c r="AD39" s="8"/>
      <c r="AE39" s="8"/>
    </row>
    <row r="40">
      <c r="A40" s="50" t="s">
        <v>52</v>
      </c>
      <c r="B40" s="50" t="s">
        <v>161</v>
      </c>
      <c r="C40" s="79"/>
      <c r="D40" s="70" t="s">
        <v>989</v>
      </c>
      <c r="E40" s="53" t="s">
        <v>174</v>
      </c>
      <c r="F40" s="50" t="s">
        <v>66</v>
      </c>
      <c r="G40" s="293" t="s">
        <v>990</v>
      </c>
      <c r="H40" s="150" t="s">
        <v>991</v>
      </c>
      <c r="I40" s="55" t="s">
        <v>992</v>
      </c>
      <c r="J40" s="50" t="s">
        <v>49</v>
      </c>
      <c r="K40" s="54"/>
      <c r="L40" s="71"/>
      <c r="M40" s="58"/>
      <c r="N40" s="59"/>
      <c r="O40" s="86">
        <v>250.0</v>
      </c>
      <c r="P40" s="61"/>
      <c r="Q40" s="73"/>
      <c r="R40" s="74"/>
      <c r="S40" s="75"/>
      <c r="T40" s="139"/>
      <c r="U40" s="140"/>
      <c r="V40" s="135"/>
      <c r="W40" s="283">
        <v>250.0</v>
      </c>
      <c r="X40" s="8"/>
      <c r="Y40" s="8"/>
      <c r="Z40" s="8"/>
      <c r="AA40" s="8"/>
      <c r="AB40" s="8"/>
      <c r="AC40" s="8"/>
      <c r="AD40" s="8"/>
      <c r="AE40" s="8"/>
    </row>
    <row r="41">
      <c r="A41" s="50" t="s">
        <v>52</v>
      </c>
      <c r="B41" s="50" t="s">
        <v>161</v>
      </c>
      <c r="C41" s="51"/>
      <c r="D41" s="70" t="s">
        <v>993</v>
      </c>
      <c r="E41" s="53" t="s">
        <v>55</v>
      </c>
      <c r="F41" s="50" t="s">
        <v>56</v>
      </c>
      <c r="G41" s="282" t="s">
        <v>994</v>
      </c>
      <c r="H41" s="54" t="s">
        <v>991</v>
      </c>
      <c r="I41" s="55" t="s">
        <v>992</v>
      </c>
      <c r="J41" s="50" t="s">
        <v>49</v>
      </c>
      <c r="K41" s="54"/>
      <c r="L41" s="71"/>
      <c r="M41" s="58"/>
      <c r="N41" s="59"/>
      <c r="O41" s="86">
        <v>250.0</v>
      </c>
      <c r="P41" s="61"/>
      <c r="Q41" s="151"/>
      <c r="R41" s="152"/>
      <c r="S41" s="153"/>
      <c r="T41" s="139"/>
      <c r="U41" s="140"/>
      <c r="V41" s="138"/>
      <c r="W41" s="283">
        <v>250.0</v>
      </c>
      <c r="X41" s="8"/>
      <c r="Y41" s="8"/>
      <c r="Z41" s="8"/>
      <c r="AA41" s="8"/>
      <c r="AB41" s="8"/>
      <c r="AC41" s="8"/>
      <c r="AD41" s="8"/>
      <c r="AE41" s="8"/>
    </row>
    <row r="42">
      <c r="A42" s="50" t="s">
        <v>70</v>
      </c>
      <c r="B42" s="50" t="s">
        <v>63</v>
      </c>
      <c r="C42" s="51"/>
      <c r="D42" s="70" t="s">
        <v>995</v>
      </c>
      <c r="E42" s="53" t="s">
        <v>174</v>
      </c>
      <c r="F42" s="50" t="s">
        <v>56</v>
      </c>
      <c r="G42" s="282" t="s">
        <v>996</v>
      </c>
      <c r="H42" s="54"/>
      <c r="I42" s="53" t="s">
        <v>997</v>
      </c>
      <c r="J42" s="50" t="s">
        <v>60</v>
      </c>
      <c r="K42" s="54"/>
      <c r="L42" s="71"/>
      <c r="M42" s="58"/>
      <c r="N42" s="59"/>
      <c r="O42" s="86"/>
      <c r="P42" s="61"/>
      <c r="Q42" s="62"/>
      <c r="R42" s="63">
        <v>147.0</v>
      </c>
      <c r="S42" s="64"/>
      <c r="T42" s="139"/>
      <c r="U42" s="140"/>
      <c r="V42" s="135"/>
      <c r="W42" s="341">
        <v>147.0</v>
      </c>
      <c r="X42" s="8"/>
      <c r="Y42" s="8"/>
      <c r="Z42" s="8"/>
      <c r="AA42" s="8"/>
      <c r="AB42" s="8"/>
      <c r="AC42" s="8"/>
      <c r="AD42" s="8"/>
      <c r="AE42" s="8"/>
    </row>
    <row r="43">
      <c r="A43" s="50" t="s">
        <v>70</v>
      </c>
      <c r="B43" s="50" t="s">
        <v>63</v>
      </c>
      <c r="C43" s="51"/>
      <c r="D43" s="84" t="s">
        <v>998</v>
      </c>
      <c r="E43" s="53" t="s">
        <v>171</v>
      </c>
      <c r="F43" s="50" t="s">
        <v>56</v>
      </c>
      <c r="G43" s="282" t="s">
        <v>999</v>
      </c>
      <c r="H43" s="54" t="s">
        <v>663</v>
      </c>
      <c r="I43" s="55" t="s">
        <v>1000</v>
      </c>
      <c r="J43" s="50" t="s">
        <v>77</v>
      </c>
      <c r="K43" s="54"/>
      <c r="L43" s="71">
        <v>300.0</v>
      </c>
      <c r="M43" s="58"/>
      <c r="N43" s="107"/>
      <c r="O43" s="154"/>
      <c r="P43" s="127"/>
      <c r="Q43" s="62"/>
      <c r="R43" s="63"/>
      <c r="S43" s="64"/>
      <c r="T43" s="139"/>
      <c r="U43" s="140"/>
      <c r="V43" s="138"/>
      <c r="W43" s="53">
        <v>150.0</v>
      </c>
      <c r="X43" s="8"/>
      <c r="Y43" s="8"/>
      <c r="Z43" s="8"/>
      <c r="AA43" s="8"/>
      <c r="AB43" s="8"/>
      <c r="AC43" s="8"/>
      <c r="AD43" s="8"/>
      <c r="AE43" s="8"/>
    </row>
    <row r="44">
      <c r="A44" s="50" t="s">
        <v>52</v>
      </c>
      <c r="B44" s="50" t="s">
        <v>63</v>
      </c>
      <c r="C44" s="51"/>
      <c r="D44" s="84" t="s">
        <v>1001</v>
      </c>
      <c r="E44" s="53" t="s">
        <v>149</v>
      </c>
      <c r="F44" s="50" t="s">
        <v>249</v>
      </c>
      <c r="G44" s="282" t="s">
        <v>1002</v>
      </c>
      <c r="H44" s="54" t="s">
        <v>1003</v>
      </c>
      <c r="I44" s="55" t="s">
        <v>1004</v>
      </c>
      <c r="J44" s="50" t="s">
        <v>77</v>
      </c>
      <c r="K44" s="54"/>
      <c r="L44" s="71"/>
      <c r="M44" s="93"/>
      <c r="N44" s="59"/>
      <c r="O44" s="325">
        <v>147.0</v>
      </c>
      <c r="P44" s="61"/>
      <c r="Q44" s="62"/>
      <c r="R44" s="63"/>
      <c r="S44" s="64"/>
      <c r="T44" s="139"/>
      <c r="U44" s="140"/>
      <c r="V44" s="138"/>
      <c r="W44" s="283">
        <v>147.0</v>
      </c>
      <c r="X44" s="8"/>
      <c r="Y44" s="8"/>
      <c r="Z44" s="8"/>
      <c r="AA44" s="8"/>
      <c r="AB44" s="8"/>
      <c r="AC44" s="8"/>
      <c r="AD44" s="8"/>
      <c r="AE44" s="8"/>
    </row>
    <row r="45">
      <c r="A45" s="50" t="s">
        <v>70</v>
      </c>
      <c r="B45" s="50" t="s">
        <v>161</v>
      </c>
      <c r="C45" s="79"/>
      <c r="D45" s="70" t="s">
        <v>1005</v>
      </c>
      <c r="E45" s="53" t="s">
        <v>100</v>
      </c>
      <c r="F45" s="50" t="s">
        <v>66</v>
      </c>
      <c r="G45" s="295" t="s">
        <v>1006</v>
      </c>
      <c r="H45" s="157"/>
      <c r="I45" s="150" t="s">
        <v>1007</v>
      </c>
      <c r="J45" s="50" t="s">
        <v>77</v>
      </c>
      <c r="K45" s="54"/>
      <c r="L45" s="158"/>
      <c r="M45" s="58"/>
      <c r="N45" s="59"/>
      <c r="O45" s="154"/>
      <c r="P45" s="61"/>
      <c r="Q45" s="62"/>
      <c r="R45" s="63">
        <v>200.0</v>
      </c>
      <c r="S45" s="64"/>
      <c r="T45" s="139"/>
      <c r="U45" s="146"/>
      <c r="V45" s="138"/>
      <c r="W45" s="283">
        <v>200.0</v>
      </c>
      <c r="X45" s="8"/>
      <c r="Y45" s="8"/>
      <c r="Z45" s="8"/>
      <c r="AA45" s="8"/>
      <c r="AB45" s="8"/>
      <c r="AC45" s="8"/>
      <c r="AD45" s="8"/>
      <c r="AE45" s="8"/>
    </row>
    <row r="46">
      <c r="A46" s="50" t="s">
        <v>52</v>
      </c>
      <c r="B46" s="50" t="s">
        <v>63</v>
      </c>
      <c r="C46" s="79"/>
      <c r="D46" s="84" t="s">
        <v>1008</v>
      </c>
      <c r="E46" s="53" t="s">
        <v>171</v>
      </c>
      <c r="F46" s="50" t="s">
        <v>56</v>
      </c>
      <c r="G46" s="282" t="s">
        <v>1009</v>
      </c>
      <c r="H46" s="54" t="s">
        <v>1010</v>
      </c>
      <c r="I46" s="55" t="s">
        <v>1011</v>
      </c>
      <c r="J46" s="50" t="s">
        <v>77</v>
      </c>
      <c r="K46" s="54"/>
      <c r="L46" s="71"/>
      <c r="M46" s="58"/>
      <c r="N46" s="59"/>
      <c r="O46" s="159"/>
      <c r="P46" s="61">
        <v>250.0</v>
      </c>
      <c r="Q46" s="62"/>
      <c r="R46" s="63"/>
      <c r="S46" s="64"/>
      <c r="T46" s="139"/>
      <c r="U46" s="146"/>
      <c r="V46" s="103"/>
      <c r="W46" s="53">
        <v>125.0</v>
      </c>
      <c r="X46" s="8"/>
      <c r="Y46" s="8"/>
      <c r="Z46" s="8"/>
      <c r="AA46" s="8"/>
      <c r="AB46" s="8"/>
      <c r="AC46" s="8"/>
      <c r="AD46" s="8"/>
      <c r="AE46" s="8"/>
    </row>
    <row r="47">
      <c r="A47" s="50" t="s">
        <v>70</v>
      </c>
      <c r="B47" s="50" t="s">
        <v>63</v>
      </c>
      <c r="C47" s="51"/>
      <c r="D47" s="84" t="s">
        <v>1012</v>
      </c>
      <c r="E47" s="53" t="s">
        <v>100</v>
      </c>
      <c r="F47" s="50" t="s">
        <v>66</v>
      </c>
      <c r="G47" s="282" t="s">
        <v>1013</v>
      </c>
      <c r="H47" s="54" t="s">
        <v>1014</v>
      </c>
      <c r="I47" s="55" t="s">
        <v>1015</v>
      </c>
      <c r="J47" s="50" t="s">
        <v>77</v>
      </c>
      <c r="K47" s="54"/>
      <c r="L47" s="57"/>
      <c r="M47" s="58"/>
      <c r="N47" s="59"/>
      <c r="O47" s="160"/>
      <c r="P47" s="132"/>
      <c r="Q47" s="62">
        <v>250.0</v>
      </c>
      <c r="R47" s="63"/>
      <c r="S47" s="64"/>
      <c r="T47" s="149"/>
      <c r="U47" s="140"/>
      <c r="V47" s="103"/>
      <c r="W47" s="53">
        <v>125.0</v>
      </c>
      <c r="X47" s="8"/>
      <c r="Y47" s="8"/>
      <c r="Z47" s="8"/>
      <c r="AA47" s="8"/>
      <c r="AB47" s="8"/>
      <c r="AC47" s="8"/>
      <c r="AD47" s="8"/>
      <c r="AE47" s="8"/>
    </row>
    <row r="48">
      <c r="A48" s="50" t="s">
        <v>70</v>
      </c>
      <c r="B48" s="50" t="s">
        <v>63</v>
      </c>
      <c r="C48" s="51"/>
      <c r="D48" s="161" t="s">
        <v>1016</v>
      </c>
      <c r="E48" s="53" t="s">
        <v>87</v>
      </c>
      <c r="F48" s="50" t="s">
        <v>88</v>
      </c>
      <c r="G48" s="282" t="s">
        <v>1017</v>
      </c>
      <c r="H48" s="54" t="s">
        <v>1018</v>
      </c>
      <c r="I48" s="55" t="s">
        <v>1019</v>
      </c>
      <c r="J48" s="50" t="s">
        <v>49</v>
      </c>
      <c r="K48" s="54"/>
      <c r="L48" s="71"/>
      <c r="M48" s="93"/>
      <c r="N48" s="59"/>
      <c r="O48" s="160"/>
      <c r="P48" s="61"/>
      <c r="Q48" s="62">
        <v>250.0</v>
      </c>
      <c r="R48" s="63"/>
      <c r="S48" s="64"/>
      <c r="T48" s="139"/>
      <c r="U48" s="140"/>
      <c r="V48" s="96"/>
      <c r="W48" s="283">
        <v>250.0</v>
      </c>
      <c r="X48" s="8"/>
      <c r="Y48" s="8"/>
      <c r="Z48" s="8"/>
      <c r="AA48" s="8"/>
      <c r="AB48" s="8"/>
      <c r="AC48" s="8"/>
      <c r="AD48" s="8"/>
      <c r="AE48" s="8"/>
    </row>
    <row r="49">
      <c r="A49" s="50" t="s">
        <v>52</v>
      </c>
      <c r="B49" s="50" t="s">
        <v>63</v>
      </c>
      <c r="C49" s="51"/>
      <c r="D49" s="70" t="s">
        <v>1020</v>
      </c>
      <c r="E49" s="53" t="s">
        <v>79</v>
      </c>
      <c r="F49" s="50" t="s">
        <v>56</v>
      </c>
      <c r="G49" s="297" t="s">
        <v>1021</v>
      </c>
      <c r="H49" s="162" t="s">
        <v>26</v>
      </c>
      <c r="I49" s="55" t="s">
        <v>1022</v>
      </c>
      <c r="J49" s="50" t="s">
        <v>49</v>
      </c>
      <c r="K49" s="54"/>
      <c r="L49" s="71"/>
      <c r="M49" s="58"/>
      <c r="N49" s="143"/>
      <c r="O49" s="160">
        <v>250.0</v>
      </c>
      <c r="P49" s="61"/>
      <c r="Q49" s="73"/>
      <c r="R49" s="74"/>
      <c r="S49" s="75"/>
      <c r="T49" s="163"/>
      <c r="U49" s="164"/>
      <c r="V49" s="103"/>
      <c r="W49" s="283">
        <v>250.0</v>
      </c>
      <c r="X49" s="8"/>
      <c r="Y49" s="8"/>
      <c r="Z49" s="8"/>
      <c r="AA49" s="8"/>
      <c r="AB49" s="8"/>
      <c r="AC49" s="8"/>
      <c r="AD49" s="8"/>
      <c r="AE49" s="8"/>
    </row>
    <row r="50">
      <c r="A50" s="50" t="s">
        <v>70</v>
      </c>
      <c r="B50" s="50" t="s">
        <v>63</v>
      </c>
      <c r="C50" s="79"/>
      <c r="D50" s="70" t="s">
        <v>1023</v>
      </c>
      <c r="E50" s="53" t="s">
        <v>174</v>
      </c>
      <c r="F50" s="50" t="s">
        <v>66</v>
      </c>
      <c r="G50" s="282" t="s">
        <v>1024</v>
      </c>
      <c r="H50" s="54"/>
      <c r="I50" s="55" t="s">
        <v>1025</v>
      </c>
      <c r="J50" s="50" t="s">
        <v>60</v>
      </c>
      <c r="K50" s="54"/>
      <c r="L50" s="71"/>
      <c r="M50" s="58">
        <v>250.0</v>
      </c>
      <c r="N50" s="165"/>
      <c r="O50" s="160"/>
      <c r="P50" s="61"/>
      <c r="Q50" s="62"/>
      <c r="R50" s="63"/>
      <c r="S50" s="64"/>
      <c r="T50" s="163"/>
      <c r="U50" s="166"/>
      <c r="V50" s="135"/>
      <c r="W50" s="283">
        <v>250.0</v>
      </c>
      <c r="X50" s="8"/>
      <c r="Y50" s="8"/>
      <c r="Z50" s="8"/>
      <c r="AA50" s="8"/>
      <c r="AB50" s="8"/>
      <c r="AC50" s="8"/>
      <c r="AD50" s="8"/>
      <c r="AE50" s="8"/>
    </row>
    <row r="51">
      <c r="A51" s="50" t="s">
        <v>70</v>
      </c>
      <c r="B51" s="50" t="s">
        <v>63</v>
      </c>
      <c r="C51" s="51"/>
      <c r="D51" s="70" t="s">
        <v>1026</v>
      </c>
      <c r="E51" s="53" t="s">
        <v>174</v>
      </c>
      <c r="F51" s="50" t="s">
        <v>66</v>
      </c>
      <c r="G51" s="297" t="s">
        <v>1027</v>
      </c>
      <c r="H51" s="54"/>
      <c r="I51" s="55" t="s">
        <v>1025</v>
      </c>
      <c r="J51" s="50" t="s">
        <v>60</v>
      </c>
      <c r="K51" s="54"/>
      <c r="L51" s="71"/>
      <c r="M51" s="58">
        <v>250.0</v>
      </c>
      <c r="N51" s="165"/>
      <c r="O51" s="160"/>
      <c r="P51" s="61"/>
      <c r="Q51" s="87"/>
      <c r="R51" s="43"/>
      <c r="S51" s="44"/>
      <c r="T51" s="163"/>
      <c r="U51" s="166"/>
      <c r="V51" s="138"/>
      <c r="W51" s="283">
        <v>250.0</v>
      </c>
      <c r="X51" s="8"/>
      <c r="Y51" s="8"/>
      <c r="Z51" s="8"/>
      <c r="AA51" s="8"/>
      <c r="AB51" s="8"/>
      <c r="AC51" s="8"/>
      <c r="AD51" s="8"/>
      <c r="AE51" s="8"/>
    </row>
    <row r="52">
      <c r="A52" s="50" t="s">
        <v>52</v>
      </c>
      <c r="B52" s="50" t="s">
        <v>63</v>
      </c>
      <c r="C52" s="51"/>
      <c r="D52" s="161" t="s">
        <v>1028</v>
      </c>
      <c r="E52" s="53" t="s">
        <v>493</v>
      </c>
      <c r="F52" s="50" t="s">
        <v>56</v>
      </c>
      <c r="G52" s="282" t="s">
        <v>1029</v>
      </c>
      <c r="H52" s="54"/>
      <c r="I52" s="167" t="s">
        <v>1030</v>
      </c>
      <c r="J52" s="50" t="s">
        <v>60</v>
      </c>
      <c r="K52" s="54"/>
      <c r="L52" s="57"/>
      <c r="M52" s="58"/>
      <c r="N52" s="165"/>
      <c r="O52" s="160"/>
      <c r="P52" s="61">
        <v>250.0</v>
      </c>
      <c r="Q52" s="73"/>
      <c r="R52" s="74"/>
      <c r="S52" s="75"/>
      <c r="T52" s="168"/>
      <c r="U52" s="166"/>
      <c r="V52" s="138"/>
      <c r="W52" s="53">
        <v>125.0</v>
      </c>
      <c r="X52" s="8"/>
      <c r="Y52" s="8"/>
      <c r="Z52" s="8"/>
      <c r="AA52" s="8"/>
      <c r="AB52" s="8"/>
      <c r="AC52" s="8"/>
      <c r="AD52" s="8"/>
      <c r="AE52" s="8"/>
    </row>
    <row r="53">
      <c r="A53" s="50" t="s">
        <v>52</v>
      </c>
      <c r="B53" s="50" t="s">
        <v>63</v>
      </c>
      <c r="C53" s="51"/>
      <c r="D53" s="319" t="s">
        <v>1031</v>
      </c>
      <c r="E53" s="53" t="s">
        <v>100</v>
      </c>
      <c r="F53" s="50" t="s">
        <v>73</v>
      </c>
      <c r="G53" s="282" t="s">
        <v>1032</v>
      </c>
      <c r="H53" s="54" t="s">
        <v>1033</v>
      </c>
      <c r="I53" s="55" t="s">
        <v>1034</v>
      </c>
      <c r="J53" s="50" t="s">
        <v>77</v>
      </c>
      <c r="K53" s="54"/>
      <c r="L53" s="57"/>
      <c r="M53" s="58"/>
      <c r="N53" s="170"/>
      <c r="O53" s="160"/>
      <c r="P53" s="171">
        <v>294.0</v>
      </c>
      <c r="Q53" s="73"/>
      <c r="R53" s="74"/>
      <c r="S53" s="75"/>
      <c r="T53" s="163"/>
      <c r="U53" s="166"/>
      <c r="V53" s="138"/>
      <c r="W53" s="53">
        <v>50.0</v>
      </c>
      <c r="X53" s="8"/>
      <c r="Y53" s="8"/>
      <c r="Z53" s="8"/>
      <c r="AA53" s="8"/>
      <c r="AB53" s="8"/>
      <c r="AC53" s="8"/>
      <c r="AD53" s="8"/>
      <c r="AE53" s="8"/>
    </row>
    <row r="54">
      <c r="A54" s="50" t="s">
        <v>70</v>
      </c>
      <c r="B54" s="50" t="s">
        <v>63</v>
      </c>
      <c r="C54" s="51"/>
      <c r="D54" s="141" t="s">
        <v>1035</v>
      </c>
      <c r="E54" s="53" t="s">
        <v>55</v>
      </c>
      <c r="F54" s="50" t="s">
        <v>56</v>
      </c>
      <c r="G54" s="282" t="s">
        <v>1036</v>
      </c>
      <c r="H54" s="54" t="s">
        <v>1037</v>
      </c>
      <c r="I54" s="55" t="s">
        <v>1038</v>
      </c>
      <c r="J54" s="50" t="s">
        <v>60</v>
      </c>
      <c r="K54" s="54"/>
      <c r="L54" s="71"/>
      <c r="M54" s="93"/>
      <c r="N54" s="165"/>
      <c r="O54" s="172"/>
      <c r="P54" s="171"/>
      <c r="Q54" s="62">
        <v>350.0</v>
      </c>
      <c r="R54" s="63"/>
      <c r="S54" s="64"/>
      <c r="T54" s="163"/>
      <c r="U54" s="166"/>
      <c r="V54" s="138"/>
      <c r="W54" s="283">
        <v>350.0</v>
      </c>
      <c r="X54" s="8"/>
      <c r="Y54" s="8"/>
      <c r="Z54" s="8"/>
      <c r="AA54" s="8"/>
      <c r="AB54" s="8"/>
      <c r="AC54" s="8"/>
      <c r="AD54" s="8"/>
      <c r="AE54" s="8"/>
    </row>
    <row r="55">
      <c r="A55" s="50" t="s">
        <v>52</v>
      </c>
      <c r="B55" s="50" t="s">
        <v>161</v>
      </c>
      <c r="C55" s="51"/>
      <c r="D55" s="141" t="s">
        <v>1039</v>
      </c>
      <c r="E55" s="53" t="s">
        <v>72</v>
      </c>
      <c r="F55" s="50" t="s">
        <v>162</v>
      </c>
      <c r="G55" s="342" t="s">
        <v>1040</v>
      </c>
      <c r="H55" s="106" t="s">
        <v>1041</v>
      </c>
      <c r="I55" s="55" t="s">
        <v>1042</v>
      </c>
      <c r="J55" s="50" t="s">
        <v>49</v>
      </c>
      <c r="K55" s="54"/>
      <c r="L55" s="158"/>
      <c r="M55" s="58"/>
      <c r="N55" s="165"/>
      <c r="O55" s="160"/>
      <c r="P55" s="171"/>
      <c r="Q55" s="73"/>
      <c r="R55" s="74"/>
      <c r="S55" s="64">
        <v>450.0</v>
      </c>
      <c r="T55" s="163"/>
      <c r="U55" s="164"/>
      <c r="V55" s="138"/>
      <c r="W55" s="53">
        <v>225.0</v>
      </c>
      <c r="X55" s="8"/>
      <c r="Y55" s="8"/>
      <c r="Z55" s="8"/>
      <c r="AA55" s="8"/>
      <c r="AB55" s="8"/>
      <c r="AC55" s="8"/>
      <c r="AD55" s="8"/>
      <c r="AE55" s="8"/>
    </row>
    <row r="56">
      <c r="A56" s="50" t="s">
        <v>70</v>
      </c>
      <c r="B56" s="50" t="s">
        <v>63</v>
      </c>
      <c r="C56" s="51"/>
      <c r="D56" s="51"/>
      <c r="E56" s="173" t="s">
        <v>79</v>
      </c>
      <c r="F56" s="50" t="s">
        <v>56</v>
      </c>
      <c r="G56" s="282" t="s">
        <v>1043</v>
      </c>
      <c r="H56" s="54" t="s">
        <v>1044</v>
      </c>
      <c r="I56" s="55" t="s">
        <v>1045</v>
      </c>
      <c r="J56" s="50" t="s">
        <v>49</v>
      </c>
      <c r="K56" s="54"/>
      <c r="L56" s="71">
        <v>350.0</v>
      </c>
      <c r="M56" s="174"/>
      <c r="N56" s="165"/>
      <c r="O56" s="172"/>
      <c r="P56" s="171"/>
      <c r="Q56" s="62"/>
      <c r="R56" s="63"/>
      <c r="S56" s="64"/>
      <c r="T56" s="168"/>
      <c r="U56" s="166"/>
      <c r="V56" s="138"/>
      <c r="W56" s="89">
        <v>175.0</v>
      </c>
      <c r="X56" s="8"/>
      <c r="Y56" s="8"/>
      <c r="Z56" s="8"/>
      <c r="AA56" s="8"/>
      <c r="AB56" s="8"/>
      <c r="AC56" s="8"/>
      <c r="AD56" s="8"/>
      <c r="AE56" s="8"/>
    </row>
    <row r="57">
      <c r="A57" s="50" t="s">
        <v>70</v>
      </c>
      <c r="B57" s="50" t="s">
        <v>63</v>
      </c>
      <c r="C57" s="51"/>
      <c r="D57" s="141" t="s">
        <v>1046</v>
      </c>
      <c r="E57" s="173" t="s">
        <v>100</v>
      </c>
      <c r="F57" s="50" t="s">
        <v>73</v>
      </c>
      <c r="G57" s="326" t="s">
        <v>1047</v>
      </c>
      <c r="H57" s="175" t="s">
        <v>1048</v>
      </c>
      <c r="I57" s="55" t="s">
        <v>1049</v>
      </c>
      <c r="J57" s="50" t="s">
        <v>77</v>
      </c>
      <c r="K57" s="54"/>
      <c r="L57" s="71">
        <v>294.0</v>
      </c>
      <c r="M57" s="58"/>
      <c r="N57" s="165"/>
      <c r="O57" s="176"/>
      <c r="P57" s="171"/>
      <c r="Q57" s="62"/>
      <c r="R57" s="63"/>
      <c r="S57" s="64"/>
      <c r="T57" s="168"/>
      <c r="U57" s="166"/>
      <c r="V57" s="138"/>
      <c r="W57" s="53">
        <v>50.0</v>
      </c>
      <c r="X57" s="8"/>
      <c r="Y57" s="8"/>
      <c r="Z57" s="8"/>
      <c r="AA57" s="8"/>
      <c r="AB57" s="8"/>
      <c r="AC57" s="8"/>
      <c r="AD57" s="8"/>
      <c r="AE57" s="8"/>
    </row>
    <row r="58">
      <c r="A58" s="50" t="s">
        <v>52</v>
      </c>
      <c r="B58" s="50" t="s">
        <v>63</v>
      </c>
      <c r="C58" s="51"/>
      <c r="D58" s="141" t="s">
        <v>1050</v>
      </c>
      <c r="E58" s="173" t="s">
        <v>174</v>
      </c>
      <c r="F58" s="50" t="s">
        <v>66</v>
      </c>
      <c r="G58" s="282" t="s">
        <v>1051</v>
      </c>
      <c r="H58" s="54" t="s">
        <v>1052</v>
      </c>
      <c r="I58" s="55" t="s">
        <v>1053</v>
      </c>
      <c r="J58" s="50" t="s">
        <v>60</v>
      </c>
      <c r="K58" s="54"/>
      <c r="L58" s="177"/>
      <c r="M58" s="58"/>
      <c r="N58" s="165"/>
      <c r="O58" s="160">
        <v>250.0</v>
      </c>
      <c r="P58" s="171"/>
      <c r="Q58" s="151"/>
      <c r="R58" s="152"/>
      <c r="S58" s="153"/>
      <c r="T58" s="168"/>
      <c r="U58" s="166"/>
      <c r="V58" s="138"/>
      <c r="W58" s="283">
        <v>250.0</v>
      </c>
      <c r="X58" s="8"/>
      <c r="Y58" s="8"/>
      <c r="Z58" s="8"/>
      <c r="AA58" s="8"/>
      <c r="AB58" s="8"/>
      <c r="AC58" s="8"/>
      <c r="AD58" s="8"/>
      <c r="AE58" s="8"/>
    </row>
    <row r="59">
      <c r="A59" s="50" t="s">
        <v>52</v>
      </c>
      <c r="B59" s="50" t="s">
        <v>63</v>
      </c>
      <c r="C59" s="51"/>
      <c r="D59" s="141" t="s">
        <v>1054</v>
      </c>
      <c r="E59" s="173" t="s">
        <v>35</v>
      </c>
      <c r="F59" s="50" t="s">
        <v>56</v>
      </c>
      <c r="G59" s="282" t="s">
        <v>1055</v>
      </c>
      <c r="H59" s="54" t="s">
        <v>1052</v>
      </c>
      <c r="I59" s="55" t="s">
        <v>1053</v>
      </c>
      <c r="J59" s="50" t="s">
        <v>60</v>
      </c>
      <c r="K59" s="54"/>
      <c r="L59" s="178"/>
      <c r="M59" s="58"/>
      <c r="N59" s="165"/>
      <c r="O59" s="160">
        <v>250.0</v>
      </c>
      <c r="P59" s="179"/>
      <c r="Q59" s="151"/>
      <c r="R59" s="152"/>
      <c r="S59" s="153"/>
      <c r="T59" s="168"/>
      <c r="U59" s="166"/>
      <c r="V59" s="138"/>
      <c r="W59" s="283">
        <v>250.0</v>
      </c>
      <c r="X59" s="8"/>
      <c r="Y59" s="8"/>
      <c r="Z59" s="8"/>
      <c r="AA59" s="8"/>
      <c r="AB59" s="8"/>
      <c r="AC59" s="8"/>
      <c r="AD59" s="8"/>
      <c r="AE59" s="8"/>
    </row>
    <row r="60">
      <c r="A60" s="50" t="s">
        <v>70</v>
      </c>
      <c r="B60" s="50" t="s">
        <v>63</v>
      </c>
      <c r="C60" s="51"/>
      <c r="D60" s="141" t="s">
        <v>1056</v>
      </c>
      <c r="E60" s="173" t="s">
        <v>174</v>
      </c>
      <c r="F60" s="50" t="s">
        <v>73</v>
      </c>
      <c r="G60" s="282" t="s">
        <v>1057</v>
      </c>
      <c r="H60" s="54"/>
      <c r="I60" s="55" t="s">
        <v>1058</v>
      </c>
      <c r="J60" s="50" t="s">
        <v>77</v>
      </c>
      <c r="K60" s="54"/>
      <c r="L60" s="177"/>
      <c r="M60" s="58">
        <v>250.0</v>
      </c>
      <c r="N60" s="180"/>
      <c r="O60" s="172"/>
      <c r="P60" s="171"/>
      <c r="Q60" s="62"/>
      <c r="R60" s="63"/>
      <c r="S60" s="64"/>
      <c r="T60" s="163"/>
      <c r="U60" s="166"/>
      <c r="V60" s="138"/>
      <c r="W60" s="53">
        <v>50.0</v>
      </c>
      <c r="X60" s="8"/>
      <c r="Y60" s="8"/>
      <c r="Z60" s="8"/>
      <c r="AA60" s="8"/>
      <c r="AB60" s="8"/>
      <c r="AC60" s="8"/>
      <c r="AD60" s="8"/>
      <c r="AE60" s="8"/>
    </row>
    <row r="61">
      <c r="A61" s="50" t="s">
        <v>52</v>
      </c>
      <c r="B61" s="50" t="s">
        <v>63</v>
      </c>
      <c r="C61" s="51"/>
      <c r="D61" s="141" t="s">
        <v>1059</v>
      </c>
      <c r="E61" s="173" t="s">
        <v>87</v>
      </c>
      <c r="F61" s="50" t="s">
        <v>88</v>
      </c>
      <c r="G61" s="282" t="s">
        <v>1060</v>
      </c>
      <c r="H61" s="54" t="s">
        <v>649</v>
      </c>
      <c r="I61" s="55" t="s">
        <v>1061</v>
      </c>
      <c r="J61" s="50" t="s">
        <v>49</v>
      </c>
      <c r="K61" s="54"/>
      <c r="L61" s="177"/>
      <c r="M61" s="58"/>
      <c r="N61" s="165"/>
      <c r="O61" s="176"/>
      <c r="P61" s="171">
        <v>150.0</v>
      </c>
      <c r="Q61" s="73"/>
      <c r="R61" s="74"/>
      <c r="S61" s="75"/>
      <c r="T61" s="163"/>
      <c r="U61" s="166"/>
      <c r="V61" s="138"/>
      <c r="W61" s="53">
        <v>50.0</v>
      </c>
      <c r="X61" s="8"/>
      <c r="Y61" s="8"/>
      <c r="Z61" s="8"/>
      <c r="AA61" s="8"/>
      <c r="AB61" s="8"/>
      <c r="AC61" s="8"/>
      <c r="AD61" s="8"/>
      <c r="AE61" s="8"/>
    </row>
    <row r="62">
      <c r="A62" s="50" t="s">
        <v>70</v>
      </c>
      <c r="B62" s="50" t="s">
        <v>63</v>
      </c>
      <c r="C62" s="79"/>
      <c r="D62" s="141" t="s">
        <v>1062</v>
      </c>
      <c r="E62" s="173" t="s">
        <v>100</v>
      </c>
      <c r="F62" s="50" t="s">
        <v>73</v>
      </c>
      <c r="G62" s="282" t="s">
        <v>1063</v>
      </c>
      <c r="H62" s="54" t="s">
        <v>1064</v>
      </c>
      <c r="I62" s="55" t="s">
        <v>1065</v>
      </c>
      <c r="J62" s="50" t="s">
        <v>77</v>
      </c>
      <c r="K62" s="54"/>
      <c r="L62" s="177">
        <v>294.0</v>
      </c>
      <c r="M62" s="58"/>
      <c r="N62" s="165"/>
      <c r="O62" s="172"/>
      <c r="P62" s="171"/>
      <c r="Q62" s="73"/>
      <c r="R62" s="74"/>
      <c r="S62" s="75"/>
      <c r="T62" s="163"/>
      <c r="U62" s="166"/>
      <c r="V62" s="138"/>
      <c r="W62" s="53">
        <v>50.0</v>
      </c>
      <c r="X62" s="8"/>
      <c r="Y62" s="8"/>
      <c r="Z62" s="8"/>
      <c r="AA62" s="8"/>
      <c r="AB62" s="8"/>
      <c r="AC62" s="8"/>
      <c r="AD62" s="8"/>
      <c r="AE62" s="8"/>
    </row>
    <row r="63">
      <c r="A63" s="50" t="s">
        <v>70</v>
      </c>
      <c r="B63" s="50" t="s">
        <v>63</v>
      </c>
      <c r="C63" s="51"/>
      <c r="D63" s="141" t="s">
        <v>1066</v>
      </c>
      <c r="E63" s="173" t="s">
        <v>87</v>
      </c>
      <c r="F63" s="50" t="s">
        <v>73</v>
      </c>
      <c r="G63" s="282" t="s">
        <v>1067</v>
      </c>
      <c r="H63" s="54" t="s">
        <v>1064</v>
      </c>
      <c r="I63" s="55" t="s">
        <v>1065</v>
      </c>
      <c r="J63" s="50" t="s">
        <v>77</v>
      </c>
      <c r="K63" s="54"/>
      <c r="L63" s="177">
        <v>294.0</v>
      </c>
      <c r="M63" s="93"/>
      <c r="N63" s="165"/>
      <c r="O63" s="181"/>
      <c r="P63" s="179"/>
      <c r="Q63" s="73"/>
      <c r="R63" s="74"/>
      <c r="S63" s="75"/>
      <c r="T63" s="163"/>
      <c r="U63" s="166"/>
      <c r="V63" s="135"/>
      <c r="W63" s="53">
        <v>50.0</v>
      </c>
      <c r="X63" s="8"/>
      <c r="Y63" s="8"/>
      <c r="Z63" s="8"/>
      <c r="AA63" s="8"/>
      <c r="AB63" s="8"/>
      <c r="AC63" s="8"/>
      <c r="AD63" s="8"/>
      <c r="AE63" s="8"/>
    </row>
    <row r="64">
      <c r="A64" s="50" t="s">
        <v>52</v>
      </c>
      <c r="B64" s="50" t="s">
        <v>63</v>
      </c>
      <c r="C64" s="51"/>
      <c r="D64" s="141" t="s">
        <v>1068</v>
      </c>
      <c r="E64" s="173" t="s">
        <v>100</v>
      </c>
      <c r="F64" s="50" t="s">
        <v>73</v>
      </c>
      <c r="G64" s="282" t="s">
        <v>1069</v>
      </c>
      <c r="H64" s="54" t="s">
        <v>1070</v>
      </c>
      <c r="I64" s="55" t="s">
        <v>1071</v>
      </c>
      <c r="J64" s="50" t="s">
        <v>77</v>
      </c>
      <c r="K64" s="54"/>
      <c r="L64" s="177"/>
      <c r="M64" s="58"/>
      <c r="N64" s="165"/>
      <c r="O64" s="181"/>
      <c r="P64" s="171">
        <v>147.0</v>
      </c>
      <c r="Q64" s="73"/>
      <c r="R64" s="74"/>
      <c r="S64" s="75"/>
      <c r="T64" s="163"/>
      <c r="U64" s="166"/>
      <c r="V64" s="138"/>
      <c r="W64" s="53">
        <v>50.0</v>
      </c>
      <c r="X64" s="8"/>
      <c r="Y64" s="8"/>
      <c r="Z64" s="8"/>
      <c r="AA64" s="8"/>
      <c r="AB64" s="8"/>
      <c r="AC64" s="8"/>
      <c r="AD64" s="8"/>
      <c r="AE64" s="8"/>
    </row>
    <row r="65">
      <c r="A65" s="50" t="s">
        <v>52</v>
      </c>
      <c r="B65" s="50" t="s">
        <v>63</v>
      </c>
      <c r="C65" s="51"/>
      <c r="D65" s="141" t="s">
        <v>1072</v>
      </c>
      <c r="E65" s="173" t="s">
        <v>55</v>
      </c>
      <c r="F65" s="50" t="s">
        <v>56</v>
      </c>
      <c r="G65" s="292" t="s">
        <v>1073</v>
      </c>
      <c r="H65" s="54" t="s">
        <v>1074</v>
      </c>
      <c r="I65" s="55" t="s">
        <v>1075</v>
      </c>
      <c r="J65" s="50" t="s">
        <v>60</v>
      </c>
      <c r="K65" s="54"/>
      <c r="L65" s="177"/>
      <c r="M65" s="58"/>
      <c r="N65" s="170"/>
      <c r="O65" s="176">
        <v>350.0</v>
      </c>
      <c r="P65" s="179"/>
      <c r="Q65" s="62"/>
      <c r="R65" s="63"/>
      <c r="S65" s="64"/>
      <c r="T65" s="163"/>
      <c r="U65" s="166"/>
      <c r="V65" s="138"/>
      <c r="W65" s="53">
        <v>200.0</v>
      </c>
      <c r="X65" s="8"/>
      <c r="Y65" s="8"/>
      <c r="Z65" s="8"/>
      <c r="AA65" s="8"/>
      <c r="AB65" s="8"/>
      <c r="AC65" s="8"/>
      <c r="AD65" s="8"/>
      <c r="AE65" s="8"/>
    </row>
    <row r="66">
      <c r="A66" s="50" t="s">
        <v>52</v>
      </c>
      <c r="B66" s="50" t="s">
        <v>63</v>
      </c>
      <c r="C66" s="51"/>
      <c r="D66" s="141" t="s">
        <v>1076</v>
      </c>
      <c r="E66" s="173" t="s">
        <v>122</v>
      </c>
      <c r="F66" s="50" t="s">
        <v>162</v>
      </c>
      <c r="G66" s="282" t="s">
        <v>1077</v>
      </c>
      <c r="H66" s="54"/>
      <c r="I66" s="55" t="s">
        <v>1078</v>
      </c>
      <c r="J66" s="50" t="s">
        <v>49</v>
      </c>
      <c r="K66" s="54"/>
      <c r="L66" s="177"/>
      <c r="M66" s="93"/>
      <c r="N66" s="165">
        <v>399.0</v>
      </c>
      <c r="O66" s="181"/>
      <c r="P66" s="179"/>
      <c r="Q66" s="73"/>
      <c r="R66" s="74"/>
      <c r="S66" s="75"/>
      <c r="T66" s="163"/>
      <c r="U66" s="166"/>
      <c r="V66" s="138"/>
      <c r="W66" s="182">
        <v>199.5</v>
      </c>
      <c r="X66" s="8"/>
      <c r="Y66" s="8"/>
      <c r="Z66" s="8"/>
      <c r="AA66" s="8"/>
      <c r="AB66" s="8"/>
      <c r="AC66" s="8"/>
      <c r="AD66" s="8"/>
      <c r="AE66" s="8"/>
    </row>
    <row r="67">
      <c r="A67" s="50" t="s">
        <v>52</v>
      </c>
      <c r="B67" s="50" t="s">
        <v>63</v>
      </c>
      <c r="C67" s="51"/>
      <c r="D67" s="141" t="s">
        <v>1079</v>
      </c>
      <c r="E67" s="173" t="s">
        <v>79</v>
      </c>
      <c r="F67" s="50" t="s">
        <v>73</v>
      </c>
      <c r="G67" s="282" t="s">
        <v>1080</v>
      </c>
      <c r="H67" s="54" t="s">
        <v>1081</v>
      </c>
      <c r="I67" s="55" t="s">
        <v>1082</v>
      </c>
      <c r="J67" s="50" t="s">
        <v>49</v>
      </c>
      <c r="K67" s="54"/>
      <c r="L67" s="178"/>
      <c r="M67" s="93"/>
      <c r="N67" s="165"/>
      <c r="O67" s="172"/>
      <c r="P67" s="171">
        <v>147.0</v>
      </c>
      <c r="Q67" s="62"/>
      <c r="R67" s="63"/>
      <c r="S67" s="64"/>
      <c r="T67" s="163"/>
      <c r="U67" s="166"/>
      <c r="V67" s="138"/>
      <c r="W67" s="53">
        <v>50.0</v>
      </c>
      <c r="X67" s="8"/>
      <c r="Y67" s="8"/>
      <c r="Z67" s="8"/>
      <c r="AA67" s="8"/>
      <c r="AB67" s="8"/>
      <c r="AC67" s="8"/>
      <c r="AD67" s="8"/>
      <c r="AE67" s="8"/>
    </row>
    <row r="68">
      <c r="A68" s="50" t="s">
        <v>52</v>
      </c>
      <c r="B68" s="50" t="s">
        <v>63</v>
      </c>
      <c r="C68" s="51"/>
      <c r="D68" s="141" t="s">
        <v>1083</v>
      </c>
      <c r="E68" s="173" t="s">
        <v>412</v>
      </c>
      <c r="F68" s="50" t="s">
        <v>73</v>
      </c>
      <c r="G68" s="282" t="s">
        <v>1084</v>
      </c>
      <c r="H68" s="54" t="s">
        <v>1085</v>
      </c>
      <c r="I68" s="55" t="s">
        <v>1086</v>
      </c>
      <c r="J68" s="50" t="s">
        <v>77</v>
      </c>
      <c r="K68" s="54"/>
      <c r="L68" s="178"/>
      <c r="M68" s="93"/>
      <c r="N68" s="170"/>
      <c r="O68" s="176"/>
      <c r="P68" s="171">
        <v>147.0</v>
      </c>
      <c r="Q68" s="73"/>
      <c r="R68" s="74"/>
      <c r="S68" s="75"/>
      <c r="T68" s="163"/>
      <c r="U68" s="166"/>
      <c r="V68" s="138"/>
      <c r="W68" s="53">
        <v>50.0</v>
      </c>
      <c r="X68" s="8"/>
      <c r="Y68" s="8"/>
      <c r="Z68" s="8"/>
      <c r="AA68" s="8"/>
      <c r="AB68" s="8"/>
      <c r="AC68" s="8"/>
      <c r="AD68" s="8"/>
      <c r="AE68" s="8"/>
    </row>
    <row r="69">
      <c r="A69" s="50" t="s">
        <v>70</v>
      </c>
      <c r="B69" s="50" t="s">
        <v>63</v>
      </c>
      <c r="C69" s="51"/>
      <c r="D69" s="141" t="s">
        <v>1087</v>
      </c>
      <c r="E69" s="173" t="s">
        <v>412</v>
      </c>
      <c r="F69" s="50" t="s">
        <v>66</v>
      </c>
      <c r="G69" s="282" t="s">
        <v>1088</v>
      </c>
      <c r="H69" s="54"/>
      <c r="I69" s="55" t="s">
        <v>1089</v>
      </c>
      <c r="J69" s="50" t="s">
        <v>77</v>
      </c>
      <c r="K69" s="54"/>
      <c r="L69" s="177"/>
      <c r="M69" s="93"/>
      <c r="N69" s="170"/>
      <c r="O69" s="160"/>
      <c r="P69" s="183"/>
      <c r="Q69" s="73"/>
      <c r="R69" s="63">
        <v>200.0</v>
      </c>
      <c r="S69" s="75"/>
      <c r="T69" s="163"/>
      <c r="U69" s="166"/>
      <c r="V69" s="138"/>
      <c r="W69" s="283">
        <v>200.0</v>
      </c>
      <c r="X69" s="8"/>
      <c r="Y69" s="8"/>
      <c r="Z69" s="8"/>
      <c r="AA69" s="8"/>
      <c r="AB69" s="8"/>
      <c r="AC69" s="8"/>
      <c r="AD69" s="8"/>
      <c r="AE69" s="8"/>
    </row>
    <row r="70">
      <c r="A70" s="50" t="s">
        <v>52</v>
      </c>
      <c r="B70" s="50" t="s">
        <v>53</v>
      </c>
      <c r="C70" s="51"/>
      <c r="D70" s="141" t="s">
        <v>54</v>
      </c>
      <c r="E70" s="329" t="s">
        <v>35</v>
      </c>
      <c r="F70" s="50" t="s">
        <v>73</v>
      </c>
      <c r="G70" s="282" t="s">
        <v>1090</v>
      </c>
      <c r="H70" s="54" t="s">
        <v>1091</v>
      </c>
      <c r="I70" s="55" t="s">
        <v>1092</v>
      </c>
      <c r="J70" s="50" t="s">
        <v>77</v>
      </c>
      <c r="K70" s="54"/>
      <c r="L70" s="185"/>
      <c r="M70" s="93"/>
      <c r="N70" s="165" t="s">
        <v>61</v>
      </c>
      <c r="O70" s="172"/>
      <c r="P70" s="179"/>
      <c r="Q70" s="62"/>
      <c r="R70" s="63"/>
      <c r="S70" s="64"/>
      <c r="T70" s="163"/>
      <c r="U70" s="166"/>
      <c r="V70" s="138"/>
      <c r="W70" s="53" t="s">
        <v>54</v>
      </c>
      <c r="X70" s="8"/>
      <c r="Y70" s="8"/>
      <c r="Z70" s="8"/>
      <c r="AA70" s="8"/>
      <c r="AB70" s="8"/>
      <c r="AC70" s="8"/>
      <c r="AD70" s="8"/>
      <c r="AE70" s="8"/>
    </row>
    <row r="71">
      <c r="A71" s="50" t="s">
        <v>70</v>
      </c>
      <c r="B71" s="50" t="s">
        <v>63</v>
      </c>
      <c r="C71" s="51"/>
      <c r="D71" s="141" t="s">
        <v>1093</v>
      </c>
      <c r="E71" s="329" t="s">
        <v>105</v>
      </c>
      <c r="F71" s="50" t="s">
        <v>56</v>
      </c>
      <c r="G71" s="282" t="s">
        <v>1094</v>
      </c>
      <c r="H71" s="54"/>
      <c r="I71" s="55" t="s">
        <v>1095</v>
      </c>
      <c r="J71" s="50" t="s">
        <v>49</v>
      </c>
      <c r="K71" s="54"/>
      <c r="L71" s="186"/>
      <c r="M71" s="58">
        <v>500.0</v>
      </c>
      <c r="N71" s="170"/>
      <c r="O71" s="172"/>
      <c r="P71" s="179"/>
      <c r="Q71" s="73"/>
      <c r="R71" s="74"/>
      <c r="S71" s="75"/>
      <c r="T71" s="163"/>
      <c r="U71" s="166"/>
      <c r="V71" s="138"/>
      <c r="W71" s="53">
        <v>250.0</v>
      </c>
      <c r="X71" s="8"/>
      <c r="Y71" s="8"/>
      <c r="Z71" s="8"/>
      <c r="AA71" s="8"/>
      <c r="AB71" s="8"/>
      <c r="AC71" s="8"/>
      <c r="AD71" s="8"/>
      <c r="AE71" s="8"/>
    </row>
    <row r="72">
      <c r="A72" s="50" t="s">
        <v>70</v>
      </c>
      <c r="B72" s="50" t="s">
        <v>63</v>
      </c>
      <c r="C72" s="51"/>
      <c r="D72" s="141" t="s">
        <v>1096</v>
      </c>
      <c r="E72" s="184"/>
      <c r="F72" s="50" t="s">
        <v>162</v>
      </c>
      <c r="G72" s="282" t="s">
        <v>1097</v>
      </c>
      <c r="H72" s="54" t="s">
        <v>1098</v>
      </c>
      <c r="I72" s="55" t="s">
        <v>838</v>
      </c>
      <c r="J72" s="50" t="s">
        <v>77</v>
      </c>
      <c r="K72" s="54"/>
      <c r="L72" s="177"/>
      <c r="M72" s="93"/>
      <c r="N72" s="187"/>
      <c r="O72" s="160">
        <v>2800.0</v>
      </c>
      <c r="P72" s="179"/>
      <c r="Q72" s="73"/>
      <c r="R72" s="74"/>
      <c r="S72" s="75"/>
      <c r="T72" s="163"/>
      <c r="U72" s="166"/>
      <c r="V72" s="138"/>
      <c r="W72" s="89">
        <v>1400.0</v>
      </c>
      <c r="X72" s="8"/>
      <c r="Y72" s="8"/>
      <c r="Z72" s="8"/>
      <c r="AA72" s="8"/>
      <c r="AB72" s="8"/>
      <c r="AC72" s="8"/>
      <c r="AD72" s="8"/>
      <c r="AE72" s="8"/>
    </row>
    <row r="73">
      <c r="A73" s="50" t="s">
        <v>70</v>
      </c>
      <c r="B73" s="50" t="s">
        <v>53</v>
      </c>
      <c r="C73" s="51"/>
      <c r="D73" s="141" t="s">
        <v>54</v>
      </c>
      <c r="E73" s="329" t="s">
        <v>412</v>
      </c>
      <c r="F73" s="50" t="s">
        <v>249</v>
      </c>
      <c r="G73" s="282" t="s">
        <v>1099</v>
      </c>
      <c r="H73" s="54" t="s">
        <v>1098</v>
      </c>
      <c r="I73" s="55" t="s">
        <v>838</v>
      </c>
      <c r="J73" s="50" t="s">
        <v>77</v>
      </c>
      <c r="K73" s="54"/>
      <c r="L73" s="185"/>
      <c r="M73" s="58"/>
      <c r="N73" s="170"/>
      <c r="O73" s="172"/>
      <c r="P73" s="179"/>
      <c r="Q73" s="73"/>
      <c r="R73" s="74"/>
      <c r="S73" s="75"/>
      <c r="T73" s="163"/>
      <c r="U73" s="166"/>
      <c r="V73" s="138"/>
      <c r="W73" s="53"/>
      <c r="X73" s="8"/>
      <c r="Y73" s="8"/>
      <c r="Z73" s="8"/>
      <c r="AA73" s="8"/>
      <c r="AB73" s="8"/>
      <c r="AC73" s="8"/>
      <c r="AD73" s="8"/>
      <c r="AE73" s="8"/>
    </row>
    <row r="74">
      <c r="A74" s="50" t="s">
        <v>70</v>
      </c>
      <c r="B74" s="50" t="s">
        <v>63</v>
      </c>
      <c r="C74" s="188"/>
      <c r="D74" s="330" t="s">
        <v>1100</v>
      </c>
      <c r="E74" s="329" t="s">
        <v>100</v>
      </c>
      <c r="F74" s="50" t="s">
        <v>66</v>
      </c>
      <c r="G74" s="282" t="s">
        <v>1101</v>
      </c>
      <c r="H74" s="54"/>
      <c r="I74" s="55" t="s">
        <v>1102</v>
      </c>
      <c r="J74" s="50" t="s">
        <v>77</v>
      </c>
      <c r="K74" s="54"/>
      <c r="L74" s="190"/>
      <c r="M74" s="58">
        <v>200.0</v>
      </c>
      <c r="N74" s="191"/>
      <c r="O74" s="192"/>
      <c r="P74" s="193"/>
      <c r="Q74" s="73"/>
      <c r="R74" s="74"/>
      <c r="S74" s="75"/>
      <c r="T74" s="194"/>
      <c r="U74" s="195"/>
      <c r="V74" s="138"/>
      <c r="W74" s="53">
        <v>100.0</v>
      </c>
      <c r="X74" s="8"/>
      <c r="Y74" s="8"/>
      <c r="Z74" s="8"/>
      <c r="AA74" s="8"/>
      <c r="AB74" s="8"/>
      <c r="AC74" s="8"/>
      <c r="AD74" s="8"/>
      <c r="AE74" s="8"/>
    </row>
    <row r="75">
      <c r="A75" s="50" t="s">
        <v>52</v>
      </c>
      <c r="B75" s="50" t="s">
        <v>161</v>
      </c>
      <c r="C75" s="188"/>
      <c r="D75" s="141" t="s">
        <v>1103</v>
      </c>
      <c r="E75" s="184"/>
      <c r="F75" s="50" t="s">
        <v>73</v>
      </c>
      <c r="G75" s="289" t="s">
        <v>1104</v>
      </c>
      <c r="H75" s="54"/>
      <c r="I75" s="55" t="s">
        <v>1105</v>
      </c>
      <c r="J75" s="50" t="s">
        <v>60</v>
      </c>
      <c r="K75" s="54"/>
      <c r="L75" s="196"/>
      <c r="M75" s="93"/>
      <c r="N75" s="198">
        <v>1890.0</v>
      </c>
      <c r="O75" s="192"/>
      <c r="P75" s="197"/>
      <c r="Q75" s="151"/>
      <c r="R75" s="152"/>
      <c r="S75" s="153"/>
      <c r="T75" s="194"/>
      <c r="U75" s="195"/>
      <c r="V75" s="138"/>
      <c r="W75" s="332">
        <v>1890.0</v>
      </c>
      <c r="X75" s="8"/>
      <c r="Y75" s="8"/>
      <c r="Z75" s="8"/>
      <c r="AA75" s="8"/>
      <c r="AB75" s="8"/>
      <c r="AC75" s="8"/>
      <c r="AD75" s="8"/>
      <c r="AE75" s="8"/>
    </row>
    <row r="76">
      <c r="A76" s="50" t="s">
        <v>70</v>
      </c>
      <c r="B76" s="50" t="s">
        <v>63</v>
      </c>
      <c r="C76" s="188"/>
      <c r="D76" s="84" t="s">
        <v>1106</v>
      </c>
      <c r="E76" s="329" t="s">
        <v>174</v>
      </c>
      <c r="F76" s="50" t="s">
        <v>66</v>
      </c>
      <c r="G76" s="282" t="s">
        <v>1107</v>
      </c>
      <c r="H76" s="54" t="s">
        <v>1108</v>
      </c>
      <c r="I76" s="54" t="s">
        <v>1109</v>
      </c>
      <c r="J76" s="50" t="s">
        <v>60</v>
      </c>
      <c r="K76" s="54"/>
      <c r="L76" s="190"/>
      <c r="M76" s="93"/>
      <c r="N76" s="198"/>
      <c r="O76" s="192"/>
      <c r="P76" s="197"/>
      <c r="Q76" s="62">
        <v>250.0</v>
      </c>
      <c r="R76" s="74"/>
      <c r="S76" s="75"/>
      <c r="T76" s="194"/>
      <c r="U76" s="195"/>
      <c r="V76" s="138"/>
      <c r="W76" s="332">
        <v>250.0</v>
      </c>
      <c r="X76" s="8"/>
      <c r="Y76" s="8"/>
      <c r="Z76" s="8"/>
      <c r="AA76" s="8"/>
      <c r="AB76" s="8"/>
      <c r="AC76" s="8"/>
      <c r="AD76" s="8"/>
      <c r="AE76" s="8"/>
    </row>
    <row r="77">
      <c r="A77" s="50" t="s">
        <v>70</v>
      </c>
      <c r="B77" s="50" t="s">
        <v>63</v>
      </c>
      <c r="C77" s="188"/>
      <c r="D77" s="141" t="s">
        <v>1110</v>
      </c>
      <c r="E77" s="329" t="s">
        <v>843</v>
      </c>
      <c r="F77" s="50" t="s">
        <v>66</v>
      </c>
      <c r="G77" s="282" t="s">
        <v>1111</v>
      </c>
      <c r="H77" s="54" t="s">
        <v>1112</v>
      </c>
      <c r="I77" s="54" t="s">
        <v>1113</v>
      </c>
      <c r="J77" s="50" t="s">
        <v>77</v>
      </c>
      <c r="K77" s="54"/>
      <c r="L77" s="190"/>
      <c r="M77" s="58"/>
      <c r="N77" s="191"/>
      <c r="O77" s="192"/>
      <c r="P77" s="197"/>
      <c r="Q77" s="62">
        <v>250.0</v>
      </c>
      <c r="R77" s="74"/>
      <c r="S77" s="75"/>
      <c r="T77" s="194"/>
      <c r="U77" s="195"/>
      <c r="V77" s="138"/>
      <c r="W77" s="332">
        <v>250.0</v>
      </c>
      <c r="X77" s="8"/>
      <c r="Y77" s="8"/>
      <c r="Z77" s="8"/>
      <c r="AA77" s="8"/>
      <c r="AB77" s="8"/>
      <c r="AC77" s="8"/>
      <c r="AD77" s="8"/>
      <c r="AE77" s="8"/>
    </row>
    <row r="78">
      <c r="A78" s="50" t="s">
        <v>70</v>
      </c>
      <c r="B78" s="50" t="s">
        <v>63</v>
      </c>
      <c r="C78" s="188"/>
      <c r="D78" s="51"/>
      <c r="E78" s="329" t="s">
        <v>100</v>
      </c>
      <c r="F78" s="50" t="s">
        <v>73</v>
      </c>
      <c r="G78" s="296" t="s">
        <v>1114</v>
      </c>
      <c r="H78" s="54"/>
      <c r="I78" s="54" t="s">
        <v>1115</v>
      </c>
      <c r="J78" s="50" t="s">
        <v>77</v>
      </c>
      <c r="K78" s="54"/>
      <c r="L78" s="196">
        <v>294.0</v>
      </c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82">
        <v>50.0</v>
      </c>
      <c r="X78" s="8"/>
      <c r="Y78" s="8"/>
      <c r="Z78" s="8"/>
      <c r="AA78" s="8"/>
      <c r="AB78" s="8"/>
      <c r="AC78" s="8"/>
      <c r="AD78" s="8"/>
      <c r="AE78" s="8"/>
    </row>
    <row r="79">
      <c r="A79" s="50" t="s">
        <v>70</v>
      </c>
      <c r="B79" s="50" t="s">
        <v>63</v>
      </c>
      <c r="C79" s="188"/>
      <c r="D79" s="141" t="s">
        <v>1116</v>
      </c>
      <c r="E79" s="173" t="s">
        <v>72</v>
      </c>
      <c r="F79" s="50" t="s">
        <v>162</v>
      </c>
      <c r="G79" s="282" t="s">
        <v>1117</v>
      </c>
      <c r="H79" s="54" t="s">
        <v>1118</v>
      </c>
      <c r="I79" s="54" t="s">
        <v>885</v>
      </c>
      <c r="J79" s="50" t="s">
        <v>49</v>
      </c>
      <c r="K79" s="54"/>
      <c r="L79" s="196"/>
      <c r="M79" s="93"/>
      <c r="N79" s="191"/>
      <c r="O79" s="192"/>
      <c r="P79" s="197"/>
      <c r="Q79" s="73"/>
      <c r="R79" s="74"/>
      <c r="S79" s="64">
        <v>450.0</v>
      </c>
      <c r="T79" s="194"/>
      <c r="U79" s="195"/>
      <c r="V79" s="138"/>
      <c r="W79" s="343">
        <v>450.0</v>
      </c>
      <c r="X79" s="8"/>
      <c r="Y79" s="8"/>
      <c r="Z79" s="8"/>
      <c r="AA79" s="8"/>
      <c r="AB79" s="8"/>
      <c r="AC79" s="8"/>
      <c r="AD79" s="8"/>
      <c r="AE79" s="8"/>
    </row>
    <row r="80">
      <c r="A80" s="50" t="s">
        <v>70</v>
      </c>
      <c r="B80" s="50" t="s">
        <v>63</v>
      </c>
      <c r="C80" s="188"/>
      <c r="D80" s="141" t="s">
        <v>1119</v>
      </c>
      <c r="E80" s="173" t="s">
        <v>87</v>
      </c>
      <c r="F80" s="50" t="s">
        <v>73</v>
      </c>
      <c r="G80" s="282" t="s">
        <v>1120</v>
      </c>
      <c r="H80" s="54" t="s">
        <v>1121</v>
      </c>
      <c r="I80" s="54" t="s">
        <v>1122</v>
      </c>
      <c r="J80" s="50" t="s">
        <v>49</v>
      </c>
      <c r="K80" s="54"/>
      <c r="L80" s="196"/>
      <c r="M80" s="93"/>
      <c r="N80" s="191"/>
      <c r="O80" s="192"/>
      <c r="P80" s="197"/>
      <c r="Q80" s="62">
        <v>200.0</v>
      </c>
      <c r="R80" s="74"/>
      <c r="S80" s="75"/>
      <c r="T80" s="194"/>
      <c r="U80" s="195"/>
      <c r="V80" s="138"/>
      <c r="W80" s="182">
        <v>100.0</v>
      </c>
      <c r="X80" s="8"/>
      <c r="Y80" s="8"/>
      <c r="Z80" s="8"/>
      <c r="AA80" s="8"/>
      <c r="AB80" s="8"/>
      <c r="AC80" s="8"/>
      <c r="AD80" s="8"/>
      <c r="AE80" s="8"/>
    </row>
    <row r="81">
      <c r="A81" s="50" t="s">
        <v>70</v>
      </c>
      <c r="B81" s="50" t="s">
        <v>63</v>
      </c>
      <c r="C81" s="188"/>
      <c r="D81" s="141" t="s">
        <v>1123</v>
      </c>
      <c r="E81" s="173" t="s">
        <v>87</v>
      </c>
      <c r="F81" s="50" t="s">
        <v>73</v>
      </c>
      <c r="G81" s="282" t="s">
        <v>1124</v>
      </c>
      <c r="H81" s="54" t="s">
        <v>1125</v>
      </c>
      <c r="I81" s="54" t="s">
        <v>1126</v>
      </c>
      <c r="J81" s="50" t="s">
        <v>49</v>
      </c>
      <c r="K81" s="54"/>
      <c r="L81" s="196">
        <v>147.0</v>
      </c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182">
        <v>50.0</v>
      </c>
      <c r="X81" s="8"/>
      <c r="Y81" s="8"/>
      <c r="Z81" s="8"/>
      <c r="AA81" s="8"/>
      <c r="AB81" s="8"/>
      <c r="AC81" s="8"/>
      <c r="AD81" s="8"/>
      <c r="AE81" s="8"/>
    </row>
    <row r="82">
      <c r="A82" s="50" t="s">
        <v>70</v>
      </c>
      <c r="B82" s="50" t="s">
        <v>63</v>
      </c>
      <c r="C82" s="188"/>
      <c r="D82" s="141" t="s">
        <v>1127</v>
      </c>
      <c r="E82" s="173" t="s">
        <v>72</v>
      </c>
      <c r="F82" s="50" t="s">
        <v>56</v>
      </c>
      <c r="G82" s="282" t="s">
        <v>1128</v>
      </c>
      <c r="H82" s="200"/>
      <c r="I82" s="54" t="s">
        <v>1129</v>
      </c>
      <c r="J82" s="50" t="s">
        <v>77</v>
      </c>
      <c r="K82" s="54"/>
      <c r="L82" s="190"/>
      <c r="M82" s="58">
        <v>250.0</v>
      </c>
      <c r="N82" s="191"/>
      <c r="O82" s="192"/>
      <c r="P82" s="197"/>
      <c r="Q82" s="73"/>
      <c r="R82" s="74"/>
      <c r="S82" s="75"/>
      <c r="T82" s="194"/>
      <c r="U82" s="195"/>
      <c r="V82" s="138"/>
      <c r="W82" s="199">
        <v>125.0</v>
      </c>
      <c r="X82" s="8"/>
      <c r="Y82" s="8"/>
      <c r="Z82" s="8"/>
      <c r="AA82" s="8"/>
      <c r="AB82" s="8"/>
      <c r="AC82" s="8"/>
      <c r="AD82" s="8"/>
      <c r="AE82" s="8"/>
    </row>
    <row r="83">
      <c r="A83" s="50" t="s">
        <v>70</v>
      </c>
      <c r="B83" s="50" t="s">
        <v>53</v>
      </c>
      <c r="C83" s="188"/>
      <c r="D83" s="141" t="s">
        <v>54</v>
      </c>
      <c r="E83" s="173" t="s">
        <v>35</v>
      </c>
      <c r="F83" s="50" t="s">
        <v>56</v>
      </c>
      <c r="G83" s="282" t="s">
        <v>1130</v>
      </c>
      <c r="H83" s="54" t="s">
        <v>858</v>
      </c>
      <c r="I83" s="54" t="s">
        <v>1131</v>
      </c>
      <c r="J83" s="50" t="s">
        <v>77</v>
      </c>
      <c r="K83" s="54"/>
      <c r="L83" s="196" t="s">
        <v>86</v>
      </c>
      <c r="M83" s="93"/>
      <c r="N83" s="191"/>
      <c r="O83" s="192"/>
      <c r="P83" s="197"/>
      <c r="Q83" s="73"/>
      <c r="R83" s="74"/>
      <c r="S83" s="75"/>
      <c r="T83" s="194"/>
      <c r="U83" s="195"/>
      <c r="V83" s="138"/>
      <c r="W83" s="199" t="s">
        <v>54</v>
      </c>
      <c r="X83" s="8"/>
      <c r="Y83" s="8"/>
      <c r="Z83" s="8"/>
      <c r="AA83" s="8"/>
      <c r="AB83" s="8"/>
      <c r="AC83" s="8"/>
      <c r="AD83" s="8"/>
      <c r="AE83" s="8"/>
    </row>
    <row r="84">
      <c r="A84" s="50" t="s">
        <v>70</v>
      </c>
      <c r="B84" s="50" t="s">
        <v>63</v>
      </c>
      <c r="C84" s="188"/>
      <c r="D84" s="141" t="s">
        <v>1132</v>
      </c>
      <c r="E84" s="173" t="s">
        <v>100</v>
      </c>
      <c r="F84" s="50" t="s">
        <v>73</v>
      </c>
      <c r="G84" s="282" t="s">
        <v>1133</v>
      </c>
      <c r="H84" s="54" t="s">
        <v>1134</v>
      </c>
      <c r="I84" s="54" t="s">
        <v>1135</v>
      </c>
      <c r="J84" s="50" t="s">
        <v>77</v>
      </c>
      <c r="K84" s="54"/>
      <c r="L84" s="196">
        <v>147.0</v>
      </c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199">
        <v>50.0</v>
      </c>
      <c r="X84" s="8"/>
      <c r="Y84" s="8"/>
      <c r="Z84" s="8"/>
      <c r="AA84" s="8"/>
      <c r="AB84" s="8"/>
      <c r="AC84" s="8"/>
      <c r="AD84" s="8"/>
      <c r="AE84" s="8"/>
    </row>
    <row r="85">
      <c r="A85" s="50" t="s">
        <v>70</v>
      </c>
      <c r="B85" s="50" t="s">
        <v>63</v>
      </c>
      <c r="C85" s="188"/>
      <c r="D85" s="141" t="s">
        <v>1136</v>
      </c>
      <c r="E85" s="173" t="s">
        <v>412</v>
      </c>
      <c r="F85" s="50" t="s">
        <v>56</v>
      </c>
      <c r="G85" s="282" t="s">
        <v>1137</v>
      </c>
      <c r="H85" s="54" t="s">
        <v>1138</v>
      </c>
      <c r="I85" s="54" t="s">
        <v>1139</v>
      </c>
      <c r="J85" s="50" t="s">
        <v>60</v>
      </c>
      <c r="K85" s="54"/>
      <c r="L85" s="196">
        <v>125.0</v>
      </c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343">
        <v>125.0</v>
      </c>
      <c r="X85" s="8"/>
      <c r="Y85" s="8"/>
      <c r="Z85" s="8"/>
      <c r="AA85" s="8"/>
      <c r="AB85" s="8"/>
      <c r="AC85" s="8"/>
      <c r="AD85" s="8"/>
      <c r="AE85" s="8"/>
    </row>
    <row r="86">
      <c r="A86" s="50" t="s">
        <v>70</v>
      </c>
      <c r="B86" s="50" t="s">
        <v>63</v>
      </c>
      <c r="C86" s="188"/>
      <c r="D86" s="141" t="s">
        <v>1140</v>
      </c>
      <c r="E86" s="173" t="s">
        <v>174</v>
      </c>
      <c r="F86" s="50" t="s">
        <v>66</v>
      </c>
      <c r="G86" s="282" t="s">
        <v>1141</v>
      </c>
      <c r="H86" s="200"/>
      <c r="I86" s="54" t="s">
        <v>1142</v>
      </c>
      <c r="J86" s="50" t="s">
        <v>60</v>
      </c>
      <c r="K86" s="54"/>
      <c r="L86" s="203"/>
      <c r="M86" s="58">
        <v>250.0</v>
      </c>
      <c r="N86" s="205"/>
      <c r="O86" s="206"/>
      <c r="P86" s="207"/>
      <c r="Q86" s="208"/>
      <c r="R86" s="209"/>
      <c r="S86" s="210"/>
      <c r="T86" s="211"/>
      <c r="U86" s="212"/>
      <c r="V86" s="213"/>
      <c r="W86" s="199">
        <v>125.0</v>
      </c>
      <c r="X86" s="8"/>
      <c r="Y86" s="8"/>
      <c r="Z86" s="8"/>
      <c r="AA86" s="8"/>
      <c r="AB86" s="8"/>
      <c r="AC86" s="8"/>
      <c r="AD86" s="8"/>
      <c r="AE86" s="8"/>
    </row>
    <row r="87">
      <c r="A87" s="50" t="s">
        <v>52</v>
      </c>
      <c r="B87" s="50" t="s">
        <v>63</v>
      </c>
      <c r="C87" s="188"/>
      <c r="D87" s="51"/>
      <c r="E87" s="173" t="s">
        <v>79</v>
      </c>
      <c r="F87" s="50" t="s">
        <v>56</v>
      </c>
      <c r="G87" s="282" t="s">
        <v>1143</v>
      </c>
      <c r="H87" s="54" t="s">
        <v>1144</v>
      </c>
      <c r="I87" s="54" t="s">
        <v>1145</v>
      </c>
      <c r="J87" s="50" t="s">
        <v>49</v>
      </c>
      <c r="K87" s="54"/>
      <c r="L87" s="214"/>
      <c r="M87" s="204"/>
      <c r="N87" s="215"/>
      <c r="O87" s="216"/>
      <c r="P87" s="344">
        <v>249.0</v>
      </c>
      <c r="Q87" s="218"/>
      <c r="R87" s="219"/>
      <c r="S87" s="220"/>
      <c r="T87" s="221"/>
      <c r="U87" s="212"/>
      <c r="V87" s="213"/>
      <c r="W87" s="199">
        <v>124.5</v>
      </c>
      <c r="X87" s="8"/>
      <c r="Y87" s="8"/>
      <c r="Z87" s="8"/>
      <c r="AA87" s="8"/>
      <c r="AB87" s="8"/>
      <c r="AC87" s="8"/>
      <c r="AD87" s="8"/>
      <c r="AE87" s="8"/>
    </row>
    <row r="88">
      <c r="A88" s="50" t="s">
        <v>70</v>
      </c>
      <c r="B88" s="50" t="s">
        <v>63</v>
      </c>
      <c r="C88" s="188"/>
      <c r="D88" s="141" t="s">
        <v>1146</v>
      </c>
      <c r="E88" s="184"/>
      <c r="F88" s="50" t="s">
        <v>73</v>
      </c>
      <c r="G88" s="282" t="s">
        <v>1147</v>
      </c>
      <c r="H88" s="54" t="s">
        <v>1148</v>
      </c>
      <c r="I88" s="54" t="s">
        <v>1149</v>
      </c>
      <c r="J88" s="50" t="s">
        <v>60</v>
      </c>
      <c r="K88" s="54"/>
      <c r="L88" s="196">
        <v>294.0</v>
      </c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343">
        <v>294.0</v>
      </c>
      <c r="X88" s="8"/>
      <c r="Y88" s="8"/>
      <c r="Z88" s="8"/>
      <c r="AA88" s="8"/>
      <c r="AB88" s="8"/>
      <c r="AC88" s="8"/>
      <c r="AD88" s="8"/>
      <c r="AE88" s="8"/>
    </row>
    <row r="89">
      <c r="A89" s="50" t="s">
        <v>70</v>
      </c>
      <c r="B89" s="50" t="s">
        <v>63</v>
      </c>
      <c r="C89" s="188"/>
      <c r="D89" s="141" t="s">
        <v>1150</v>
      </c>
      <c r="E89" s="329" t="s">
        <v>174</v>
      </c>
      <c r="F89" s="50" t="s">
        <v>66</v>
      </c>
      <c r="G89" s="282" t="s">
        <v>1151</v>
      </c>
      <c r="H89" s="200"/>
      <c r="I89" s="54" t="s">
        <v>1152</v>
      </c>
      <c r="J89" s="50" t="s">
        <v>60</v>
      </c>
      <c r="K89" s="54"/>
      <c r="L89" s="203"/>
      <c r="M89" s="222"/>
      <c r="N89" s="205"/>
      <c r="O89" s="206"/>
      <c r="P89" s="207"/>
      <c r="Q89" s="223"/>
      <c r="R89" s="345">
        <v>200.0</v>
      </c>
      <c r="S89" s="225"/>
      <c r="T89" s="211"/>
      <c r="U89" s="212"/>
      <c r="V89" s="213"/>
      <c r="W89" s="343">
        <v>200.0</v>
      </c>
      <c r="X89" s="8"/>
      <c r="Y89" s="8"/>
      <c r="Z89" s="8"/>
      <c r="AA89" s="8"/>
      <c r="AB89" s="8"/>
      <c r="AC89" s="8"/>
      <c r="AD89" s="8"/>
      <c r="AE89" s="8"/>
    </row>
    <row r="90">
      <c r="A90" s="50"/>
      <c r="B90" s="50"/>
      <c r="C90" s="188"/>
      <c r="D90" s="51"/>
      <c r="E90" s="184"/>
      <c r="F90" s="50"/>
      <c r="G90" s="54"/>
      <c r="H90" s="200"/>
      <c r="I90" s="54"/>
      <c r="J90" s="50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135"/>
      <c r="W90" s="199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54"/>
      <c r="L95" s="203"/>
      <c r="M95" s="222"/>
      <c r="N95" s="205"/>
      <c r="O95" s="206"/>
      <c r="P95" s="207"/>
      <c r="Q95" s="223"/>
      <c r="R95" s="224"/>
      <c r="S95" s="225"/>
      <c r="T95" s="211"/>
      <c r="U95" s="212"/>
      <c r="V95" s="213"/>
      <c r="W95" s="202"/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4"/>
      <c r="L96" s="231"/>
      <c r="R96" s="231"/>
      <c r="S96" s="231"/>
      <c r="T96" s="232"/>
      <c r="U96" s="232"/>
      <c r="V96" s="233"/>
      <c r="W96" s="234">
        <f>SUM(W7:W95)</f>
        <v>15490</v>
      </c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1"/>
      <c r="L97" s="240" t="s">
        <v>34</v>
      </c>
      <c r="M97" s="241"/>
      <c r="R97" s="241"/>
      <c r="S97" s="241"/>
      <c r="T97" s="232"/>
      <c r="U97" s="232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"/>
      <c r="L98" s="189">
        <f>SUM(L7:L95)</f>
        <v>3472.9</v>
      </c>
      <c r="M98" s="245" t="s">
        <v>35</v>
      </c>
      <c r="N98" s="246"/>
      <c r="R98" s="246"/>
      <c r="S98" s="246"/>
      <c r="T98" s="247"/>
      <c r="U98" s="247"/>
      <c r="V98" s="233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"/>
      <c r="L99" s="189">
        <f>SUM(L98*2%)</f>
        <v>69.458</v>
      </c>
      <c r="M99" s="248">
        <f>SUM(M7:M95)</f>
        <v>3118</v>
      </c>
      <c r="N99" s="249" t="s">
        <v>24</v>
      </c>
      <c r="R99" s="249"/>
      <c r="S99" s="249"/>
      <c r="T99" s="250" t="s">
        <v>36</v>
      </c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1"/>
      <c r="L100" s="251"/>
      <c r="M100" s="91">
        <f>SUM(M99*2%)</f>
        <v>62.36</v>
      </c>
      <c r="N100" s="252" t="s">
        <v>37</v>
      </c>
      <c r="O100" s="253"/>
      <c r="R100" s="253"/>
      <c r="S100" s="253"/>
      <c r="T100" s="232"/>
      <c r="U100" s="232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98">
        <f>SUM(M14,L78)</f>
        <v>441</v>
      </c>
      <c r="I101" s="3"/>
      <c r="J101" s="1"/>
      <c r="K101" s="1"/>
      <c r="L101" s="8"/>
      <c r="M101" s="251"/>
      <c r="N101" s="248">
        <f>SUM(N7:N95)</f>
        <v>3233</v>
      </c>
      <c r="O101" s="253"/>
      <c r="R101" s="253"/>
      <c r="S101" s="253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SUM(L98,M99,N101,O103,P104,S108)</f>
        <v>19278.9</v>
      </c>
      <c r="I102" s="3"/>
      <c r="J102" s="1"/>
      <c r="K102" s="1"/>
      <c r="L102" s="8"/>
      <c r="M102" s="8"/>
      <c r="N102" s="91">
        <f>SUM(N101*2%)</f>
        <v>64.66</v>
      </c>
      <c r="O102" s="260" t="s">
        <v>40</v>
      </c>
      <c r="P102" s="231"/>
      <c r="R102" s="231"/>
      <c r="S102" s="231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SUM(T109,U110,V111)</f>
        <v>750</v>
      </c>
      <c r="I103" s="3"/>
      <c r="J103" s="1"/>
      <c r="K103" s="1"/>
      <c r="L103" s="8"/>
      <c r="M103" s="8"/>
      <c r="N103" s="18"/>
      <c r="O103" s="189">
        <f>SUM(O7:O95)</f>
        <v>5627</v>
      </c>
      <c r="P103" s="261" t="s">
        <v>42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SUM(Q106,R107)</f>
        <v>3297</v>
      </c>
      <c r="I104" s="3"/>
      <c r="J104" s="1"/>
      <c r="K104" s="1"/>
      <c r="L104" s="8"/>
      <c r="M104" s="8"/>
      <c r="N104" s="1"/>
      <c r="O104" s="189">
        <f>SUM(O103*3%)</f>
        <v>168.81</v>
      </c>
      <c r="P104" s="189">
        <f>SUM(P7:P95)</f>
        <v>2178</v>
      </c>
      <c r="Q104" s="262"/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1"/>
      <c r="L105" s="8"/>
      <c r="M105" s="8"/>
      <c r="N105" s="1"/>
      <c r="O105" s="1"/>
      <c r="P105" s="189">
        <f>SUM(P104*2%)</f>
        <v>43.56</v>
      </c>
      <c r="Q105" s="263" t="s">
        <v>44</v>
      </c>
      <c r="R105" s="262"/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SUM(O10,R11,P12,N18,M19,O21,O23,Q24,Q25,L29,Q32,M33,N35,R42,M50,M51,P52,Q54,O58,O59,O65,N75,Q76,L85,M86,L88,R89)</f>
        <v>7773</v>
      </c>
      <c r="I106" s="282">
        <v>0.0</v>
      </c>
      <c r="J106" s="1"/>
      <c r="K106" s="1"/>
      <c r="L106" s="8"/>
      <c r="M106" s="8"/>
      <c r="N106" s="1"/>
      <c r="O106" s="1"/>
      <c r="P106" s="8"/>
      <c r="Q106" s="189">
        <f>SUM(Q7:Q96)</f>
        <v>2350</v>
      </c>
      <c r="R106" s="267" t="s">
        <v>46</v>
      </c>
      <c r="S106" s="262"/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2">
        <f>SUM(M7,L16,Q17,L28,M30,N31,L34,O36,M37,P38,L43,O44,R45,P46,Q47,P53,L57,M60,L62:L63,P64,P68,R69,O72,M74,Q77,L78,M82,L84)</f>
        <v>8978.9</v>
      </c>
      <c r="I107" s="346">
        <f>SUM(L78)</f>
        <v>294</v>
      </c>
      <c r="J107" s="1"/>
      <c r="K107" s="1"/>
      <c r="L107" s="8"/>
      <c r="M107" s="8"/>
      <c r="N107" s="1"/>
      <c r="O107" s="1"/>
      <c r="P107" s="8"/>
      <c r="Q107" s="189">
        <f>SUM(Q106*2%)</f>
        <v>47</v>
      </c>
      <c r="R107" s="17">
        <f>SUM(R7:R95)</f>
        <v>947</v>
      </c>
      <c r="S107" s="270" t="s">
        <v>48</v>
      </c>
      <c r="T107" s="256"/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0">
        <f>SUM(L8,N9,M14,V22,M27,P39,O40,O41,Q48,O49,S55,L56,P61,N66,P67,M71,S79,Q80,L81,P87)</f>
        <v>5824</v>
      </c>
      <c r="I108" s="303">
        <f>SUM(M14)</f>
        <v>147</v>
      </c>
      <c r="J108" s="1"/>
      <c r="K108" s="1"/>
      <c r="L108" s="8"/>
      <c r="M108" s="8"/>
      <c r="N108" s="1"/>
      <c r="O108" s="1"/>
      <c r="P108" s="8"/>
      <c r="Q108" s="18"/>
      <c r="R108" s="189">
        <f>SUM(R107*2%)</f>
        <v>18.94</v>
      </c>
      <c r="S108" s="17">
        <f>SUM(S7:S95)</f>
        <v>1650</v>
      </c>
      <c r="T108" s="272" t="s">
        <v>50</v>
      </c>
      <c r="U108" s="256"/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89">
        <f>SUM(S108*1%)</f>
        <v>16.5</v>
      </c>
      <c r="T109" s="189">
        <f>SUM(T7:T96)</f>
        <v>0</v>
      </c>
      <c r="U109" s="273" t="s">
        <v>47</v>
      </c>
      <c r="V109" s="233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189">
        <f>SUM(T109*2%)</f>
        <v>0</v>
      </c>
      <c r="U110" s="189">
        <f>SUM(U7:U96)</f>
        <v>0</v>
      </c>
      <c r="V110" s="274" t="s">
        <v>49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189">
        <f>SUM(U110*2%)</f>
        <v>0</v>
      </c>
      <c r="V111" s="275">
        <f>SUM(V7:V96)</f>
        <v>750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8"/>
      <c r="V112" s="189">
        <f>SUM(V111*2%)</f>
        <v>15</v>
      </c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276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1"/>
      <c r="L1003" s="8"/>
      <c r="M1003" s="8"/>
      <c r="N1003" s="1"/>
      <c r="O1003" s="1"/>
      <c r="P1003" s="8"/>
      <c r="Q1003" s="1"/>
      <c r="R1003" s="1"/>
      <c r="S1003" s="1"/>
      <c r="T1003" s="8"/>
      <c r="U1003" s="8"/>
      <c r="V1003" s="277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N1004" s="279"/>
      <c r="O1004" s="279"/>
      <c r="Q1004" s="279"/>
      <c r="R1004" s="279"/>
      <c r="S1004" s="279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J7:J95">
      <formula1>"Mel,Drieli,Fernanda"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70</v>
      </c>
      <c r="B7" s="50" t="s">
        <v>63</v>
      </c>
      <c r="C7" s="51"/>
      <c r="D7" s="70" t="s">
        <v>1153</v>
      </c>
      <c r="E7" s="53" t="s">
        <v>122</v>
      </c>
      <c r="F7" s="50" t="s">
        <v>123</v>
      </c>
      <c r="G7" s="282" t="s">
        <v>1154</v>
      </c>
      <c r="H7" s="54" t="s">
        <v>1155</v>
      </c>
      <c r="I7" s="55" t="s">
        <v>1156</v>
      </c>
      <c r="J7" s="50" t="s">
        <v>49</v>
      </c>
      <c r="K7" s="54"/>
      <c r="L7" s="57"/>
      <c r="M7" s="58"/>
      <c r="N7" s="59"/>
      <c r="O7" s="60"/>
      <c r="P7" s="61"/>
      <c r="Q7" s="62">
        <v>250.0</v>
      </c>
      <c r="R7" s="63"/>
      <c r="S7" s="64"/>
      <c r="T7" s="65"/>
      <c r="U7" s="66"/>
      <c r="V7" s="67"/>
      <c r="W7" s="283">
        <v>250.0</v>
      </c>
      <c r="X7" s="68" t="s">
        <v>25</v>
      </c>
      <c r="Y7" s="69">
        <f>SUM(L7:L95)</f>
        <v>2392</v>
      </c>
      <c r="Z7" s="8"/>
      <c r="AA7" s="8"/>
      <c r="AB7" s="8"/>
      <c r="AC7" s="8"/>
      <c r="AD7" s="8"/>
      <c r="AE7" s="8"/>
    </row>
    <row r="8">
      <c r="A8" s="50" t="s">
        <v>70</v>
      </c>
      <c r="B8" s="50" t="s">
        <v>53</v>
      </c>
      <c r="C8" s="51"/>
      <c r="D8" s="70" t="s">
        <v>54</v>
      </c>
      <c r="E8" s="53" t="s">
        <v>100</v>
      </c>
      <c r="F8" s="50" t="s">
        <v>73</v>
      </c>
      <c r="G8" s="282" t="s">
        <v>1157</v>
      </c>
      <c r="H8" s="54" t="s">
        <v>84</v>
      </c>
      <c r="I8" s="55" t="s">
        <v>1158</v>
      </c>
      <c r="J8" s="50" t="s">
        <v>60</v>
      </c>
      <c r="K8" s="54"/>
      <c r="L8" s="71" t="s">
        <v>86</v>
      </c>
      <c r="M8" s="58"/>
      <c r="N8" s="59"/>
      <c r="O8" s="72"/>
      <c r="P8" s="61"/>
      <c r="Q8" s="73"/>
      <c r="R8" s="74"/>
      <c r="S8" s="75"/>
      <c r="T8" s="76"/>
      <c r="U8" s="77"/>
      <c r="V8" s="78"/>
      <c r="W8" s="53" t="s">
        <v>54</v>
      </c>
      <c r="X8" s="38" t="s">
        <v>13</v>
      </c>
      <c r="Y8" s="69">
        <f>SUM(M7:M95)</f>
        <v>2040</v>
      </c>
      <c r="Z8" s="8"/>
      <c r="AA8" s="8"/>
      <c r="AB8" s="8"/>
      <c r="AC8" s="8"/>
      <c r="AD8" s="8"/>
      <c r="AE8" s="8"/>
    </row>
    <row r="9">
      <c r="A9" s="50" t="s">
        <v>52</v>
      </c>
      <c r="B9" s="50" t="s">
        <v>63</v>
      </c>
      <c r="C9" s="79"/>
      <c r="D9" s="70" t="s">
        <v>1159</v>
      </c>
      <c r="E9" s="53" t="s">
        <v>100</v>
      </c>
      <c r="F9" s="50" t="s">
        <v>66</v>
      </c>
      <c r="G9" s="282" t="s">
        <v>1160</v>
      </c>
      <c r="H9" s="54"/>
      <c r="I9" s="55" t="s">
        <v>1161</v>
      </c>
      <c r="J9" s="50" t="s">
        <v>77</v>
      </c>
      <c r="K9" s="54"/>
      <c r="L9" s="71"/>
      <c r="M9" s="80"/>
      <c r="N9" s="59">
        <v>250.0</v>
      </c>
      <c r="O9" s="81"/>
      <c r="P9" s="61"/>
      <c r="Q9" s="73"/>
      <c r="R9" s="74"/>
      <c r="S9" s="75"/>
      <c r="T9" s="76"/>
      <c r="U9" s="77"/>
      <c r="V9" s="67"/>
      <c r="W9" s="53">
        <v>100.0</v>
      </c>
      <c r="X9" s="82" t="s">
        <v>14</v>
      </c>
      <c r="Y9" s="83">
        <f>SUM(N7:N95)</f>
        <v>1198</v>
      </c>
      <c r="Z9" s="8"/>
      <c r="AA9" s="8"/>
      <c r="AB9" s="8"/>
      <c r="AC9" s="8"/>
      <c r="AD9" s="8"/>
      <c r="AE9" s="8"/>
    </row>
    <row r="10">
      <c r="A10" s="50" t="s">
        <v>70</v>
      </c>
      <c r="B10" s="50" t="s">
        <v>161</v>
      </c>
      <c r="C10" s="51"/>
      <c r="D10" s="84" t="s">
        <v>1162</v>
      </c>
      <c r="E10" s="53" t="s">
        <v>55</v>
      </c>
      <c r="F10" s="50" t="s">
        <v>66</v>
      </c>
      <c r="G10" s="284" t="s">
        <v>1163</v>
      </c>
      <c r="H10" s="85" t="s">
        <v>1164</v>
      </c>
      <c r="I10" s="55" t="s">
        <v>1165</v>
      </c>
      <c r="J10" s="50" t="s">
        <v>60</v>
      </c>
      <c r="K10" s="54"/>
      <c r="L10" s="71"/>
      <c r="M10" s="58"/>
      <c r="N10" s="59"/>
      <c r="O10" s="86"/>
      <c r="P10" s="61"/>
      <c r="Q10" s="87">
        <v>200.0</v>
      </c>
      <c r="R10" s="43"/>
      <c r="S10" s="44"/>
      <c r="T10" s="88"/>
      <c r="U10" s="77"/>
      <c r="V10" s="67"/>
      <c r="W10" s="288">
        <v>200.0</v>
      </c>
      <c r="X10" s="90" t="s">
        <v>27</v>
      </c>
      <c r="Y10" s="83">
        <f>SUM(O7:O95)</f>
        <v>2240</v>
      </c>
      <c r="Z10" s="8"/>
      <c r="AA10" s="8"/>
      <c r="AB10" s="8"/>
      <c r="AC10" s="8"/>
      <c r="AD10" s="8"/>
      <c r="AE10" s="8"/>
    </row>
    <row r="11">
      <c r="A11" s="50" t="s">
        <v>70</v>
      </c>
      <c r="B11" s="50" t="s">
        <v>161</v>
      </c>
      <c r="C11" s="51"/>
      <c r="D11" s="84" t="s">
        <v>1162</v>
      </c>
      <c r="E11" s="53" t="s">
        <v>55</v>
      </c>
      <c r="F11" s="50" t="s">
        <v>66</v>
      </c>
      <c r="G11" s="282" t="s">
        <v>1166</v>
      </c>
      <c r="H11" s="54" t="s">
        <v>1164</v>
      </c>
      <c r="I11" s="55" t="s">
        <v>1165</v>
      </c>
      <c r="J11" s="50" t="s">
        <v>60</v>
      </c>
      <c r="K11" s="54"/>
      <c r="L11" s="57"/>
      <c r="M11" s="93"/>
      <c r="N11" s="59"/>
      <c r="O11" s="86"/>
      <c r="P11" s="94"/>
      <c r="Q11" s="62">
        <v>200.0</v>
      </c>
      <c r="R11" s="63"/>
      <c r="S11" s="64"/>
      <c r="T11" s="88"/>
      <c r="U11" s="95"/>
      <c r="V11" s="96"/>
      <c r="W11" s="288">
        <v>200.0</v>
      </c>
      <c r="X11" s="41" t="s">
        <v>16</v>
      </c>
      <c r="Y11" s="83">
        <f>SUM(P7:P95)</f>
        <v>147</v>
      </c>
      <c r="Z11" s="8"/>
      <c r="AA11" s="8"/>
      <c r="AB11" s="8"/>
      <c r="AC11" s="8"/>
      <c r="AD11" s="8"/>
      <c r="AE11" s="8"/>
    </row>
    <row r="12">
      <c r="A12" s="50" t="s">
        <v>70</v>
      </c>
      <c r="B12" s="50" t="s">
        <v>63</v>
      </c>
      <c r="C12" s="98"/>
      <c r="D12" s="84" t="s">
        <v>1167</v>
      </c>
      <c r="E12" s="53" t="s">
        <v>35</v>
      </c>
      <c r="F12" s="50" t="s">
        <v>56</v>
      </c>
      <c r="G12" s="282" t="s">
        <v>1168</v>
      </c>
      <c r="H12" s="54"/>
      <c r="I12" s="55" t="s">
        <v>1169</v>
      </c>
      <c r="J12" s="50" t="s">
        <v>60</v>
      </c>
      <c r="K12" s="54"/>
      <c r="L12" s="57">
        <v>500.0</v>
      </c>
      <c r="M12" s="99"/>
      <c r="N12" s="59"/>
      <c r="O12" s="100"/>
      <c r="P12" s="61"/>
      <c r="Q12" s="62"/>
      <c r="R12" s="63"/>
      <c r="S12" s="64"/>
      <c r="T12" s="101"/>
      <c r="U12" s="102"/>
      <c r="V12" s="103"/>
      <c r="W12" s="89">
        <v>250.0</v>
      </c>
      <c r="X12" s="44" t="s">
        <v>19</v>
      </c>
      <c r="Y12" s="97">
        <f>SUM(S7:S95)</f>
        <v>0</v>
      </c>
      <c r="Z12" s="8"/>
      <c r="AA12" s="8"/>
      <c r="AB12" s="8"/>
      <c r="AC12" s="8"/>
      <c r="AD12" s="8"/>
      <c r="AE12" s="8"/>
    </row>
    <row r="13" ht="16.5" customHeight="1">
      <c r="A13" s="50" t="s">
        <v>70</v>
      </c>
      <c r="B13" s="50" t="s">
        <v>63</v>
      </c>
      <c r="C13" s="79"/>
      <c r="D13" s="70" t="s">
        <v>1170</v>
      </c>
      <c r="E13" s="53" t="s">
        <v>174</v>
      </c>
      <c r="F13" s="50" t="s">
        <v>66</v>
      </c>
      <c r="G13" s="284" t="s">
        <v>1171</v>
      </c>
      <c r="H13" s="106"/>
      <c r="I13" s="55" t="s">
        <v>1172</v>
      </c>
      <c r="J13" s="50" t="s">
        <v>60</v>
      </c>
      <c r="K13" s="54"/>
      <c r="L13" s="71"/>
      <c r="M13" s="58">
        <v>250.0</v>
      </c>
      <c r="N13" s="107"/>
      <c r="O13" s="86"/>
      <c r="P13" s="61"/>
      <c r="Q13" s="87"/>
      <c r="R13" s="43"/>
      <c r="S13" s="44"/>
      <c r="T13" s="76"/>
      <c r="U13" s="95"/>
      <c r="V13" s="103"/>
      <c r="W13" s="89">
        <v>125.0</v>
      </c>
      <c r="X13" s="108" t="s">
        <v>28</v>
      </c>
      <c r="Y13" s="69">
        <f>SUM(Y7:Y12)</f>
        <v>8017</v>
      </c>
      <c r="Z13" s="8"/>
      <c r="AA13" s="8"/>
      <c r="AB13" s="8"/>
      <c r="AC13" s="8"/>
      <c r="AD13" s="8"/>
      <c r="AE13" s="8"/>
    </row>
    <row r="14">
      <c r="A14" s="50" t="s">
        <v>52</v>
      </c>
      <c r="B14" s="50" t="s">
        <v>53</v>
      </c>
      <c r="C14" s="51"/>
      <c r="D14" s="84" t="s">
        <v>54</v>
      </c>
      <c r="E14" s="53" t="s">
        <v>100</v>
      </c>
      <c r="F14" s="50" t="s">
        <v>73</v>
      </c>
      <c r="G14" s="282" t="s">
        <v>1173</v>
      </c>
      <c r="H14" s="54" t="s">
        <v>663</v>
      </c>
      <c r="I14" s="55" t="s">
        <v>664</v>
      </c>
      <c r="J14" s="50" t="s">
        <v>49</v>
      </c>
      <c r="K14" s="54"/>
      <c r="L14" s="71"/>
      <c r="M14" s="58"/>
      <c r="N14" s="59"/>
      <c r="O14" s="86"/>
      <c r="P14" s="61" t="s">
        <v>323</v>
      </c>
      <c r="Q14" s="87"/>
      <c r="R14" s="43"/>
      <c r="S14" s="44"/>
      <c r="T14" s="88"/>
      <c r="U14" s="109"/>
      <c r="V14" s="103"/>
      <c r="W14" s="110" t="s">
        <v>54</v>
      </c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70</v>
      </c>
      <c r="B15" s="50" t="s">
        <v>63</v>
      </c>
      <c r="C15" s="51"/>
      <c r="D15" s="84" t="s">
        <v>1174</v>
      </c>
      <c r="E15" s="53" t="s">
        <v>100</v>
      </c>
      <c r="F15" s="50" t="s">
        <v>66</v>
      </c>
      <c r="G15" s="282" t="s">
        <v>1175</v>
      </c>
      <c r="H15" s="54"/>
      <c r="I15" s="55" t="s">
        <v>1176</v>
      </c>
      <c r="J15" s="50" t="s">
        <v>77</v>
      </c>
      <c r="K15" s="54"/>
      <c r="L15" s="71"/>
      <c r="M15" s="58"/>
      <c r="N15" s="59"/>
      <c r="O15" s="86"/>
      <c r="P15" s="61"/>
      <c r="Q15" s="62">
        <v>200.0</v>
      </c>
      <c r="R15" s="63"/>
      <c r="S15" s="64"/>
      <c r="T15" s="88"/>
      <c r="U15" s="95"/>
      <c r="V15" s="112"/>
      <c r="W15" s="288">
        <v>200.0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52</v>
      </c>
      <c r="B16" s="50" t="s">
        <v>63</v>
      </c>
      <c r="C16" s="51"/>
      <c r="D16" s="84" t="s">
        <v>1177</v>
      </c>
      <c r="E16" s="53" t="s">
        <v>100</v>
      </c>
      <c r="F16" s="50" t="s">
        <v>73</v>
      </c>
      <c r="G16" s="282" t="s">
        <v>1178</v>
      </c>
      <c r="H16" s="54" t="s">
        <v>1179</v>
      </c>
      <c r="I16" s="55" t="s">
        <v>1180</v>
      </c>
      <c r="J16" s="50" t="s">
        <v>77</v>
      </c>
      <c r="K16" s="54"/>
      <c r="L16" s="71"/>
      <c r="M16" s="58"/>
      <c r="N16" s="59"/>
      <c r="O16" s="86"/>
      <c r="P16" s="127">
        <v>147.0</v>
      </c>
      <c r="Q16" s="62"/>
      <c r="R16" s="63"/>
      <c r="S16" s="64"/>
      <c r="T16" s="88"/>
      <c r="U16" s="95"/>
      <c r="V16" s="103"/>
      <c r="W16" s="89">
        <v>50.0</v>
      </c>
      <c r="X16" s="117" t="s">
        <v>17</v>
      </c>
      <c r="Y16" s="69">
        <f>SUM(Q7:Q95)</f>
        <v>1997</v>
      </c>
      <c r="Z16" s="8"/>
      <c r="AA16" s="8"/>
      <c r="AB16" s="8"/>
      <c r="AC16" s="8"/>
      <c r="AD16" s="8"/>
      <c r="AE16" s="8"/>
    </row>
    <row r="17">
      <c r="A17" s="50" t="s">
        <v>52</v>
      </c>
      <c r="B17" s="50" t="s">
        <v>63</v>
      </c>
      <c r="C17" s="79"/>
      <c r="D17" s="84" t="s">
        <v>1181</v>
      </c>
      <c r="E17" s="53" t="s">
        <v>87</v>
      </c>
      <c r="F17" s="50" t="s">
        <v>73</v>
      </c>
      <c r="G17" s="282" t="s">
        <v>1182</v>
      </c>
      <c r="H17" s="54"/>
      <c r="I17" s="55" t="s">
        <v>1183</v>
      </c>
      <c r="J17" s="50" t="s">
        <v>49</v>
      </c>
      <c r="K17" s="54"/>
      <c r="L17" s="71"/>
      <c r="M17" s="93"/>
      <c r="N17" s="59"/>
      <c r="O17" s="86">
        <v>147.0</v>
      </c>
      <c r="P17" s="61"/>
      <c r="Q17" s="87"/>
      <c r="R17" s="43"/>
      <c r="S17" s="44"/>
      <c r="T17" s="88"/>
      <c r="U17" s="95"/>
      <c r="V17" s="96"/>
      <c r="W17" s="89">
        <v>50.0</v>
      </c>
      <c r="X17" s="43" t="s">
        <v>18</v>
      </c>
      <c r="Y17" s="69">
        <f>SUM(R7:R95)</f>
        <v>320</v>
      </c>
      <c r="Z17" s="8"/>
      <c r="AA17" s="8"/>
      <c r="AB17" s="8"/>
      <c r="AC17" s="8"/>
      <c r="AD17" s="8"/>
      <c r="AE17" s="8"/>
    </row>
    <row r="18">
      <c r="A18" s="50" t="s">
        <v>52</v>
      </c>
      <c r="B18" s="50" t="s">
        <v>63</v>
      </c>
      <c r="C18" s="79"/>
      <c r="D18" s="84" t="s">
        <v>1184</v>
      </c>
      <c r="E18" s="53" t="s">
        <v>100</v>
      </c>
      <c r="F18" s="50" t="s">
        <v>73</v>
      </c>
      <c r="G18" s="282" t="s">
        <v>1185</v>
      </c>
      <c r="H18" s="54" t="s">
        <v>1186</v>
      </c>
      <c r="I18" s="55" t="s">
        <v>1187</v>
      </c>
      <c r="J18" s="50" t="s">
        <v>77</v>
      </c>
      <c r="K18" s="54"/>
      <c r="L18" s="71"/>
      <c r="M18" s="80"/>
      <c r="N18" s="59"/>
      <c r="O18" s="86">
        <v>294.0</v>
      </c>
      <c r="P18" s="61"/>
      <c r="Q18" s="62"/>
      <c r="R18" s="63"/>
      <c r="S18" s="64"/>
      <c r="T18" s="88"/>
      <c r="U18" s="95"/>
      <c r="V18" s="103"/>
      <c r="W18" s="89">
        <v>100.0</v>
      </c>
      <c r="X18" s="287"/>
      <c r="Z18" s="8"/>
      <c r="AA18" s="8"/>
      <c r="AB18" s="8"/>
      <c r="AC18" s="8"/>
      <c r="AD18" s="8"/>
      <c r="AE18" s="8"/>
    </row>
    <row r="19">
      <c r="A19" s="50" t="s">
        <v>70</v>
      </c>
      <c r="B19" s="50" t="s">
        <v>63</v>
      </c>
      <c r="C19" s="51"/>
      <c r="D19" s="84" t="s">
        <v>1188</v>
      </c>
      <c r="E19" s="53"/>
      <c r="F19" s="50" t="s">
        <v>56</v>
      </c>
      <c r="G19" s="282" t="s">
        <v>1189</v>
      </c>
      <c r="H19" s="54"/>
      <c r="I19" s="55" t="s">
        <v>511</v>
      </c>
      <c r="J19" s="50" t="s">
        <v>49</v>
      </c>
      <c r="K19" s="54"/>
      <c r="L19" s="71"/>
      <c r="M19" s="118"/>
      <c r="N19" s="59"/>
      <c r="O19" s="86"/>
      <c r="P19" s="61"/>
      <c r="Q19" s="62"/>
      <c r="R19" s="63"/>
      <c r="S19" s="64"/>
      <c r="T19" s="88"/>
      <c r="U19" s="95"/>
      <c r="V19" s="96">
        <v>100.0</v>
      </c>
      <c r="W19" s="288">
        <v>100.0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52</v>
      </c>
      <c r="B20" s="50" t="s">
        <v>63</v>
      </c>
      <c r="C20" s="51"/>
      <c r="D20" s="84" t="s">
        <v>1190</v>
      </c>
      <c r="E20" s="53" t="s">
        <v>174</v>
      </c>
      <c r="F20" s="50" t="s">
        <v>66</v>
      </c>
      <c r="G20" s="282" t="s">
        <v>1191</v>
      </c>
      <c r="H20" s="54" t="s">
        <v>1192</v>
      </c>
      <c r="I20" s="55" t="s">
        <v>1193</v>
      </c>
      <c r="J20" s="50" t="s">
        <v>60</v>
      </c>
      <c r="K20" s="54"/>
      <c r="L20" s="71"/>
      <c r="M20" s="58"/>
      <c r="N20" s="119">
        <v>250.0</v>
      </c>
      <c r="O20" s="86"/>
      <c r="P20" s="61"/>
      <c r="Q20" s="73"/>
      <c r="R20" s="74"/>
      <c r="S20" s="75"/>
      <c r="T20" s="76"/>
      <c r="U20" s="95"/>
      <c r="V20" s="103"/>
      <c r="W20" s="288">
        <v>250.0</v>
      </c>
      <c r="X20" s="124" t="s">
        <v>20</v>
      </c>
      <c r="Y20" s="83">
        <f>SUM(T7:T95)</f>
        <v>150</v>
      </c>
      <c r="Z20" s="8"/>
      <c r="AA20" s="8"/>
      <c r="AB20" s="8"/>
      <c r="AC20" s="8"/>
      <c r="AD20" s="8"/>
      <c r="AE20" s="8"/>
    </row>
    <row r="21" ht="17.25" customHeight="1">
      <c r="A21" s="50" t="s">
        <v>70</v>
      </c>
      <c r="B21" s="50" t="s">
        <v>63</v>
      </c>
      <c r="C21" s="51"/>
      <c r="D21" s="84" t="s">
        <v>1194</v>
      </c>
      <c r="E21" s="53" t="s">
        <v>100</v>
      </c>
      <c r="F21" s="50" t="s">
        <v>66</v>
      </c>
      <c r="G21" s="282" t="s">
        <v>1195</v>
      </c>
      <c r="H21" s="54"/>
      <c r="I21" s="55" t="s">
        <v>1196</v>
      </c>
      <c r="J21" s="50" t="s">
        <v>77</v>
      </c>
      <c r="K21" s="54"/>
      <c r="L21" s="71"/>
      <c r="M21" s="58">
        <v>200.0</v>
      </c>
      <c r="N21" s="119"/>
      <c r="O21" s="86"/>
      <c r="P21" s="61"/>
      <c r="Q21" s="62"/>
      <c r="R21" s="63"/>
      <c r="S21" s="64"/>
      <c r="T21" s="88"/>
      <c r="U21" s="95"/>
      <c r="V21" s="103"/>
      <c r="W21" s="288">
        <v>200.0</v>
      </c>
      <c r="X21" s="126" t="s">
        <v>21</v>
      </c>
      <c r="Y21" s="83">
        <f>SUM(U7:U95)</f>
        <v>0</v>
      </c>
      <c r="Z21" s="8"/>
      <c r="AA21" s="8"/>
      <c r="AB21" s="8"/>
      <c r="AC21" s="8"/>
      <c r="AD21" s="8"/>
      <c r="AE21" s="8"/>
    </row>
    <row r="22">
      <c r="A22" s="50" t="s">
        <v>70</v>
      </c>
      <c r="B22" s="50" t="s">
        <v>63</v>
      </c>
      <c r="C22" s="51"/>
      <c r="D22" s="84" t="s">
        <v>1197</v>
      </c>
      <c r="E22" s="53" t="s">
        <v>87</v>
      </c>
      <c r="F22" s="50" t="s">
        <v>88</v>
      </c>
      <c r="G22" s="282" t="s">
        <v>1198</v>
      </c>
      <c r="H22" s="54"/>
      <c r="I22" s="55" t="s">
        <v>1199</v>
      </c>
      <c r="J22" s="50" t="s">
        <v>49</v>
      </c>
      <c r="K22" s="54"/>
      <c r="L22" s="71"/>
      <c r="M22" s="58">
        <v>150.0</v>
      </c>
      <c r="N22" s="59"/>
      <c r="O22" s="122"/>
      <c r="P22" s="61"/>
      <c r="Q22" s="62"/>
      <c r="R22" s="63"/>
      <c r="S22" s="64"/>
      <c r="T22" s="88"/>
      <c r="U22" s="95"/>
      <c r="V22" s="103"/>
      <c r="W22" s="89">
        <v>75.0</v>
      </c>
      <c r="X22" s="104" t="s">
        <v>22</v>
      </c>
      <c r="Y22" s="105">
        <f>SUM(V7:V95)</f>
        <v>150</v>
      </c>
      <c r="Z22" s="8"/>
      <c r="AA22" s="8"/>
      <c r="AB22" s="8"/>
      <c r="AC22" s="8"/>
      <c r="AD22" s="8"/>
      <c r="AE22" s="8"/>
    </row>
    <row r="23">
      <c r="A23" s="50" t="s">
        <v>70</v>
      </c>
      <c r="B23" s="50" t="s">
        <v>63</v>
      </c>
      <c r="C23" s="51"/>
      <c r="D23" s="84" t="s">
        <v>1200</v>
      </c>
      <c r="E23" s="53" t="s">
        <v>174</v>
      </c>
      <c r="F23" s="50" t="s">
        <v>66</v>
      </c>
      <c r="G23" s="282" t="s">
        <v>1201</v>
      </c>
      <c r="H23" s="54" t="s">
        <v>1202</v>
      </c>
      <c r="I23" s="55" t="s">
        <v>1203</v>
      </c>
      <c r="J23" s="50" t="s">
        <v>60</v>
      </c>
      <c r="K23" s="54"/>
      <c r="L23" s="71">
        <v>200.0</v>
      </c>
      <c r="M23" s="58"/>
      <c r="N23" s="59"/>
      <c r="O23" s="122"/>
      <c r="P23" s="61"/>
      <c r="Q23" s="62"/>
      <c r="R23" s="63"/>
      <c r="S23" s="64"/>
      <c r="T23" s="88"/>
      <c r="U23" s="95"/>
      <c r="V23" s="103"/>
      <c r="W23" s="89"/>
      <c r="X23" s="108" t="s">
        <v>32</v>
      </c>
      <c r="Y23" s="69">
        <f>SUM(Y20:Y22)</f>
        <v>300</v>
      </c>
      <c r="Z23" s="8"/>
      <c r="AA23" s="8"/>
      <c r="AB23" s="8"/>
      <c r="AC23" s="8"/>
      <c r="AD23" s="8"/>
      <c r="AE23" s="8"/>
    </row>
    <row r="24">
      <c r="A24" s="50" t="s">
        <v>70</v>
      </c>
      <c r="B24" s="50" t="s">
        <v>63</v>
      </c>
      <c r="C24" s="51"/>
      <c r="D24" s="84" t="s">
        <v>1204</v>
      </c>
      <c r="E24" s="53" t="s">
        <v>100</v>
      </c>
      <c r="F24" s="50" t="s">
        <v>66</v>
      </c>
      <c r="G24" s="282" t="s">
        <v>1205</v>
      </c>
      <c r="H24" s="54"/>
      <c r="I24" s="55" t="s">
        <v>1206</v>
      </c>
      <c r="J24" s="50" t="s">
        <v>77</v>
      </c>
      <c r="K24" s="54"/>
      <c r="L24" s="71">
        <v>250.0</v>
      </c>
      <c r="M24" s="58"/>
      <c r="N24" s="59"/>
      <c r="O24" s="81"/>
      <c r="P24" s="61"/>
      <c r="Q24" s="62"/>
      <c r="R24" s="63"/>
      <c r="S24" s="64"/>
      <c r="T24" s="125"/>
      <c r="U24" s="95"/>
      <c r="V24" s="96"/>
      <c r="W24" s="288">
        <v>250.0</v>
      </c>
      <c r="X24" s="8"/>
      <c r="Y24" s="8"/>
      <c r="Z24" s="8"/>
      <c r="AA24" s="8"/>
      <c r="AB24" s="8"/>
      <c r="AC24" s="8"/>
      <c r="AD24" s="8"/>
      <c r="AE24" s="8"/>
    </row>
    <row r="25">
      <c r="A25" s="50" t="s">
        <v>70</v>
      </c>
      <c r="B25" s="50" t="s">
        <v>63</v>
      </c>
      <c r="C25" s="51"/>
      <c r="D25" s="84" t="s">
        <v>1207</v>
      </c>
      <c r="E25" s="53" t="s">
        <v>174</v>
      </c>
      <c r="F25" s="50" t="s">
        <v>66</v>
      </c>
      <c r="G25" s="282" t="s">
        <v>1208</v>
      </c>
      <c r="H25" s="54"/>
      <c r="I25" s="55" t="s">
        <v>1209</v>
      </c>
      <c r="J25" s="50" t="s">
        <v>60</v>
      </c>
      <c r="K25" s="54"/>
      <c r="L25" s="71">
        <v>250.0</v>
      </c>
      <c r="M25" s="58"/>
      <c r="N25" s="59"/>
      <c r="O25" s="86"/>
      <c r="P25" s="127"/>
      <c r="Q25" s="62"/>
      <c r="R25" s="63"/>
      <c r="S25" s="64"/>
      <c r="T25" s="76"/>
      <c r="U25" s="95"/>
      <c r="V25" s="128"/>
      <c r="W25" s="89">
        <v>125.0</v>
      </c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 t="s">
        <v>52</v>
      </c>
      <c r="B26" s="50" t="s">
        <v>63</v>
      </c>
      <c r="C26" s="51"/>
      <c r="D26" s="141" t="s">
        <v>1210</v>
      </c>
      <c r="E26" s="53" t="s">
        <v>65</v>
      </c>
      <c r="F26" s="50" t="s">
        <v>56</v>
      </c>
      <c r="G26" s="282" t="s">
        <v>1211</v>
      </c>
      <c r="H26" s="54" t="s">
        <v>1212</v>
      </c>
      <c r="I26" s="55" t="s">
        <v>1213</v>
      </c>
      <c r="J26" s="50" t="s">
        <v>49</v>
      </c>
      <c r="K26" s="54"/>
      <c r="L26" s="129"/>
      <c r="M26" s="58"/>
      <c r="N26" s="59"/>
      <c r="O26" s="86">
        <v>350.0</v>
      </c>
      <c r="P26" s="61"/>
      <c r="Q26" s="62"/>
      <c r="R26" s="63"/>
      <c r="S26" s="64"/>
      <c r="T26" s="88"/>
      <c r="U26" s="109"/>
      <c r="V26" s="103"/>
      <c r="W26" s="89">
        <v>175.0</v>
      </c>
      <c r="X26" s="136" t="s">
        <v>33</v>
      </c>
      <c r="Y26" s="137">
        <f>SUM(Y13,Y16,Y17,Y23)</f>
        <v>10634</v>
      </c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63</v>
      </c>
      <c r="C27" s="51"/>
      <c r="D27" s="141" t="s">
        <v>1214</v>
      </c>
      <c r="E27" s="92"/>
      <c r="F27" s="50" t="s">
        <v>66</v>
      </c>
      <c r="G27" s="282" t="s">
        <v>1215</v>
      </c>
      <c r="H27" s="54"/>
      <c r="I27" s="55" t="s">
        <v>1216</v>
      </c>
      <c r="J27" s="50" t="s">
        <v>77</v>
      </c>
      <c r="K27" s="54"/>
      <c r="L27" s="71"/>
      <c r="M27" s="80">
        <v>200.0</v>
      </c>
      <c r="N27" s="107"/>
      <c r="O27" s="81"/>
      <c r="P27" s="132"/>
      <c r="Q27" s="62"/>
      <c r="R27" s="63"/>
      <c r="S27" s="64"/>
      <c r="T27" s="88"/>
      <c r="U27" s="109"/>
      <c r="V27" s="96"/>
      <c r="W27" s="89">
        <v>100.0</v>
      </c>
      <c r="X27" s="8"/>
      <c r="Y27" s="8"/>
      <c r="Z27" s="8"/>
      <c r="AA27" s="8"/>
      <c r="AB27" s="8"/>
      <c r="AC27" s="8"/>
      <c r="AD27" s="8"/>
      <c r="AE27" s="8"/>
    </row>
    <row r="28">
      <c r="A28" s="50" t="s">
        <v>70</v>
      </c>
      <c r="B28" s="50" t="s">
        <v>63</v>
      </c>
      <c r="C28" s="79"/>
      <c r="D28" s="84" t="s">
        <v>1217</v>
      </c>
      <c r="E28" s="53" t="s">
        <v>100</v>
      </c>
      <c r="F28" s="50" t="s">
        <v>66</v>
      </c>
      <c r="G28" s="282" t="s">
        <v>1218</v>
      </c>
      <c r="H28" s="54" t="s">
        <v>1219</v>
      </c>
      <c r="I28" s="55" t="s">
        <v>1220</v>
      </c>
      <c r="J28" s="50" t="s">
        <v>77</v>
      </c>
      <c r="K28" s="54"/>
      <c r="L28" s="57"/>
      <c r="M28" s="58"/>
      <c r="N28" s="133"/>
      <c r="O28" s="81"/>
      <c r="P28" s="132"/>
      <c r="Q28" s="62">
        <v>250.0</v>
      </c>
      <c r="R28" s="74"/>
      <c r="S28" s="75"/>
      <c r="T28" s="88"/>
      <c r="U28" s="109"/>
      <c r="V28" s="96"/>
      <c r="W28" s="288">
        <v>250.0</v>
      </c>
      <c r="X28" s="8"/>
      <c r="Y28" s="8"/>
      <c r="Z28" s="8"/>
      <c r="AA28" s="8"/>
      <c r="AB28" s="8"/>
      <c r="AC28" s="8"/>
      <c r="AD28" s="8"/>
      <c r="AE28" s="8"/>
    </row>
    <row r="29">
      <c r="A29" s="50" t="s">
        <v>70</v>
      </c>
      <c r="B29" s="50" t="s">
        <v>63</v>
      </c>
      <c r="C29" s="79"/>
      <c r="D29" s="84" t="s">
        <v>1221</v>
      </c>
      <c r="E29" s="53" t="s">
        <v>100</v>
      </c>
      <c r="F29" s="50" t="s">
        <v>66</v>
      </c>
      <c r="G29" s="282" t="s">
        <v>1222</v>
      </c>
      <c r="H29" s="54" t="s">
        <v>168</v>
      </c>
      <c r="I29" s="55" t="s">
        <v>1223</v>
      </c>
      <c r="J29" s="50" t="s">
        <v>77</v>
      </c>
      <c r="K29" s="54"/>
      <c r="L29" s="134"/>
      <c r="M29" s="58"/>
      <c r="N29" s="119"/>
      <c r="O29" s="86"/>
      <c r="P29" s="61"/>
      <c r="Q29" s="62">
        <v>250.0</v>
      </c>
      <c r="R29" s="63"/>
      <c r="S29" s="64"/>
      <c r="T29" s="88"/>
      <c r="U29" s="109"/>
      <c r="V29" s="135"/>
      <c r="W29" s="283">
        <v>250.0</v>
      </c>
      <c r="Y29" s="8"/>
      <c r="Z29" s="8"/>
      <c r="AA29" s="8"/>
      <c r="AB29" s="8"/>
      <c r="AC29" s="8"/>
      <c r="AD29" s="8"/>
      <c r="AE29" s="8"/>
    </row>
    <row r="30">
      <c r="A30" s="50" t="s">
        <v>70</v>
      </c>
      <c r="B30" s="50" t="s">
        <v>63</v>
      </c>
      <c r="C30" s="79"/>
      <c r="D30" s="84" t="s">
        <v>1224</v>
      </c>
      <c r="E30" s="53" t="s">
        <v>100</v>
      </c>
      <c r="F30" s="50" t="s">
        <v>73</v>
      </c>
      <c r="G30" s="282" t="s">
        <v>1225</v>
      </c>
      <c r="H30" s="54" t="s">
        <v>1226</v>
      </c>
      <c r="I30" s="55" t="s">
        <v>1227</v>
      </c>
      <c r="J30" s="50" t="s">
        <v>77</v>
      </c>
      <c r="K30" s="54"/>
      <c r="L30" s="71">
        <v>294.0</v>
      </c>
      <c r="M30" s="58"/>
      <c r="N30" s="59"/>
      <c r="O30" s="122"/>
      <c r="P30" s="61"/>
      <c r="Q30" s="62"/>
      <c r="R30" s="63"/>
      <c r="S30" s="64"/>
      <c r="T30" s="76"/>
      <c r="U30" s="95"/>
      <c r="V30" s="138"/>
      <c r="W30" s="53">
        <v>50.0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52</v>
      </c>
      <c r="B31" s="50" t="s">
        <v>63</v>
      </c>
      <c r="C31" s="79"/>
      <c r="D31" s="70" t="s">
        <v>1228</v>
      </c>
      <c r="E31" s="53" t="s">
        <v>35</v>
      </c>
      <c r="F31" s="50" t="s">
        <v>73</v>
      </c>
      <c r="G31" s="282" t="s">
        <v>1229</v>
      </c>
      <c r="H31" s="54" t="s">
        <v>1230</v>
      </c>
      <c r="I31" s="55" t="s">
        <v>1231</v>
      </c>
      <c r="J31" s="50" t="s">
        <v>60</v>
      </c>
      <c r="K31" s="54"/>
      <c r="L31" s="71"/>
      <c r="M31" s="58"/>
      <c r="N31" s="59">
        <v>249.0</v>
      </c>
      <c r="O31" s="86"/>
      <c r="P31" s="127"/>
      <c r="Q31" s="62"/>
      <c r="R31" s="63"/>
      <c r="S31" s="64"/>
      <c r="T31" s="88"/>
      <c r="U31" s="95"/>
      <c r="V31" s="138"/>
      <c r="W31" s="53">
        <v>50.0</v>
      </c>
      <c r="X31" s="8"/>
      <c r="Y31" s="8"/>
      <c r="Z31" s="8"/>
      <c r="AA31" s="8"/>
      <c r="AB31" s="8"/>
      <c r="AC31" s="8"/>
      <c r="AD31" s="8"/>
      <c r="AE31" s="8"/>
    </row>
    <row r="32">
      <c r="A32" s="50" t="s">
        <v>70</v>
      </c>
      <c r="B32" s="50" t="s">
        <v>63</v>
      </c>
      <c r="C32" s="51"/>
      <c r="D32" s="70" t="s">
        <v>1232</v>
      </c>
      <c r="E32" s="53" t="s">
        <v>171</v>
      </c>
      <c r="F32" s="50" t="s">
        <v>56</v>
      </c>
      <c r="G32" s="282" t="s">
        <v>1233</v>
      </c>
      <c r="H32" s="54"/>
      <c r="I32" s="55" t="s">
        <v>1234</v>
      </c>
      <c r="J32" s="50" t="s">
        <v>77</v>
      </c>
      <c r="K32" s="54"/>
      <c r="L32" s="71"/>
      <c r="M32" s="80">
        <v>500.0</v>
      </c>
      <c r="N32" s="59"/>
      <c r="O32" s="86"/>
      <c r="P32" s="61"/>
      <c r="Q32" s="62"/>
      <c r="R32" s="63"/>
      <c r="S32" s="64"/>
      <c r="T32" s="139"/>
      <c r="U32" s="140"/>
      <c r="V32" s="138"/>
      <c r="W32" s="53">
        <v>250.0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70</v>
      </c>
      <c r="B33" s="50" t="s">
        <v>63</v>
      </c>
      <c r="C33" s="141"/>
      <c r="D33" s="70" t="s">
        <v>1235</v>
      </c>
      <c r="E33" s="53" t="s">
        <v>87</v>
      </c>
      <c r="F33" s="50" t="s">
        <v>73</v>
      </c>
      <c r="G33" s="282" t="s">
        <v>1236</v>
      </c>
      <c r="H33" s="54" t="s">
        <v>1237</v>
      </c>
      <c r="I33" s="55" t="s">
        <v>1238</v>
      </c>
      <c r="J33" s="50" t="s">
        <v>60</v>
      </c>
      <c r="K33" s="54"/>
      <c r="L33" s="71">
        <v>230.0</v>
      </c>
      <c r="M33" s="58"/>
      <c r="N33" s="59"/>
      <c r="O33" s="81"/>
      <c r="P33" s="61"/>
      <c r="Q33" s="87"/>
      <c r="R33" s="43"/>
      <c r="S33" s="44"/>
      <c r="T33" s="139"/>
      <c r="U33" s="140"/>
      <c r="V33" s="138"/>
      <c r="W33" s="53">
        <v>50.0</v>
      </c>
      <c r="X33" s="8"/>
      <c r="Y33" s="8"/>
      <c r="Z33" s="8"/>
      <c r="AA33" s="8"/>
      <c r="AB33" s="8"/>
      <c r="AC33" s="8"/>
      <c r="AD33" s="8"/>
      <c r="AE33" s="8"/>
    </row>
    <row r="34">
      <c r="A34" s="50" t="s">
        <v>70</v>
      </c>
      <c r="B34" s="50" t="s">
        <v>63</v>
      </c>
      <c r="C34" s="51"/>
      <c r="D34" s="70" t="s">
        <v>1239</v>
      </c>
      <c r="E34" s="53" t="s">
        <v>100</v>
      </c>
      <c r="F34" s="50" t="s">
        <v>66</v>
      </c>
      <c r="G34" s="291" t="s">
        <v>1240</v>
      </c>
      <c r="H34" s="142" t="s">
        <v>1241</v>
      </c>
      <c r="I34" s="55" t="s">
        <v>1242</v>
      </c>
      <c r="J34" s="50" t="s">
        <v>49</v>
      </c>
      <c r="K34" s="54"/>
      <c r="L34" s="71"/>
      <c r="M34" s="58"/>
      <c r="N34" s="143"/>
      <c r="O34" s="86"/>
      <c r="P34" s="61"/>
      <c r="Q34" s="62">
        <v>250.0</v>
      </c>
      <c r="R34" s="63"/>
      <c r="S34" s="64"/>
      <c r="T34" s="139"/>
      <c r="U34" s="140"/>
      <c r="V34" s="135"/>
      <c r="W34" s="283">
        <v>250.0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52</v>
      </c>
      <c r="B35" s="50" t="s">
        <v>63</v>
      </c>
      <c r="C35" s="144"/>
      <c r="D35" s="84" t="s">
        <v>1243</v>
      </c>
      <c r="E35" s="53" t="s">
        <v>493</v>
      </c>
      <c r="F35" s="50" t="s">
        <v>1244</v>
      </c>
      <c r="G35" s="282" t="s">
        <v>1245</v>
      </c>
      <c r="H35" s="54" t="s">
        <v>1246</v>
      </c>
      <c r="I35" s="55" t="s">
        <v>1247</v>
      </c>
      <c r="J35" s="50" t="s">
        <v>60</v>
      </c>
      <c r="K35" s="54"/>
      <c r="L35" s="71"/>
      <c r="M35" s="58"/>
      <c r="N35" s="143"/>
      <c r="O35" s="86">
        <v>600.0</v>
      </c>
      <c r="P35" s="61"/>
      <c r="Q35" s="62"/>
      <c r="R35" s="63"/>
      <c r="S35" s="64"/>
      <c r="T35" s="139"/>
      <c r="U35" s="140"/>
      <c r="V35" s="138"/>
      <c r="W35" s="53">
        <v>300.0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52</v>
      </c>
      <c r="B36" s="50" t="s">
        <v>63</v>
      </c>
      <c r="C36" s="51"/>
      <c r="D36" s="161" t="s">
        <v>1248</v>
      </c>
      <c r="E36" s="53" t="s">
        <v>174</v>
      </c>
      <c r="F36" s="50" t="s">
        <v>66</v>
      </c>
      <c r="G36" s="282" t="s">
        <v>1249</v>
      </c>
      <c r="H36" s="54" t="s">
        <v>1250</v>
      </c>
      <c r="I36" s="55" t="s">
        <v>1231</v>
      </c>
      <c r="J36" s="50" t="s">
        <v>60</v>
      </c>
      <c r="K36" s="54"/>
      <c r="L36" s="71"/>
      <c r="M36" s="58"/>
      <c r="N36" s="119">
        <v>200.0</v>
      </c>
      <c r="O36" s="86"/>
      <c r="P36" s="61"/>
      <c r="Q36" s="73"/>
      <c r="R36" s="74"/>
      <c r="S36" s="75"/>
      <c r="T36" s="139"/>
      <c r="U36" s="146"/>
      <c r="V36" s="138"/>
      <c r="W36" s="53">
        <v>50.0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52</v>
      </c>
      <c r="B37" s="50" t="s">
        <v>63</v>
      </c>
      <c r="C37" s="51"/>
      <c r="D37" s="161" t="s">
        <v>1251</v>
      </c>
      <c r="E37" s="53" t="s">
        <v>100</v>
      </c>
      <c r="F37" s="50" t="s">
        <v>66</v>
      </c>
      <c r="G37" s="282" t="s">
        <v>1252</v>
      </c>
      <c r="H37" s="54"/>
      <c r="I37" s="54" t="s">
        <v>1253</v>
      </c>
      <c r="J37" s="50" t="s">
        <v>77</v>
      </c>
      <c r="K37" s="54"/>
      <c r="L37" s="71"/>
      <c r="M37" s="58"/>
      <c r="N37" s="107"/>
      <c r="O37" s="86">
        <v>200.0</v>
      </c>
      <c r="P37" s="61"/>
      <c r="Q37" s="87"/>
      <c r="R37" s="43"/>
      <c r="S37" s="44"/>
      <c r="T37" s="139"/>
      <c r="U37" s="140"/>
      <c r="V37" s="138"/>
      <c r="W37" s="53">
        <v>100.0</v>
      </c>
      <c r="X37" s="8"/>
      <c r="Y37" s="8"/>
      <c r="Z37" s="8"/>
      <c r="AA37" s="8"/>
      <c r="AB37" s="8"/>
      <c r="AC37" s="8"/>
      <c r="AD37" s="8"/>
      <c r="AE37" s="8"/>
    </row>
    <row r="38">
      <c r="A38" s="50" t="s">
        <v>70</v>
      </c>
      <c r="B38" s="50" t="s">
        <v>63</v>
      </c>
      <c r="C38" s="79"/>
      <c r="D38" s="161" t="s">
        <v>1254</v>
      </c>
      <c r="E38" s="53" t="s">
        <v>79</v>
      </c>
      <c r="F38" s="50" t="s">
        <v>56</v>
      </c>
      <c r="G38" s="292" t="s">
        <v>1255</v>
      </c>
      <c r="H38" s="54"/>
      <c r="I38" s="54" t="s">
        <v>1256</v>
      </c>
      <c r="J38" s="50" t="s">
        <v>49</v>
      </c>
      <c r="K38" s="54"/>
      <c r="L38" s="57"/>
      <c r="M38" s="58">
        <v>350.0</v>
      </c>
      <c r="N38" s="59"/>
      <c r="O38" s="86"/>
      <c r="P38" s="61"/>
      <c r="Q38" s="62"/>
      <c r="R38" s="63"/>
      <c r="S38" s="64"/>
      <c r="T38" s="139"/>
      <c r="U38" s="140"/>
      <c r="V38" s="135"/>
      <c r="W38" s="53">
        <v>175.0</v>
      </c>
      <c r="X38" s="8"/>
      <c r="Y38" s="8"/>
      <c r="Z38" s="8"/>
      <c r="AA38" s="8"/>
      <c r="AB38" s="8"/>
      <c r="AC38" s="8"/>
      <c r="AD38" s="8"/>
      <c r="AE38" s="8"/>
    </row>
    <row r="39">
      <c r="A39" s="50" t="s">
        <v>70</v>
      </c>
      <c r="B39" s="50" t="s">
        <v>63</v>
      </c>
      <c r="C39" s="79"/>
      <c r="D39" s="70" t="s">
        <v>1257</v>
      </c>
      <c r="E39" s="53" t="s">
        <v>87</v>
      </c>
      <c r="F39" s="50" t="s">
        <v>88</v>
      </c>
      <c r="G39" s="284" t="s">
        <v>1258</v>
      </c>
      <c r="H39" s="148"/>
      <c r="I39" s="54" t="s">
        <v>1259</v>
      </c>
      <c r="J39" s="50" t="s">
        <v>49</v>
      </c>
      <c r="K39" s="54"/>
      <c r="L39" s="57"/>
      <c r="M39" s="58">
        <v>150.0</v>
      </c>
      <c r="N39" s="59"/>
      <c r="O39" s="86"/>
      <c r="P39" s="61"/>
      <c r="Q39" s="62"/>
      <c r="R39" s="63"/>
      <c r="S39" s="64"/>
      <c r="T39" s="149"/>
      <c r="U39" s="140"/>
      <c r="V39" s="135"/>
      <c r="W39" s="53">
        <v>75.0</v>
      </c>
      <c r="X39" s="8"/>
      <c r="Y39" s="8"/>
      <c r="Z39" s="8"/>
      <c r="AA39" s="8"/>
      <c r="AB39" s="8"/>
      <c r="AC39" s="8"/>
      <c r="AD39" s="8"/>
      <c r="AE39" s="8"/>
    </row>
    <row r="40">
      <c r="A40" s="50" t="s">
        <v>70</v>
      </c>
      <c r="B40" s="50" t="s">
        <v>63</v>
      </c>
      <c r="C40" s="79"/>
      <c r="D40" s="70" t="s">
        <v>1260</v>
      </c>
      <c r="E40" s="53" t="s">
        <v>174</v>
      </c>
      <c r="F40" s="50" t="s">
        <v>88</v>
      </c>
      <c r="G40" s="293" t="s">
        <v>1261</v>
      </c>
      <c r="H40" s="150"/>
      <c r="I40" s="55" t="s">
        <v>1238</v>
      </c>
      <c r="J40" s="50" t="s">
        <v>60</v>
      </c>
      <c r="K40" s="54"/>
      <c r="L40" s="71">
        <v>120.0</v>
      </c>
      <c r="M40" s="58"/>
      <c r="N40" s="59"/>
      <c r="O40" s="81"/>
      <c r="P40" s="61"/>
      <c r="Q40" s="73"/>
      <c r="R40" s="74"/>
      <c r="S40" s="75"/>
      <c r="T40" s="139"/>
      <c r="U40" s="140"/>
      <c r="V40" s="135"/>
      <c r="W40" s="53">
        <v>50.0</v>
      </c>
      <c r="X40" s="8"/>
      <c r="Y40" s="8"/>
      <c r="Z40" s="8"/>
      <c r="AA40" s="8"/>
      <c r="AB40" s="8"/>
      <c r="AC40" s="8"/>
      <c r="AD40" s="8"/>
      <c r="AE40" s="8"/>
    </row>
    <row r="41">
      <c r="A41" s="50" t="s">
        <v>70</v>
      </c>
      <c r="B41" s="50" t="s">
        <v>63</v>
      </c>
      <c r="C41" s="51"/>
      <c r="D41" s="70" t="s">
        <v>1262</v>
      </c>
      <c r="E41" s="53" t="s">
        <v>412</v>
      </c>
      <c r="F41" s="50" t="s">
        <v>66</v>
      </c>
      <c r="G41" s="282" t="s">
        <v>1263</v>
      </c>
      <c r="H41" s="54"/>
      <c r="I41" s="55" t="s">
        <v>1264</v>
      </c>
      <c r="J41" s="50" t="s">
        <v>77</v>
      </c>
      <c r="K41" s="54"/>
      <c r="L41" s="71">
        <v>199.0</v>
      </c>
      <c r="M41" s="58"/>
      <c r="N41" s="59"/>
      <c r="O41" s="86"/>
      <c r="P41" s="61"/>
      <c r="Q41" s="151"/>
      <c r="R41" s="152"/>
      <c r="S41" s="153"/>
      <c r="T41" s="139"/>
      <c r="U41" s="140"/>
      <c r="V41" s="138"/>
      <c r="W41" s="53">
        <v>100.0</v>
      </c>
      <c r="X41" s="8"/>
      <c r="Y41" s="8"/>
      <c r="Z41" s="8"/>
      <c r="AA41" s="8"/>
      <c r="AB41" s="8"/>
      <c r="AC41" s="8"/>
      <c r="AD41" s="8"/>
      <c r="AE41" s="8"/>
    </row>
    <row r="42">
      <c r="A42" s="50" t="s">
        <v>70</v>
      </c>
      <c r="B42" s="50" t="s">
        <v>63</v>
      </c>
      <c r="C42" s="51"/>
      <c r="D42" s="70" t="s">
        <v>1265</v>
      </c>
      <c r="E42" s="53"/>
      <c r="F42" s="50"/>
      <c r="G42" s="282" t="s">
        <v>1266</v>
      </c>
      <c r="H42" s="54"/>
      <c r="I42" s="53" t="s">
        <v>1267</v>
      </c>
      <c r="J42" s="50" t="s">
        <v>49</v>
      </c>
      <c r="K42" s="54"/>
      <c r="L42" s="134"/>
      <c r="M42" s="58"/>
      <c r="N42" s="59"/>
      <c r="O42" s="86"/>
      <c r="P42" s="61"/>
      <c r="Q42" s="62"/>
      <c r="R42" s="63"/>
      <c r="S42" s="64"/>
      <c r="T42" s="139"/>
      <c r="U42" s="140"/>
      <c r="V42" s="135">
        <v>50.0</v>
      </c>
      <c r="W42" s="283">
        <v>50.0</v>
      </c>
      <c r="X42" s="8"/>
      <c r="Y42" s="8"/>
      <c r="Z42" s="8"/>
      <c r="AA42" s="8"/>
      <c r="AB42" s="8"/>
      <c r="AC42" s="8"/>
      <c r="AD42" s="8"/>
      <c r="AE42" s="8"/>
    </row>
    <row r="43">
      <c r="A43" s="50" t="s">
        <v>52</v>
      </c>
      <c r="B43" s="50" t="s">
        <v>63</v>
      </c>
      <c r="C43" s="51"/>
      <c r="D43" s="84" t="s">
        <v>1268</v>
      </c>
      <c r="E43" s="53" t="s">
        <v>55</v>
      </c>
      <c r="F43" s="50" t="s">
        <v>56</v>
      </c>
      <c r="G43" s="282" t="s">
        <v>1269</v>
      </c>
      <c r="H43" s="54"/>
      <c r="I43" s="55" t="s">
        <v>1270</v>
      </c>
      <c r="J43" s="50" t="s">
        <v>60</v>
      </c>
      <c r="K43" s="54"/>
      <c r="L43" s="71"/>
      <c r="M43" s="58"/>
      <c r="N43" s="107"/>
      <c r="O43" s="154">
        <v>450.0</v>
      </c>
      <c r="P43" s="127"/>
      <c r="Q43" s="62"/>
      <c r="R43" s="63"/>
      <c r="S43" s="64"/>
      <c r="T43" s="139"/>
      <c r="U43" s="140"/>
      <c r="V43" s="138"/>
      <c r="W43" s="53">
        <v>225.0</v>
      </c>
      <c r="X43" s="8"/>
      <c r="Y43" s="8"/>
      <c r="Z43" s="8"/>
      <c r="AA43" s="8"/>
      <c r="AB43" s="8"/>
      <c r="AC43" s="8"/>
      <c r="AD43" s="8"/>
      <c r="AE43" s="8"/>
    </row>
    <row r="44">
      <c r="A44" s="50" t="s">
        <v>52</v>
      </c>
      <c r="B44" s="50" t="s">
        <v>63</v>
      </c>
      <c r="C44" s="51"/>
      <c r="D44" s="52"/>
      <c r="E44" s="53" t="s">
        <v>87</v>
      </c>
      <c r="F44" s="50" t="s">
        <v>73</v>
      </c>
      <c r="G44" s="282" t="s">
        <v>1271</v>
      </c>
      <c r="H44" s="54" t="s">
        <v>1272</v>
      </c>
      <c r="I44" s="55" t="s">
        <v>1273</v>
      </c>
      <c r="J44" s="50" t="s">
        <v>60</v>
      </c>
      <c r="K44" s="54"/>
      <c r="L44" s="71"/>
      <c r="M44" s="93"/>
      <c r="N44" s="59">
        <v>249.0</v>
      </c>
      <c r="O44" s="155"/>
      <c r="P44" s="61"/>
      <c r="Q44" s="62"/>
      <c r="R44" s="63"/>
      <c r="S44" s="64"/>
      <c r="T44" s="139"/>
      <c r="U44" s="140"/>
      <c r="V44" s="138"/>
      <c r="W44" s="53">
        <v>50.0</v>
      </c>
      <c r="X44" s="8"/>
      <c r="Y44" s="8"/>
      <c r="Z44" s="8"/>
      <c r="AA44" s="8"/>
      <c r="AB44" s="8"/>
      <c r="AC44" s="8"/>
      <c r="AD44" s="8"/>
      <c r="AE44" s="8"/>
    </row>
    <row r="45">
      <c r="A45" s="50" t="s">
        <v>70</v>
      </c>
      <c r="B45" s="50" t="s">
        <v>63</v>
      </c>
      <c r="C45" s="79"/>
      <c r="D45" s="294" t="s">
        <v>1274</v>
      </c>
      <c r="E45" s="53" t="s">
        <v>87</v>
      </c>
      <c r="F45" s="50" t="s">
        <v>73</v>
      </c>
      <c r="G45" s="295" t="s">
        <v>1275</v>
      </c>
      <c r="H45" s="157" t="s">
        <v>1276</v>
      </c>
      <c r="I45" s="150" t="s">
        <v>1277</v>
      </c>
      <c r="J45" s="50" t="s">
        <v>49</v>
      </c>
      <c r="K45" s="54"/>
      <c r="L45" s="158"/>
      <c r="M45" s="58"/>
      <c r="N45" s="59"/>
      <c r="O45" s="154"/>
      <c r="P45" s="61"/>
      <c r="Q45" s="62">
        <v>147.0</v>
      </c>
      <c r="R45" s="63"/>
      <c r="S45" s="64"/>
      <c r="T45" s="139"/>
      <c r="U45" s="146"/>
      <c r="V45" s="138"/>
      <c r="W45" s="53">
        <v>50.0</v>
      </c>
      <c r="X45" s="8"/>
      <c r="Y45" s="8"/>
      <c r="Z45" s="8"/>
      <c r="AA45" s="8"/>
      <c r="AB45" s="8"/>
      <c r="AC45" s="8"/>
      <c r="AD45" s="8"/>
      <c r="AE45" s="8"/>
    </row>
    <row r="46">
      <c r="A46" s="50" t="s">
        <v>52</v>
      </c>
      <c r="B46" s="50" t="s">
        <v>63</v>
      </c>
      <c r="C46" s="79"/>
      <c r="D46" s="84" t="s">
        <v>1278</v>
      </c>
      <c r="E46" s="53" t="s">
        <v>412</v>
      </c>
      <c r="F46" s="50" t="s">
        <v>66</v>
      </c>
      <c r="G46" s="282" t="s">
        <v>1279</v>
      </c>
      <c r="H46" s="54" t="s">
        <v>1280</v>
      </c>
      <c r="I46" s="55" t="s">
        <v>1281</v>
      </c>
      <c r="J46" s="50" t="s">
        <v>60</v>
      </c>
      <c r="K46" s="54"/>
      <c r="L46" s="71"/>
      <c r="M46" s="58"/>
      <c r="N46" s="59"/>
      <c r="O46" s="154">
        <v>199.0</v>
      </c>
      <c r="P46" s="61"/>
      <c r="Q46" s="62"/>
      <c r="R46" s="63"/>
      <c r="S46" s="64"/>
      <c r="T46" s="139"/>
      <c r="U46" s="146"/>
      <c r="V46" s="103"/>
      <c r="W46" s="283">
        <v>199.0</v>
      </c>
      <c r="X46" s="8"/>
      <c r="Y46" s="8"/>
      <c r="Z46" s="8"/>
      <c r="AA46" s="8"/>
      <c r="AB46" s="8"/>
      <c r="AC46" s="8"/>
      <c r="AD46" s="8"/>
      <c r="AE46" s="8"/>
    </row>
    <row r="47">
      <c r="A47" s="50" t="s">
        <v>70</v>
      </c>
      <c r="B47" s="50" t="s">
        <v>63</v>
      </c>
      <c r="C47" s="51"/>
      <c r="D47" s="84" t="s">
        <v>1282</v>
      </c>
      <c r="E47" s="53" t="s">
        <v>100</v>
      </c>
      <c r="F47" s="50" t="s">
        <v>66</v>
      </c>
      <c r="G47" s="282" t="s">
        <v>1283</v>
      </c>
      <c r="H47" s="54" t="s">
        <v>1284</v>
      </c>
      <c r="I47" s="55" t="s">
        <v>1285</v>
      </c>
      <c r="J47" s="50" t="s">
        <v>77</v>
      </c>
      <c r="K47" s="54"/>
      <c r="L47" s="57"/>
      <c r="M47" s="58"/>
      <c r="N47" s="59"/>
      <c r="O47" s="160"/>
      <c r="P47" s="132"/>
      <c r="Q47" s="62"/>
      <c r="R47" s="63">
        <v>200.0</v>
      </c>
      <c r="S47" s="64"/>
      <c r="T47" s="149"/>
      <c r="U47" s="140"/>
      <c r="V47" s="103"/>
      <c r="W47" s="53">
        <v>100.0</v>
      </c>
      <c r="X47" s="8"/>
      <c r="Y47" s="8"/>
      <c r="Z47" s="8"/>
      <c r="AA47" s="8"/>
      <c r="AB47" s="8"/>
      <c r="AC47" s="8"/>
      <c r="AD47" s="8"/>
      <c r="AE47" s="8"/>
    </row>
    <row r="48">
      <c r="A48" s="50" t="s">
        <v>70</v>
      </c>
      <c r="B48" s="50" t="s">
        <v>63</v>
      </c>
      <c r="C48" s="51"/>
      <c r="D48" s="161" t="s">
        <v>1286</v>
      </c>
      <c r="E48" s="53" t="s">
        <v>100</v>
      </c>
      <c r="F48" s="50" t="s">
        <v>66</v>
      </c>
      <c r="G48" s="282" t="s">
        <v>1287</v>
      </c>
      <c r="H48" s="54"/>
      <c r="I48" s="55" t="s">
        <v>1288</v>
      </c>
      <c r="J48" s="50" t="s">
        <v>49</v>
      </c>
      <c r="K48" s="54"/>
      <c r="L48" s="71">
        <v>150.0</v>
      </c>
      <c r="M48" s="93"/>
      <c r="N48" s="59"/>
      <c r="O48" s="160"/>
      <c r="P48" s="61"/>
      <c r="Q48" s="62"/>
      <c r="R48" s="63"/>
      <c r="S48" s="64"/>
      <c r="T48" s="139"/>
      <c r="U48" s="140"/>
      <c r="V48" s="96"/>
      <c r="W48" s="283">
        <v>150.0</v>
      </c>
      <c r="X48" s="8"/>
      <c r="Y48" s="8"/>
      <c r="Z48" s="8"/>
      <c r="AA48" s="8"/>
      <c r="AB48" s="8"/>
      <c r="AC48" s="8"/>
      <c r="AD48" s="8"/>
      <c r="AE48" s="8"/>
    </row>
    <row r="49">
      <c r="A49" s="50" t="s">
        <v>70</v>
      </c>
      <c r="B49" s="50" t="s">
        <v>63</v>
      </c>
      <c r="C49" s="51"/>
      <c r="D49" s="70" t="s">
        <v>1289</v>
      </c>
      <c r="E49" s="53" t="s">
        <v>87</v>
      </c>
      <c r="F49" s="50" t="s">
        <v>88</v>
      </c>
      <c r="G49" s="297" t="s">
        <v>1290</v>
      </c>
      <c r="H49" s="162"/>
      <c r="I49" s="55" t="s">
        <v>1291</v>
      </c>
      <c r="J49" s="50" t="s">
        <v>49</v>
      </c>
      <c r="K49" s="54"/>
      <c r="L49" s="71"/>
      <c r="M49" s="58">
        <v>120.0</v>
      </c>
      <c r="N49" s="143"/>
      <c r="O49" s="160"/>
      <c r="P49" s="61"/>
      <c r="Q49" s="73"/>
      <c r="R49" s="74"/>
      <c r="S49" s="75"/>
      <c r="T49" s="163"/>
      <c r="U49" s="164"/>
      <c r="V49" s="103"/>
      <c r="W49" s="53">
        <v>50.0</v>
      </c>
      <c r="X49" s="8"/>
      <c r="Y49" s="8"/>
      <c r="Z49" s="8"/>
      <c r="AA49" s="8"/>
      <c r="AB49" s="8"/>
      <c r="AC49" s="8"/>
      <c r="AD49" s="8"/>
      <c r="AE49" s="8"/>
    </row>
    <row r="50">
      <c r="A50" s="50" t="s">
        <v>70</v>
      </c>
      <c r="B50" s="50" t="s">
        <v>63</v>
      </c>
      <c r="C50" s="79"/>
      <c r="D50" s="70" t="s">
        <v>1292</v>
      </c>
      <c r="E50" s="53" t="s">
        <v>87</v>
      </c>
      <c r="F50" s="50" t="s">
        <v>88</v>
      </c>
      <c r="G50" s="282" t="s">
        <v>1293</v>
      </c>
      <c r="H50" s="54"/>
      <c r="I50" s="54" t="s">
        <v>1294</v>
      </c>
      <c r="J50" s="50" t="s">
        <v>49</v>
      </c>
      <c r="K50" s="54"/>
      <c r="L50" s="71"/>
      <c r="M50" s="58">
        <v>120.0</v>
      </c>
      <c r="N50" s="165"/>
      <c r="O50" s="160"/>
      <c r="P50" s="61"/>
      <c r="Q50" s="62"/>
      <c r="R50" s="63"/>
      <c r="S50" s="64"/>
      <c r="T50" s="163"/>
      <c r="U50" s="166"/>
      <c r="V50" s="135"/>
      <c r="W50" s="53">
        <v>60.0</v>
      </c>
      <c r="X50" s="8"/>
      <c r="Y50" s="8"/>
      <c r="Z50" s="8"/>
      <c r="AA50" s="8"/>
      <c r="AB50" s="8"/>
      <c r="AC50" s="8"/>
      <c r="AD50" s="8"/>
      <c r="AE50" s="8"/>
    </row>
    <row r="51">
      <c r="A51" s="50" t="s">
        <v>70</v>
      </c>
      <c r="B51" s="50" t="s">
        <v>63</v>
      </c>
      <c r="C51" s="51"/>
      <c r="D51" s="70" t="s">
        <v>1295</v>
      </c>
      <c r="E51" s="53" t="s">
        <v>412</v>
      </c>
      <c r="F51" s="50" t="s">
        <v>66</v>
      </c>
      <c r="G51" s="282" t="s">
        <v>1296</v>
      </c>
      <c r="H51" s="54"/>
      <c r="I51" s="54" t="s">
        <v>1297</v>
      </c>
      <c r="J51" s="50" t="s">
        <v>60</v>
      </c>
      <c r="K51" s="54"/>
      <c r="L51" s="71">
        <v>199.0</v>
      </c>
      <c r="M51" s="58"/>
      <c r="N51" s="165"/>
      <c r="O51" s="160"/>
      <c r="P51" s="61"/>
      <c r="Q51" s="87"/>
      <c r="R51" s="43"/>
      <c r="S51" s="44"/>
      <c r="T51" s="163"/>
      <c r="U51" s="166"/>
      <c r="V51" s="138"/>
      <c r="W51" s="53">
        <v>100.0</v>
      </c>
      <c r="X51" s="8"/>
      <c r="Y51" s="8"/>
      <c r="Z51" s="8"/>
      <c r="AA51" s="8"/>
      <c r="AB51" s="8"/>
      <c r="AC51" s="8"/>
      <c r="AD51" s="8"/>
      <c r="AE51" s="8"/>
    </row>
    <row r="52">
      <c r="A52" s="50" t="s">
        <v>70</v>
      </c>
      <c r="B52" s="50" t="s">
        <v>63</v>
      </c>
      <c r="C52" s="51"/>
      <c r="D52" s="161" t="s">
        <v>1298</v>
      </c>
      <c r="E52" s="53" t="s">
        <v>174</v>
      </c>
      <c r="F52" s="50" t="s">
        <v>88</v>
      </c>
      <c r="G52" s="282" t="s">
        <v>1299</v>
      </c>
      <c r="H52" s="54"/>
      <c r="I52" s="167" t="s">
        <v>1300</v>
      </c>
      <c r="J52" s="50" t="s">
        <v>60</v>
      </c>
      <c r="K52" s="54"/>
      <c r="L52" s="57"/>
      <c r="M52" s="58"/>
      <c r="N52" s="165"/>
      <c r="O52" s="160"/>
      <c r="P52" s="61"/>
      <c r="Q52" s="73"/>
      <c r="R52" s="63">
        <v>120.0</v>
      </c>
      <c r="S52" s="75"/>
      <c r="T52" s="168"/>
      <c r="U52" s="166"/>
      <c r="V52" s="138"/>
      <c r="W52" s="283">
        <v>120.0</v>
      </c>
      <c r="X52" s="8"/>
      <c r="Y52" s="8"/>
      <c r="Z52" s="8"/>
      <c r="AA52" s="8"/>
      <c r="AB52" s="8"/>
      <c r="AC52" s="8"/>
      <c r="AD52" s="8"/>
      <c r="AE52" s="8"/>
    </row>
    <row r="53">
      <c r="A53" s="50" t="s">
        <v>70</v>
      </c>
      <c r="B53" s="50" t="s">
        <v>63</v>
      </c>
      <c r="C53" s="51"/>
      <c r="D53" s="319" t="s">
        <v>1301</v>
      </c>
      <c r="E53" s="92"/>
      <c r="F53" s="50" t="s">
        <v>73</v>
      </c>
      <c r="G53" s="282" t="s">
        <v>1302</v>
      </c>
      <c r="H53" s="54"/>
      <c r="I53" s="55" t="s">
        <v>653</v>
      </c>
      <c r="J53" s="50" t="s">
        <v>60</v>
      </c>
      <c r="K53" s="54"/>
      <c r="L53" s="57"/>
      <c r="M53" s="58"/>
      <c r="N53" s="170"/>
      <c r="O53" s="160"/>
      <c r="P53" s="171"/>
      <c r="Q53" s="62"/>
      <c r="R53" s="74"/>
      <c r="S53" s="75"/>
      <c r="T53" s="168">
        <v>150.0</v>
      </c>
      <c r="U53" s="166"/>
      <c r="V53" s="138"/>
      <c r="W53" s="283">
        <v>150.0</v>
      </c>
      <c r="X53" s="8"/>
      <c r="Y53" s="8"/>
      <c r="Z53" s="8"/>
      <c r="AA53" s="8"/>
      <c r="AB53" s="8"/>
      <c r="AC53" s="8"/>
      <c r="AD53" s="8"/>
      <c r="AE53" s="8"/>
    </row>
    <row r="54">
      <c r="A54" s="50" t="s">
        <v>70</v>
      </c>
      <c r="B54" s="50" t="s">
        <v>63</v>
      </c>
      <c r="C54" s="51"/>
      <c r="D54" s="141" t="s">
        <v>1303</v>
      </c>
      <c r="E54" s="53" t="s">
        <v>174</v>
      </c>
      <c r="F54" s="50" t="s">
        <v>66</v>
      </c>
      <c r="G54" s="282" t="s">
        <v>1304</v>
      </c>
      <c r="H54" s="54" t="s">
        <v>1304</v>
      </c>
      <c r="I54" s="55" t="s">
        <v>1305</v>
      </c>
      <c r="J54" s="50" t="s">
        <v>60</v>
      </c>
      <c r="K54" s="54"/>
      <c r="L54" s="71"/>
      <c r="M54" s="93"/>
      <c r="N54" s="165"/>
      <c r="O54" s="172"/>
      <c r="P54" s="171"/>
      <c r="Q54" s="62">
        <v>250.0</v>
      </c>
      <c r="R54" s="63"/>
      <c r="S54" s="64"/>
      <c r="T54" s="163"/>
      <c r="U54" s="166"/>
      <c r="V54" s="138"/>
      <c r="W54" s="283">
        <v>250.0</v>
      </c>
      <c r="X54" s="8"/>
      <c r="Y54" s="8"/>
      <c r="Z54" s="8"/>
      <c r="AA54" s="8"/>
      <c r="AB54" s="8"/>
      <c r="AC54" s="8"/>
      <c r="AD54" s="8"/>
      <c r="AE54" s="8"/>
    </row>
    <row r="55">
      <c r="A55" s="50"/>
      <c r="B55" s="50"/>
      <c r="C55" s="51"/>
      <c r="D55" s="51"/>
      <c r="E55" s="92"/>
      <c r="F55" s="50"/>
      <c r="G55" s="106"/>
      <c r="H55" s="106"/>
      <c r="I55" s="55"/>
      <c r="J55" s="56"/>
      <c r="K55" s="54"/>
      <c r="L55" s="158"/>
      <c r="M55" s="58"/>
      <c r="N55" s="165"/>
      <c r="O55" s="160"/>
      <c r="P55" s="171"/>
      <c r="Q55" s="73"/>
      <c r="R55" s="74"/>
      <c r="S55" s="75"/>
      <c r="T55" s="163"/>
      <c r="U55" s="164"/>
      <c r="V55" s="138"/>
      <c r="W55" s="53"/>
      <c r="X55" s="8"/>
      <c r="Y55" s="8"/>
      <c r="Z55" s="8"/>
      <c r="AA55" s="8"/>
      <c r="AB55" s="8"/>
      <c r="AC55" s="8"/>
      <c r="AD55" s="8"/>
      <c r="AE55" s="8"/>
    </row>
    <row r="56">
      <c r="A56" s="50"/>
      <c r="B56" s="50"/>
      <c r="C56" s="51"/>
      <c r="D56" s="51"/>
      <c r="E56" s="173"/>
      <c r="F56" s="50"/>
      <c r="G56" s="54"/>
      <c r="H56" s="54"/>
      <c r="I56" s="55"/>
      <c r="J56" s="56"/>
      <c r="K56" s="54"/>
      <c r="L56" s="71"/>
      <c r="M56" s="174"/>
      <c r="N56" s="165"/>
      <c r="O56" s="172"/>
      <c r="P56" s="171"/>
      <c r="Q56" s="62"/>
      <c r="R56" s="63"/>
      <c r="S56" s="64"/>
      <c r="T56" s="168"/>
      <c r="U56" s="166"/>
      <c r="V56" s="138"/>
      <c r="W56" s="89"/>
      <c r="X56" s="8"/>
      <c r="Y56" s="8"/>
      <c r="Z56" s="8"/>
      <c r="AA56" s="8"/>
      <c r="AB56" s="8"/>
      <c r="AC56" s="8"/>
      <c r="AD56" s="8"/>
      <c r="AE56" s="8"/>
    </row>
    <row r="57">
      <c r="A57" s="50"/>
      <c r="B57" s="50"/>
      <c r="C57" s="51"/>
      <c r="D57" s="51"/>
      <c r="E57" s="23"/>
      <c r="F57" s="50"/>
      <c r="G57" s="175"/>
      <c r="H57" s="175"/>
      <c r="I57" s="55"/>
      <c r="J57" s="56"/>
      <c r="K57" s="54"/>
      <c r="L57" s="71"/>
      <c r="M57" s="58"/>
      <c r="N57" s="165"/>
      <c r="O57" s="176"/>
      <c r="P57" s="171"/>
      <c r="Q57" s="62"/>
      <c r="R57" s="63"/>
      <c r="S57" s="64"/>
      <c r="T57" s="168"/>
      <c r="U57" s="166"/>
      <c r="V57" s="138"/>
      <c r="W57" s="53"/>
      <c r="X57" s="8"/>
      <c r="Y57" s="8"/>
      <c r="Z57" s="8"/>
      <c r="AA57" s="8"/>
      <c r="AB57" s="8"/>
      <c r="AC57" s="8"/>
      <c r="AD57" s="8"/>
      <c r="AE57" s="8"/>
    </row>
    <row r="58">
      <c r="A58" s="50"/>
      <c r="B58" s="50"/>
      <c r="C58" s="51"/>
      <c r="D58" s="51"/>
      <c r="E58" s="23"/>
      <c r="F58" s="50"/>
      <c r="G58" s="54"/>
      <c r="H58" s="54"/>
      <c r="I58" s="55"/>
      <c r="J58" s="56"/>
      <c r="K58" s="54"/>
      <c r="L58" s="177"/>
      <c r="M58" s="58"/>
      <c r="N58" s="165"/>
      <c r="O58" s="160"/>
      <c r="P58" s="171"/>
      <c r="Q58" s="151"/>
      <c r="R58" s="152"/>
      <c r="S58" s="153"/>
      <c r="T58" s="168"/>
      <c r="U58" s="166"/>
      <c r="V58" s="138"/>
      <c r="W58" s="53"/>
      <c r="X58" s="8"/>
      <c r="Y58" s="8"/>
      <c r="Z58" s="8"/>
      <c r="AA58" s="8"/>
      <c r="AB58" s="8"/>
      <c r="AC58" s="8"/>
      <c r="AD58" s="8"/>
      <c r="AE58" s="8"/>
    </row>
    <row r="59">
      <c r="A59" s="50"/>
      <c r="B59" s="50"/>
      <c r="C59" s="51"/>
      <c r="D59" s="51"/>
      <c r="E59" s="23"/>
      <c r="F59" s="50"/>
      <c r="G59" s="54"/>
      <c r="H59" s="54"/>
      <c r="I59" s="55"/>
      <c r="J59" s="56"/>
      <c r="K59" s="54"/>
      <c r="L59" s="178"/>
      <c r="M59" s="58"/>
      <c r="N59" s="165"/>
      <c r="O59" s="172"/>
      <c r="P59" s="179"/>
      <c r="Q59" s="151"/>
      <c r="R59" s="152"/>
      <c r="S59" s="153"/>
      <c r="T59" s="168"/>
      <c r="U59" s="166"/>
      <c r="V59" s="138"/>
      <c r="W59" s="53"/>
      <c r="X59" s="8"/>
      <c r="Y59" s="8"/>
      <c r="Z59" s="8"/>
      <c r="AA59" s="8"/>
      <c r="AB59" s="8"/>
      <c r="AC59" s="8"/>
      <c r="AD59" s="8"/>
      <c r="AE59" s="8"/>
    </row>
    <row r="60">
      <c r="A60" s="50"/>
      <c r="B60" s="50"/>
      <c r="C60" s="51"/>
      <c r="D60" s="51"/>
      <c r="E60" s="23"/>
      <c r="F60" s="50"/>
      <c r="G60" s="54"/>
      <c r="H60" s="54"/>
      <c r="I60" s="55"/>
      <c r="J60" s="56"/>
      <c r="K60" s="54"/>
      <c r="L60" s="177"/>
      <c r="M60" s="58"/>
      <c r="N60" s="180"/>
      <c r="O60" s="172"/>
      <c r="P60" s="171"/>
      <c r="Q60" s="62"/>
      <c r="R60" s="63"/>
      <c r="S60" s="64"/>
      <c r="T60" s="163"/>
      <c r="U60" s="166"/>
      <c r="V60" s="138"/>
      <c r="W60" s="53"/>
      <c r="X60" s="8"/>
      <c r="Y60" s="8"/>
      <c r="Z60" s="8"/>
      <c r="AA60" s="8"/>
      <c r="AB60" s="8"/>
      <c r="AC60" s="8"/>
      <c r="AD60" s="8"/>
      <c r="AE60" s="8"/>
    </row>
    <row r="61">
      <c r="A61" s="50"/>
      <c r="B61" s="50"/>
      <c r="C61" s="51"/>
      <c r="D61" s="141"/>
      <c r="E61" s="23"/>
      <c r="F61" s="50"/>
      <c r="G61" s="54"/>
      <c r="H61" s="54"/>
      <c r="I61" s="55"/>
      <c r="J61" s="56"/>
      <c r="K61" s="54"/>
      <c r="L61" s="177"/>
      <c r="M61" s="58"/>
      <c r="N61" s="165"/>
      <c r="O61" s="176"/>
      <c r="P61" s="171"/>
      <c r="Q61" s="73"/>
      <c r="R61" s="74"/>
      <c r="S61" s="75"/>
      <c r="T61" s="163"/>
      <c r="U61" s="166"/>
      <c r="V61" s="138"/>
      <c r="W61" s="53"/>
      <c r="X61" s="8"/>
      <c r="Y61" s="8"/>
      <c r="Z61" s="8"/>
      <c r="AA61" s="8"/>
      <c r="AB61" s="8"/>
      <c r="AC61" s="8"/>
      <c r="AD61" s="8"/>
      <c r="AE61" s="8"/>
    </row>
    <row r="62">
      <c r="A62" s="50"/>
      <c r="B62" s="50"/>
      <c r="C62" s="79"/>
      <c r="D62" s="51"/>
      <c r="E62" s="23"/>
      <c r="F62" s="50"/>
      <c r="G62" s="54"/>
      <c r="H62" s="54"/>
      <c r="I62" s="55"/>
      <c r="J62" s="56"/>
      <c r="K62" s="54"/>
      <c r="L62" s="177"/>
      <c r="M62" s="58"/>
      <c r="N62" s="165"/>
      <c r="O62" s="172"/>
      <c r="P62" s="171"/>
      <c r="Q62" s="73"/>
      <c r="R62" s="74"/>
      <c r="S62" s="75"/>
      <c r="T62" s="163"/>
      <c r="U62" s="166"/>
      <c r="V62" s="138"/>
      <c r="W62" s="53"/>
      <c r="X62" s="8"/>
      <c r="Y62" s="8"/>
      <c r="Z62" s="8"/>
      <c r="AA62" s="8"/>
      <c r="AB62" s="8"/>
      <c r="AC62" s="8"/>
      <c r="AD62" s="8"/>
      <c r="AE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54"/>
      <c r="L63" s="177"/>
      <c r="M63" s="93"/>
      <c r="N63" s="165"/>
      <c r="O63" s="181"/>
      <c r="P63" s="179"/>
      <c r="Q63" s="73"/>
      <c r="R63" s="74"/>
      <c r="S63" s="75"/>
      <c r="T63" s="163"/>
      <c r="U63" s="166"/>
      <c r="V63" s="135"/>
      <c r="W63" s="53"/>
      <c r="X63" s="8"/>
      <c r="Y63" s="8"/>
      <c r="Z63" s="8"/>
      <c r="AA63" s="8"/>
      <c r="AB63" s="8"/>
      <c r="AC63" s="8"/>
      <c r="AD63" s="8"/>
      <c r="AE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54"/>
      <c r="L64" s="177"/>
      <c r="M64" s="58"/>
      <c r="N64" s="165"/>
      <c r="O64" s="181"/>
      <c r="P64" s="171"/>
      <c r="Q64" s="73"/>
      <c r="R64" s="74"/>
      <c r="S64" s="75"/>
      <c r="T64" s="163"/>
      <c r="U64" s="166"/>
      <c r="V64" s="138"/>
      <c r="W64" s="53"/>
      <c r="X64" s="8"/>
      <c r="Y64" s="8"/>
      <c r="Z64" s="8"/>
      <c r="AA64" s="8"/>
      <c r="AB64" s="8"/>
      <c r="AC64" s="8"/>
      <c r="AD64" s="8"/>
      <c r="AE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54"/>
      <c r="L65" s="177"/>
      <c r="M65" s="58"/>
      <c r="N65" s="170"/>
      <c r="O65" s="181"/>
      <c r="P65" s="179"/>
      <c r="Q65" s="62"/>
      <c r="R65" s="63"/>
      <c r="S65" s="64"/>
      <c r="T65" s="163"/>
      <c r="U65" s="166"/>
      <c r="V65" s="138"/>
      <c r="W65" s="53"/>
      <c r="X65" s="8"/>
      <c r="Y65" s="8"/>
      <c r="Z65" s="8"/>
      <c r="AA65" s="8"/>
      <c r="AB65" s="8"/>
      <c r="AC65" s="8"/>
      <c r="AD65" s="8"/>
      <c r="AE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54"/>
      <c r="L66" s="177"/>
      <c r="M66" s="93"/>
      <c r="N66" s="170"/>
      <c r="O66" s="181"/>
      <c r="P66" s="179"/>
      <c r="Q66" s="73"/>
      <c r="R66" s="74"/>
      <c r="S66" s="75"/>
      <c r="T66" s="163"/>
      <c r="U66" s="166"/>
      <c r="V66" s="138"/>
      <c r="W66" s="182"/>
      <c r="X66" s="8"/>
      <c r="Y66" s="8"/>
      <c r="Z66" s="8"/>
      <c r="AA66" s="8"/>
      <c r="AB66" s="8"/>
      <c r="AC66" s="8"/>
      <c r="AD66" s="8"/>
      <c r="AE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54"/>
      <c r="L67" s="178"/>
      <c r="M67" s="93"/>
      <c r="N67" s="165"/>
      <c r="O67" s="172"/>
      <c r="P67" s="179"/>
      <c r="Q67" s="62"/>
      <c r="R67" s="63"/>
      <c r="S67" s="64"/>
      <c r="T67" s="163"/>
      <c r="U67" s="166"/>
      <c r="V67" s="138"/>
      <c r="W67" s="53"/>
      <c r="X67" s="8"/>
      <c r="Y67" s="8"/>
      <c r="Z67" s="8"/>
      <c r="AA67" s="8"/>
      <c r="AB67" s="8"/>
      <c r="AC67" s="8"/>
      <c r="AD67" s="8"/>
      <c r="AE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54"/>
      <c r="L68" s="178"/>
      <c r="M68" s="93"/>
      <c r="N68" s="170"/>
      <c r="O68" s="176"/>
      <c r="P68" s="171"/>
      <c r="Q68" s="73"/>
      <c r="R68" s="74"/>
      <c r="S68" s="75"/>
      <c r="T68" s="163"/>
      <c r="U68" s="166"/>
      <c r="V68" s="138"/>
      <c r="W68" s="53"/>
      <c r="X68" s="8"/>
      <c r="Y68" s="8"/>
      <c r="Z68" s="8"/>
      <c r="AA68" s="8"/>
      <c r="AB68" s="8"/>
      <c r="AC68" s="8"/>
      <c r="AD68" s="8"/>
      <c r="AE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54"/>
      <c r="L69" s="177"/>
      <c r="M69" s="93"/>
      <c r="N69" s="170"/>
      <c r="O69" s="160"/>
      <c r="P69" s="183"/>
      <c r="Q69" s="73"/>
      <c r="R69" s="74"/>
      <c r="S69" s="75"/>
      <c r="T69" s="163"/>
      <c r="U69" s="166"/>
      <c r="V69" s="138"/>
      <c r="W69" s="53"/>
      <c r="X69" s="8"/>
      <c r="Y69" s="8"/>
      <c r="Z69" s="8"/>
      <c r="AA69" s="8"/>
      <c r="AB69" s="8"/>
      <c r="AC69" s="8"/>
      <c r="AD69" s="8"/>
      <c r="AE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54"/>
      <c r="L70" s="185"/>
      <c r="M70" s="93"/>
      <c r="N70" s="165"/>
      <c r="O70" s="172"/>
      <c r="P70" s="179"/>
      <c r="Q70" s="62"/>
      <c r="R70" s="63"/>
      <c r="S70" s="64"/>
      <c r="T70" s="163"/>
      <c r="U70" s="166"/>
      <c r="V70" s="138"/>
      <c r="W70" s="53"/>
      <c r="X70" s="8"/>
      <c r="Y70" s="8"/>
      <c r="Z70" s="8"/>
      <c r="AA70" s="8"/>
      <c r="AB70" s="8"/>
      <c r="AC70" s="8"/>
      <c r="AD70" s="8"/>
      <c r="AE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54"/>
      <c r="L71" s="186"/>
      <c r="M71" s="93"/>
      <c r="N71" s="170"/>
      <c r="O71" s="172"/>
      <c r="P71" s="179"/>
      <c r="Q71" s="73"/>
      <c r="R71" s="74"/>
      <c r="S71" s="75"/>
      <c r="T71" s="163"/>
      <c r="U71" s="166"/>
      <c r="V71" s="138"/>
      <c r="W71" s="53"/>
      <c r="X71" s="8"/>
      <c r="Y71" s="8"/>
      <c r="Z71" s="8"/>
      <c r="AA71" s="8"/>
      <c r="AB71" s="8"/>
      <c r="AC71" s="8"/>
      <c r="AD71" s="8"/>
      <c r="AE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54"/>
      <c r="L72" s="177"/>
      <c r="M72" s="93"/>
      <c r="N72" s="187"/>
      <c r="O72" s="172"/>
      <c r="P72" s="179"/>
      <c r="Q72" s="73"/>
      <c r="R72" s="74"/>
      <c r="S72" s="75"/>
      <c r="T72" s="163"/>
      <c r="U72" s="166"/>
      <c r="V72" s="138"/>
      <c r="W72" s="89"/>
      <c r="X72" s="8"/>
      <c r="Y72" s="8"/>
      <c r="Z72" s="8"/>
      <c r="AA72" s="8"/>
      <c r="AB72" s="8"/>
      <c r="AC72" s="8"/>
      <c r="AD72" s="8"/>
      <c r="AE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54"/>
      <c r="L73" s="185"/>
      <c r="M73" s="58"/>
      <c r="N73" s="170"/>
      <c r="O73" s="172"/>
      <c r="P73" s="179"/>
      <c r="Q73" s="73"/>
      <c r="R73" s="74"/>
      <c r="S73" s="75"/>
      <c r="T73" s="163"/>
      <c r="U73" s="166"/>
      <c r="V73" s="138"/>
      <c r="W73" s="53"/>
      <c r="X73" s="8"/>
      <c r="Y73" s="8"/>
      <c r="Z73" s="8"/>
      <c r="AA73" s="8"/>
      <c r="AB73" s="8"/>
      <c r="AC73" s="8"/>
      <c r="AD73" s="8"/>
      <c r="AE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54"/>
      <c r="L74" s="190"/>
      <c r="M74" s="58"/>
      <c r="N74" s="191"/>
      <c r="O74" s="192"/>
      <c r="P74" s="193"/>
      <c r="Q74" s="73"/>
      <c r="R74" s="74"/>
      <c r="S74" s="75"/>
      <c r="T74" s="194"/>
      <c r="U74" s="195"/>
      <c r="V74" s="138"/>
      <c r="W74" s="53"/>
      <c r="X74" s="8"/>
      <c r="Y74" s="8"/>
      <c r="Z74" s="8"/>
      <c r="AA74" s="8"/>
      <c r="AB74" s="8"/>
      <c r="AC74" s="8"/>
      <c r="AD74" s="8"/>
      <c r="AE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54"/>
      <c r="L75" s="196"/>
      <c r="M75" s="93"/>
      <c r="N75" s="191"/>
      <c r="O75" s="192"/>
      <c r="P75" s="197"/>
      <c r="Q75" s="151"/>
      <c r="R75" s="152"/>
      <c r="S75" s="153"/>
      <c r="T75" s="194"/>
      <c r="U75" s="195"/>
      <c r="V75" s="138"/>
      <c r="W75" s="182"/>
      <c r="X75" s="8"/>
      <c r="Y75" s="8"/>
      <c r="Z75" s="8"/>
      <c r="AA75" s="8"/>
      <c r="AB75" s="8"/>
      <c r="AC75" s="8"/>
      <c r="AD75" s="8"/>
      <c r="AE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54"/>
      <c r="L76" s="190"/>
      <c r="M76" s="93"/>
      <c r="N76" s="198"/>
      <c r="O76" s="192"/>
      <c r="P76" s="197"/>
      <c r="Q76" s="73"/>
      <c r="R76" s="74"/>
      <c r="S76" s="75"/>
      <c r="T76" s="194"/>
      <c r="U76" s="195"/>
      <c r="V76" s="138"/>
      <c r="W76" s="182"/>
      <c r="X76" s="8"/>
      <c r="Y76" s="8"/>
      <c r="Z76" s="8"/>
      <c r="AA76" s="8"/>
      <c r="AB76" s="8"/>
      <c r="AC76" s="8"/>
      <c r="AD76" s="8"/>
      <c r="AE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54"/>
      <c r="L77" s="190"/>
      <c r="M77" s="58"/>
      <c r="N77" s="191"/>
      <c r="O77" s="192"/>
      <c r="P77" s="197"/>
      <c r="Q77" s="73"/>
      <c r="R77" s="74"/>
      <c r="S77" s="75"/>
      <c r="T77" s="194"/>
      <c r="U77" s="195"/>
      <c r="V77" s="138"/>
      <c r="W77" s="182"/>
      <c r="X77" s="8"/>
      <c r="Y77" s="8"/>
      <c r="Z77" s="8"/>
      <c r="AA77" s="8"/>
      <c r="AB77" s="8"/>
      <c r="AC77" s="8"/>
      <c r="AD77" s="8"/>
      <c r="AE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54"/>
      <c r="L78" s="196"/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82"/>
      <c r="X78" s="8"/>
      <c r="Y78" s="8"/>
      <c r="Z78" s="8"/>
      <c r="AA78" s="8"/>
      <c r="AB78" s="8"/>
      <c r="AC78" s="8"/>
      <c r="AD78" s="8"/>
      <c r="AE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54"/>
      <c r="L79" s="196"/>
      <c r="M79" s="93"/>
      <c r="N79" s="191"/>
      <c r="O79" s="192"/>
      <c r="P79" s="197"/>
      <c r="Q79" s="73"/>
      <c r="R79" s="74"/>
      <c r="S79" s="75"/>
      <c r="T79" s="194"/>
      <c r="U79" s="195"/>
      <c r="V79" s="138"/>
      <c r="W79" s="199"/>
      <c r="X79" s="8"/>
      <c r="Y79" s="8"/>
      <c r="Z79" s="8"/>
      <c r="AA79" s="8"/>
      <c r="AB79" s="8"/>
      <c r="AC79" s="8"/>
      <c r="AD79" s="8"/>
      <c r="AE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54"/>
      <c r="L80" s="196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182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54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1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54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54"/>
      <c r="L83" s="190"/>
      <c r="M83" s="93"/>
      <c r="N83" s="191"/>
      <c r="O83" s="192"/>
      <c r="P83" s="197"/>
      <c r="Q83" s="73"/>
      <c r="R83" s="74"/>
      <c r="S83" s="75"/>
      <c r="T83" s="194"/>
      <c r="U83" s="195"/>
      <c r="V83" s="138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54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54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54"/>
      <c r="L86" s="203"/>
      <c r="M86" s="204"/>
      <c r="N86" s="205"/>
      <c r="O86" s="206"/>
      <c r="P86" s="207"/>
      <c r="Q86" s="208"/>
      <c r="R86" s="209"/>
      <c r="S86" s="210"/>
      <c r="T86" s="21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54"/>
      <c r="L87" s="214"/>
      <c r="M87" s="204"/>
      <c r="N87" s="215"/>
      <c r="O87" s="216"/>
      <c r="P87" s="217"/>
      <c r="Q87" s="218"/>
      <c r="R87" s="219"/>
      <c r="S87" s="220"/>
      <c r="T87" s="22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54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54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54"/>
      <c r="L95" s="203"/>
      <c r="M95" s="222"/>
      <c r="N95" s="205"/>
      <c r="O95" s="206"/>
      <c r="P95" s="207"/>
      <c r="Q95" s="223"/>
      <c r="R95" s="224"/>
      <c r="S95" s="225"/>
      <c r="T95" s="211"/>
      <c r="U95" s="212"/>
      <c r="V95" s="213"/>
      <c r="W95" s="202"/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4"/>
      <c r="L96" s="231"/>
      <c r="R96" s="231"/>
      <c r="S96" s="231"/>
      <c r="T96" s="232"/>
      <c r="U96" s="232"/>
      <c r="V96" s="233"/>
      <c r="W96" s="234">
        <f>SUM(W7:W95)</f>
        <v>6354</v>
      </c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1"/>
      <c r="L97" s="240" t="s">
        <v>34</v>
      </c>
      <c r="M97" s="241"/>
      <c r="R97" s="241"/>
      <c r="S97" s="241"/>
      <c r="T97" s="232"/>
      <c r="U97" s="232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"/>
      <c r="L98" s="189">
        <f>SUM(L7:L95)</f>
        <v>2392</v>
      </c>
      <c r="M98" s="245" t="s">
        <v>35</v>
      </c>
      <c r="N98" s="246"/>
      <c r="R98" s="246"/>
      <c r="S98" s="246"/>
      <c r="T98" s="247"/>
      <c r="U98" s="247"/>
      <c r="V98" s="233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"/>
      <c r="L99" s="189">
        <f>SUM(L98*2%)</f>
        <v>47.84</v>
      </c>
      <c r="M99" s="248">
        <f>SUM(M7:M95)</f>
        <v>2040</v>
      </c>
      <c r="N99" s="249" t="s">
        <v>24</v>
      </c>
      <c r="R99" s="249"/>
      <c r="S99" s="249"/>
      <c r="T99" s="250" t="s">
        <v>36</v>
      </c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1"/>
      <c r="L100" s="251"/>
      <c r="M100" s="91">
        <f>SUM(M99*2%)</f>
        <v>40.8</v>
      </c>
      <c r="N100" s="252" t="s">
        <v>37</v>
      </c>
      <c r="O100" s="253"/>
      <c r="R100" s="253"/>
      <c r="S100" s="253"/>
      <c r="T100" s="232"/>
      <c r="U100" s="232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55"/>
      <c r="I101" s="3"/>
      <c r="J101" s="1"/>
      <c r="K101" s="1"/>
      <c r="L101" s="8"/>
      <c r="M101" s="251"/>
      <c r="N101" s="248">
        <f>SUM(N7:N95)</f>
        <v>1198</v>
      </c>
      <c r="O101" s="253"/>
      <c r="R101" s="253"/>
      <c r="S101" s="253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SUM(L98,M99,N101,O103,P104,S108)</f>
        <v>8017</v>
      </c>
      <c r="I102" s="3"/>
      <c r="J102" s="1"/>
      <c r="K102" s="1"/>
      <c r="L102" s="8"/>
      <c r="M102" s="8"/>
      <c r="N102" s="91">
        <f>SUM(N101*1%)</f>
        <v>11.98</v>
      </c>
      <c r="O102" s="260" t="s">
        <v>40</v>
      </c>
      <c r="P102" s="231"/>
      <c r="R102" s="231"/>
      <c r="S102" s="231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SUM(T109,U110,V111)</f>
        <v>300</v>
      </c>
      <c r="I103" s="3"/>
      <c r="J103" s="1"/>
      <c r="K103" s="1"/>
      <c r="L103" s="8"/>
      <c r="M103" s="8"/>
      <c r="N103" s="18"/>
      <c r="O103" s="189">
        <f>SUM(O7:O95)</f>
        <v>2240</v>
      </c>
      <c r="P103" s="261" t="s">
        <v>42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SUM(Q106,R107)</f>
        <v>2317</v>
      </c>
      <c r="I104" s="3"/>
      <c r="J104" s="1"/>
      <c r="K104" s="1"/>
      <c r="L104" s="8"/>
      <c r="M104" s="8"/>
      <c r="N104" s="1"/>
      <c r="O104" s="189">
        <f>SUM(O103*2%)</f>
        <v>44.8</v>
      </c>
      <c r="P104" s="189">
        <f>SUM(P7:P95)</f>
        <v>147</v>
      </c>
      <c r="Q104" s="262"/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1"/>
      <c r="L105" s="8"/>
      <c r="M105" s="8"/>
      <c r="N105" s="1"/>
      <c r="O105" s="1"/>
      <c r="P105" s="189">
        <f>SUM(P104*1%)</f>
        <v>1.47</v>
      </c>
      <c r="Q105" s="263" t="s">
        <v>44</v>
      </c>
      <c r="R105" s="262"/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SUM(Q10,Q11,L12,M13,N20,L23,L25,N31,L33,O35,N36,L40,O43,N44,O46,L51,R52,T53,Q54)</f>
        <v>4866</v>
      </c>
      <c r="I106" s="282">
        <v>0.0</v>
      </c>
      <c r="J106" s="1"/>
      <c r="K106" s="1"/>
      <c r="L106" s="8"/>
      <c r="M106" s="8"/>
      <c r="N106" s="1"/>
      <c r="O106" s="1"/>
      <c r="P106" s="8"/>
      <c r="Q106" s="189">
        <f>SUM(Q7:Q96)</f>
        <v>1997</v>
      </c>
      <c r="R106" s="267" t="s">
        <v>46</v>
      </c>
      <c r="S106" s="262"/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2">
        <f>SUM(N9,Q15,P16,O18,M21,L24,M27,Q28,Q29,L30,M32,O37,L41,R47)</f>
        <v>3434</v>
      </c>
      <c r="I107" s="301"/>
      <c r="J107" s="1"/>
      <c r="K107" s="1"/>
      <c r="L107" s="8"/>
      <c r="M107" s="8"/>
      <c r="N107" s="1"/>
      <c r="O107" s="1"/>
      <c r="P107" s="8"/>
      <c r="Q107" s="189">
        <f>SUM(Q106*2%)</f>
        <v>39.94</v>
      </c>
      <c r="R107" s="17">
        <f>SUM(R7:R95)</f>
        <v>320</v>
      </c>
      <c r="S107" s="270" t="s">
        <v>48</v>
      </c>
      <c r="T107" s="256"/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0">
        <f>SUM(Q7,O17,V19,M22,O26,Q34,M38,M39,V42,Q45,L48,M49,M50)</f>
        <v>2334</v>
      </c>
      <c r="I108" s="301"/>
      <c r="J108" s="1"/>
      <c r="K108" s="1"/>
      <c r="L108" s="8"/>
      <c r="M108" s="8"/>
      <c r="N108" s="1"/>
      <c r="O108" s="1"/>
      <c r="P108" s="8"/>
      <c r="Q108" s="18"/>
      <c r="R108" s="189">
        <f>SUM(R107*2%)</f>
        <v>6.4</v>
      </c>
      <c r="S108" s="17">
        <f>SUM(S7:S95)</f>
        <v>0</v>
      </c>
      <c r="T108" s="272" t="s">
        <v>50</v>
      </c>
      <c r="U108" s="256"/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89">
        <f>SUM(S108*1%)</f>
        <v>0</v>
      </c>
      <c r="T109" s="189">
        <f>SUM(T7:T96)</f>
        <v>150</v>
      </c>
      <c r="U109" s="273" t="s">
        <v>47</v>
      </c>
      <c r="V109" s="233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189">
        <f>SUM(T109*2%)</f>
        <v>3</v>
      </c>
      <c r="U110" s="189">
        <f>SUM(U7:U96)</f>
        <v>0</v>
      </c>
      <c r="V110" s="274" t="s">
        <v>49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189">
        <f>SUM(U110*2%)</f>
        <v>0</v>
      </c>
      <c r="V111" s="275">
        <f>SUM(V7:V96)</f>
        <v>150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8"/>
      <c r="V112" s="189">
        <f>SUM(V111*2%)</f>
        <v>3</v>
      </c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276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1"/>
      <c r="L1003" s="8"/>
      <c r="M1003" s="8"/>
      <c r="N1003" s="1"/>
      <c r="O1003" s="1"/>
      <c r="P1003" s="8"/>
      <c r="Q1003" s="1"/>
      <c r="R1003" s="1"/>
      <c r="S1003" s="1"/>
      <c r="T1003" s="8"/>
      <c r="U1003" s="8"/>
      <c r="V1003" s="277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N1004" s="279"/>
      <c r="O1004" s="279"/>
      <c r="Q1004" s="279"/>
      <c r="R1004" s="279"/>
      <c r="S1004" s="279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J7:J95">
      <formula1>"Mel,Drieli,Fernanda"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38.0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70</v>
      </c>
      <c r="B7" s="50" t="s">
        <v>161</v>
      </c>
      <c r="C7" s="51"/>
      <c r="D7" s="70" t="s">
        <v>1306</v>
      </c>
      <c r="E7" s="53" t="s">
        <v>87</v>
      </c>
      <c r="F7" s="50" t="s">
        <v>73</v>
      </c>
      <c r="G7" s="282" t="s">
        <v>1307</v>
      </c>
      <c r="H7" s="54" t="s">
        <v>1308</v>
      </c>
      <c r="I7" s="55" t="s">
        <v>1309</v>
      </c>
      <c r="J7" s="50" t="s">
        <v>60</v>
      </c>
      <c r="K7" s="54"/>
      <c r="L7" s="57"/>
      <c r="M7" s="58"/>
      <c r="N7" s="59"/>
      <c r="O7" s="60"/>
      <c r="P7" s="61"/>
      <c r="Q7" s="62">
        <v>294.0</v>
      </c>
      <c r="R7" s="63"/>
      <c r="S7" s="64"/>
      <c r="T7" s="65"/>
      <c r="U7" s="66"/>
      <c r="V7" s="67"/>
      <c r="W7" s="283">
        <v>294.0</v>
      </c>
      <c r="X7" s="68" t="s">
        <v>25</v>
      </c>
      <c r="Y7" s="69">
        <f>SUM(L7:L95)</f>
        <v>3009.9</v>
      </c>
      <c r="Z7" s="8"/>
      <c r="AA7" s="8"/>
      <c r="AB7" s="8"/>
      <c r="AC7" s="8"/>
      <c r="AD7" s="8"/>
      <c r="AE7" s="8"/>
    </row>
    <row r="8">
      <c r="A8" s="50" t="s">
        <v>52</v>
      </c>
      <c r="B8" s="50" t="s">
        <v>53</v>
      </c>
      <c r="C8" s="51"/>
      <c r="D8" s="70" t="s">
        <v>54</v>
      </c>
      <c r="E8" s="53"/>
      <c r="F8" s="50" t="s">
        <v>162</v>
      </c>
      <c r="G8" s="282" t="s">
        <v>1310</v>
      </c>
      <c r="H8" s="54" t="s">
        <v>1311</v>
      </c>
      <c r="I8" s="55" t="s">
        <v>1312</v>
      </c>
      <c r="J8" s="50" t="s">
        <v>77</v>
      </c>
      <c r="K8" s="54"/>
      <c r="L8" s="71"/>
      <c r="M8" s="58"/>
      <c r="N8" s="59"/>
      <c r="O8" s="72" t="s">
        <v>26</v>
      </c>
      <c r="P8" s="61"/>
      <c r="Q8" s="73"/>
      <c r="R8" s="74"/>
      <c r="S8" s="75"/>
      <c r="T8" s="76"/>
      <c r="U8" s="77"/>
      <c r="V8" s="78"/>
      <c r="W8" s="53"/>
      <c r="X8" s="38" t="s">
        <v>13</v>
      </c>
      <c r="Y8" s="69">
        <f>SUM(M7:M95)</f>
        <v>1695</v>
      </c>
      <c r="Z8" s="8"/>
      <c r="AA8" s="8"/>
      <c r="AB8" s="8"/>
      <c r="AC8" s="8"/>
      <c r="AD8" s="8"/>
      <c r="AE8" s="8"/>
    </row>
    <row r="9">
      <c r="A9" s="50" t="s">
        <v>52</v>
      </c>
      <c r="B9" s="50" t="s">
        <v>53</v>
      </c>
      <c r="C9" s="79"/>
      <c r="D9" s="70" t="s">
        <v>54</v>
      </c>
      <c r="E9" s="53"/>
      <c r="F9" s="50" t="s">
        <v>162</v>
      </c>
      <c r="G9" s="282" t="s">
        <v>1313</v>
      </c>
      <c r="H9" s="54" t="s">
        <v>1098</v>
      </c>
      <c r="I9" s="55" t="s">
        <v>1312</v>
      </c>
      <c r="J9" s="50" t="s">
        <v>77</v>
      </c>
      <c r="K9" s="54"/>
      <c r="L9" s="71"/>
      <c r="M9" s="80"/>
      <c r="N9" s="59"/>
      <c r="O9" s="86" t="s">
        <v>26</v>
      </c>
      <c r="P9" s="61"/>
      <c r="Q9" s="73"/>
      <c r="R9" s="74"/>
      <c r="S9" s="75"/>
      <c r="T9" s="76"/>
      <c r="U9" s="77"/>
      <c r="V9" s="67"/>
      <c r="W9" s="53"/>
      <c r="X9" s="82" t="s">
        <v>14</v>
      </c>
      <c r="Y9" s="83">
        <f>SUM(N7:N95)</f>
        <v>641</v>
      </c>
      <c r="Z9" s="8"/>
      <c r="AA9" s="8"/>
      <c r="AB9" s="8"/>
      <c r="AC9" s="8"/>
      <c r="AD9" s="8"/>
      <c r="AE9" s="8"/>
    </row>
    <row r="10">
      <c r="A10" s="50" t="s">
        <v>70</v>
      </c>
      <c r="B10" s="50" t="s">
        <v>63</v>
      </c>
      <c r="C10" s="51"/>
      <c r="D10" s="84" t="s">
        <v>1314</v>
      </c>
      <c r="E10" s="53" t="s">
        <v>100</v>
      </c>
      <c r="F10" s="50" t="s">
        <v>73</v>
      </c>
      <c r="G10" s="284" t="s">
        <v>1315</v>
      </c>
      <c r="H10" s="85"/>
      <c r="I10" s="55" t="s">
        <v>1316</v>
      </c>
      <c r="J10" s="50" t="s">
        <v>77</v>
      </c>
      <c r="K10" s="54"/>
      <c r="L10" s="71"/>
      <c r="M10" s="58">
        <v>147.0</v>
      </c>
      <c r="N10" s="59"/>
      <c r="O10" s="86" t="s">
        <v>26</v>
      </c>
      <c r="P10" s="61"/>
      <c r="Q10" s="87"/>
      <c r="R10" s="43"/>
      <c r="S10" s="44"/>
      <c r="T10" s="88"/>
      <c r="U10" s="77"/>
      <c r="V10" s="67"/>
      <c r="W10" s="89">
        <v>50.0</v>
      </c>
      <c r="X10" s="90" t="s">
        <v>27</v>
      </c>
      <c r="Y10" s="83">
        <f>SUM(O7:O95)</f>
        <v>2844</v>
      </c>
      <c r="Z10" s="8"/>
      <c r="AA10" s="8"/>
      <c r="AB10" s="8"/>
      <c r="AC10" s="8"/>
      <c r="AD10" s="8"/>
      <c r="AE10" s="8"/>
    </row>
    <row r="11">
      <c r="A11" s="50" t="s">
        <v>52</v>
      </c>
      <c r="B11" s="50" t="s">
        <v>53</v>
      </c>
      <c r="C11" s="51"/>
      <c r="D11" s="84" t="s">
        <v>54</v>
      </c>
      <c r="E11" s="53" t="s">
        <v>171</v>
      </c>
      <c r="F11" s="50" t="s">
        <v>56</v>
      </c>
      <c r="G11" s="282" t="s">
        <v>1317</v>
      </c>
      <c r="H11" s="54"/>
      <c r="I11" s="55" t="s">
        <v>1312</v>
      </c>
      <c r="J11" s="50" t="s">
        <v>77</v>
      </c>
      <c r="K11" s="54"/>
      <c r="L11" s="57"/>
      <c r="M11" s="93"/>
      <c r="N11" s="59"/>
      <c r="O11" s="86"/>
      <c r="P11" s="94"/>
      <c r="Q11" s="62"/>
      <c r="R11" s="63"/>
      <c r="S11" s="64"/>
      <c r="T11" s="88"/>
      <c r="U11" s="95"/>
      <c r="V11" s="96"/>
      <c r="W11" s="89">
        <v>125.0</v>
      </c>
      <c r="X11" s="41" t="s">
        <v>16</v>
      </c>
      <c r="Y11" s="83">
        <f>SUM(P7:P95)</f>
        <v>0</v>
      </c>
      <c r="Z11" s="8"/>
      <c r="AA11" s="8"/>
      <c r="AB11" s="8"/>
      <c r="AC11" s="8"/>
      <c r="AD11" s="8"/>
      <c r="AE11" s="8"/>
    </row>
    <row r="12">
      <c r="A12" s="50" t="s">
        <v>70</v>
      </c>
      <c r="B12" s="50" t="s">
        <v>63</v>
      </c>
      <c r="C12" s="98"/>
      <c r="D12" s="84" t="s">
        <v>1318</v>
      </c>
      <c r="E12" s="53" t="s">
        <v>65</v>
      </c>
      <c r="F12" s="50" t="s">
        <v>56</v>
      </c>
      <c r="G12" s="282" t="s">
        <v>1319</v>
      </c>
      <c r="H12" s="54"/>
      <c r="I12" s="55" t="s">
        <v>1320</v>
      </c>
      <c r="J12" s="50" t="s">
        <v>49</v>
      </c>
      <c r="K12" s="54"/>
      <c r="L12" s="57"/>
      <c r="M12" s="335">
        <v>250.0</v>
      </c>
      <c r="N12" s="59"/>
      <c r="O12" s="100"/>
      <c r="P12" s="61"/>
      <c r="Q12" s="62"/>
      <c r="R12" s="63"/>
      <c r="S12" s="64"/>
      <c r="T12" s="101"/>
      <c r="U12" s="102"/>
      <c r="V12" s="103"/>
      <c r="W12" s="89">
        <v>125.0</v>
      </c>
      <c r="X12" s="44" t="s">
        <v>19</v>
      </c>
      <c r="Y12" s="97">
        <f>SUM(S7:S95)</f>
        <v>450</v>
      </c>
      <c r="Z12" s="8"/>
      <c r="AA12" s="8"/>
      <c r="AB12" s="8"/>
      <c r="AC12" s="8"/>
      <c r="AD12" s="8"/>
      <c r="AE12" s="8"/>
    </row>
    <row r="13" ht="16.5" customHeight="1">
      <c r="A13" s="50" t="s">
        <v>52</v>
      </c>
      <c r="B13" s="50" t="s">
        <v>63</v>
      </c>
      <c r="C13" s="79"/>
      <c r="D13" s="70" t="s">
        <v>1321</v>
      </c>
      <c r="E13" s="53" t="s">
        <v>493</v>
      </c>
      <c r="F13" s="50" t="s">
        <v>162</v>
      </c>
      <c r="G13" s="284" t="s">
        <v>1322</v>
      </c>
      <c r="H13" s="106" t="s">
        <v>1323</v>
      </c>
      <c r="I13" s="55" t="s">
        <v>1324</v>
      </c>
      <c r="J13" s="50" t="s">
        <v>49</v>
      </c>
      <c r="K13" s="54"/>
      <c r="L13" s="71"/>
      <c r="M13" s="58"/>
      <c r="N13" s="107"/>
      <c r="O13" s="86"/>
      <c r="P13" s="61"/>
      <c r="Q13" s="87"/>
      <c r="R13" s="43"/>
      <c r="S13" s="44">
        <v>450.0</v>
      </c>
      <c r="T13" s="76"/>
      <c r="U13" s="95"/>
      <c r="V13" s="103"/>
      <c r="W13" s="89">
        <v>225.0</v>
      </c>
      <c r="X13" s="108" t="s">
        <v>28</v>
      </c>
      <c r="Y13" s="69">
        <f>SUM(Y7:Y12)</f>
        <v>8639.9</v>
      </c>
      <c r="Z13" s="8"/>
      <c r="AA13" s="8"/>
      <c r="AB13" s="8"/>
      <c r="AC13" s="8"/>
      <c r="AD13" s="8"/>
      <c r="AE13" s="8"/>
    </row>
    <row r="14">
      <c r="A14" s="50" t="s">
        <v>52</v>
      </c>
      <c r="B14" s="50" t="s">
        <v>63</v>
      </c>
      <c r="C14" s="51"/>
      <c r="D14" s="91"/>
      <c r="E14" s="53" t="s">
        <v>130</v>
      </c>
      <c r="F14" s="50" t="s">
        <v>73</v>
      </c>
      <c r="G14" s="296" t="s">
        <v>1325</v>
      </c>
      <c r="H14" s="54" t="s">
        <v>1326</v>
      </c>
      <c r="I14" s="55" t="s">
        <v>1327</v>
      </c>
      <c r="J14" s="50" t="s">
        <v>77</v>
      </c>
      <c r="K14" s="54"/>
      <c r="L14" s="71"/>
      <c r="M14" s="58"/>
      <c r="N14" s="59"/>
      <c r="O14" s="86">
        <v>147.0</v>
      </c>
      <c r="P14" s="61"/>
      <c r="Q14" s="87"/>
      <c r="R14" s="43"/>
      <c r="S14" s="44"/>
      <c r="T14" s="88"/>
      <c r="U14" s="109"/>
      <c r="V14" s="103"/>
      <c r="W14" s="110">
        <v>50.0</v>
      </c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70</v>
      </c>
      <c r="B15" s="50" t="s">
        <v>63</v>
      </c>
      <c r="C15" s="51"/>
      <c r="D15" s="84" t="s">
        <v>1328</v>
      </c>
      <c r="E15" s="53" t="s">
        <v>79</v>
      </c>
      <c r="F15" s="50" t="s">
        <v>56</v>
      </c>
      <c r="G15" s="282" t="s">
        <v>1329</v>
      </c>
      <c r="H15" s="54"/>
      <c r="I15" s="55" t="s">
        <v>1330</v>
      </c>
      <c r="J15" s="50" t="s">
        <v>49</v>
      </c>
      <c r="K15" s="54"/>
      <c r="L15" s="71"/>
      <c r="M15" s="58">
        <v>299.0</v>
      </c>
      <c r="N15" s="59"/>
      <c r="O15" s="86"/>
      <c r="P15" s="61"/>
      <c r="Q15" s="62"/>
      <c r="R15" s="63"/>
      <c r="S15" s="64"/>
      <c r="T15" s="88"/>
      <c r="U15" s="95"/>
      <c r="V15" s="112"/>
      <c r="W15" s="89">
        <v>149.5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52</v>
      </c>
      <c r="B16" s="50" t="s">
        <v>63</v>
      </c>
      <c r="C16" s="51"/>
      <c r="D16" s="84" t="s">
        <v>1331</v>
      </c>
      <c r="E16" s="53" t="s">
        <v>72</v>
      </c>
      <c r="F16" s="50" t="s">
        <v>56</v>
      </c>
      <c r="G16" s="282" t="s">
        <v>1332</v>
      </c>
      <c r="H16" s="54" t="s">
        <v>1333</v>
      </c>
      <c r="I16" s="55" t="s">
        <v>1334</v>
      </c>
      <c r="J16" s="50" t="s">
        <v>77</v>
      </c>
      <c r="K16" s="54"/>
      <c r="L16" s="71"/>
      <c r="M16" s="58"/>
      <c r="N16" s="59"/>
      <c r="O16" s="86">
        <v>250.0</v>
      </c>
      <c r="P16" s="115"/>
      <c r="Q16" s="62"/>
      <c r="R16" s="63"/>
      <c r="S16" s="64"/>
      <c r="T16" s="88"/>
      <c r="U16" s="95"/>
      <c r="V16" s="103"/>
      <c r="W16" s="89">
        <v>125.0</v>
      </c>
      <c r="X16" s="117" t="s">
        <v>17</v>
      </c>
      <c r="Y16" s="69">
        <f>SUM(Q7:Q95)</f>
        <v>294</v>
      </c>
      <c r="Z16" s="8"/>
      <c r="AA16" s="8"/>
      <c r="AB16" s="8"/>
      <c r="AC16" s="8"/>
      <c r="AD16" s="8"/>
      <c r="AE16" s="8"/>
    </row>
    <row r="17">
      <c r="A17" s="50" t="s">
        <v>52</v>
      </c>
      <c r="B17" s="50" t="s">
        <v>63</v>
      </c>
      <c r="C17" s="79"/>
      <c r="D17" s="84" t="s">
        <v>1335</v>
      </c>
      <c r="E17" s="53" t="s">
        <v>72</v>
      </c>
      <c r="F17" s="50" t="s">
        <v>56</v>
      </c>
      <c r="G17" s="282" t="s">
        <v>1336</v>
      </c>
      <c r="H17" s="54" t="s">
        <v>1337</v>
      </c>
      <c r="I17" s="55" t="s">
        <v>1334</v>
      </c>
      <c r="J17" s="50" t="s">
        <v>77</v>
      </c>
      <c r="K17" s="54"/>
      <c r="L17" s="71"/>
      <c r="M17" s="93"/>
      <c r="N17" s="59"/>
      <c r="O17" s="86">
        <v>250.0</v>
      </c>
      <c r="P17" s="61"/>
      <c r="Q17" s="87"/>
      <c r="R17" s="43"/>
      <c r="S17" s="44"/>
      <c r="T17" s="88"/>
      <c r="U17" s="95"/>
      <c r="V17" s="96"/>
      <c r="W17" s="89">
        <v>125.0</v>
      </c>
      <c r="X17" s="43" t="s">
        <v>18</v>
      </c>
      <c r="Y17" s="69">
        <f>SUM(R7:R95)</f>
        <v>621</v>
      </c>
      <c r="Z17" s="8"/>
      <c r="AA17" s="8"/>
      <c r="AB17" s="8"/>
      <c r="AC17" s="8"/>
      <c r="AD17" s="8"/>
      <c r="AE17" s="8"/>
    </row>
    <row r="18">
      <c r="A18" s="50" t="s">
        <v>70</v>
      </c>
      <c r="B18" s="50" t="s">
        <v>63</v>
      </c>
      <c r="C18" s="79"/>
      <c r="D18" s="91"/>
      <c r="E18" s="53" t="s">
        <v>87</v>
      </c>
      <c r="F18" s="50" t="s">
        <v>73</v>
      </c>
      <c r="G18" s="312" t="s">
        <v>1338</v>
      </c>
      <c r="H18" s="54" t="s">
        <v>1339</v>
      </c>
      <c r="I18" s="55" t="s">
        <v>1340</v>
      </c>
      <c r="J18" s="50" t="s">
        <v>49</v>
      </c>
      <c r="K18" s="54"/>
      <c r="L18" s="71"/>
      <c r="M18" s="80"/>
      <c r="N18" s="59"/>
      <c r="O18" s="86"/>
      <c r="P18" s="61"/>
      <c r="Q18" s="62"/>
      <c r="R18" s="63"/>
      <c r="S18" s="64"/>
      <c r="T18" s="88"/>
      <c r="U18" s="95"/>
      <c r="V18" s="96">
        <v>294.0</v>
      </c>
      <c r="W18" s="89">
        <v>100.0</v>
      </c>
      <c r="X18" s="287"/>
      <c r="Z18" s="8"/>
      <c r="AA18" s="8"/>
      <c r="AB18" s="8"/>
      <c r="AC18" s="8"/>
      <c r="AD18" s="8"/>
      <c r="AE18" s="8"/>
    </row>
    <row r="19">
      <c r="A19" s="50" t="s">
        <v>52</v>
      </c>
      <c r="B19" s="50" t="s">
        <v>63</v>
      </c>
      <c r="C19" s="51"/>
      <c r="D19" s="84" t="s">
        <v>1341</v>
      </c>
      <c r="E19" s="53" t="s">
        <v>130</v>
      </c>
      <c r="F19" s="50" t="s">
        <v>73</v>
      </c>
      <c r="G19" s="282" t="s">
        <v>1342</v>
      </c>
      <c r="H19" s="54" t="s">
        <v>1343</v>
      </c>
      <c r="I19" s="55" t="s">
        <v>1344</v>
      </c>
      <c r="J19" s="50" t="s">
        <v>77</v>
      </c>
      <c r="K19" s="54"/>
      <c r="L19" s="71"/>
      <c r="M19" s="118"/>
      <c r="N19" s="59"/>
      <c r="O19" s="86">
        <v>147.0</v>
      </c>
      <c r="P19" s="61"/>
      <c r="Q19" s="62"/>
      <c r="R19" s="63"/>
      <c r="S19" s="64"/>
      <c r="T19" s="88"/>
      <c r="U19" s="95"/>
      <c r="V19" s="96"/>
      <c r="W19" s="89">
        <v>50.0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52</v>
      </c>
      <c r="B20" s="50" t="s">
        <v>63</v>
      </c>
      <c r="C20" s="51"/>
      <c r="D20" s="84" t="s">
        <v>1345</v>
      </c>
      <c r="E20" s="53" t="s">
        <v>493</v>
      </c>
      <c r="F20" s="50" t="s">
        <v>754</v>
      </c>
      <c r="G20" s="282" t="s">
        <v>1346</v>
      </c>
      <c r="H20" s="54" t="s">
        <v>1347</v>
      </c>
      <c r="I20" s="55" t="s">
        <v>1348</v>
      </c>
      <c r="J20" s="50" t="s">
        <v>60</v>
      </c>
      <c r="K20" s="54"/>
      <c r="L20" s="71"/>
      <c r="M20" s="58"/>
      <c r="N20" s="119"/>
      <c r="O20" s="86">
        <v>350.0</v>
      </c>
      <c r="P20" s="61"/>
      <c r="Q20" s="73"/>
      <c r="R20" s="74"/>
      <c r="S20" s="75"/>
      <c r="T20" s="76"/>
      <c r="U20" s="95"/>
      <c r="V20" s="103"/>
      <c r="W20" s="89">
        <v>175.0</v>
      </c>
      <c r="X20" s="124" t="s">
        <v>20</v>
      </c>
      <c r="Y20" s="83">
        <f>SUM(T7:T95)</f>
        <v>147</v>
      </c>
      <c r="Z20" s="8"/>
      <c r="AA20" s="8"/>
      <c r="AB20" s="8"/>
      <c r="AC20" s="8"/>
      <c r="AD20" s="8"/>
      <c r="AE20" s="8"/>
    </row>
    <row r="21" ht="17.25" customHeight="1">
      <c r="A21" s="50" t="s">
        <v>70</v>
      </c>
      <c r="B21" s="50" t="s">
        <v>63</v>
      </c>
      <c r="C21" s="51"/>
      <c r="D21" s="84" t="s">
        <v>1349</v>
      </c>
      <c r="E21" s="53" t="s">
        <v>55</v>
      </c>
      <c r="F21" s="50" t="s">
        <v>56</v>
      </c>
      <c r="G21" s="282" t="s">
        <v>1350</v>
      </c>
      <c r="H21" s="54" t="s">
        <v>1351</v>
      </c>
      <c r="I21" s="55" t="s">
        <v>508</v>
      </c>
      <c r="J21" s="50" t="s">
        <v>49</v>
      </c>
      <c r="K21" s="54"/>
      <c r="L21" s="71"/>
      <c r="M21" s="58"/>
      <c r="N21" s="119"/>
      <c r="O21" s="86"/>
      <c r="P21" s="61"/>
      <c r="Q21" s="62"/>
      <c r="R21" s="63"/>
      <c r="S21" s="64"/>
      <c r="T21" s="88"/>
      <c r="U21" s="95"/>
      <c r="V21" s="96">
        <v>650.0</v>
      </c>
      <c r="W21" s="89">
        <v>325.0</v>
      </c>
      <c r="X21" s="126" t="s">
        <v>21</v>
      </c>
      <c r="Y21" s="83">
        <f>SUM(U7:U95)</f>
        <v>0</v>
      </c>
      <c r="Z21" s="8"/>
      <c r="AA21" s="8"/>
      <c r="AB21" s="8"/>
      <c r="AC21" s="8"/>
      <c r="AD21" s="8"/>
      <c r="AE21" s="8"/>
    </row>
    <row r="22">
      <c r="A22" s="50" t="s">
        <v>70</v>
      </c>
      <c r="B22" s="50" t="s">
        <v>63</v>
      </c>
      <c r="C22" s="51"/>
      <c r="D22" s="84" t="s">
        <v>1352</v>
      </c>
      <c r="E22" s="53" t="s">
        <v>130</v>
      </c>
      <c r="F22" s="50" t="s">
        <v>73</v>
      </c>
      <c r="G22" s="282" t="s">
        <v>1353</v>
      </c>
      <c r="H22" s="54" t="s">
        <v>1354</v>
      </c>
      <c r="I22" s="55" t="s">
        <v>1355</v>
      </c>
      <c r="J22" s="50" t="s">
        <v>77</v>
      </c>
      <c r="K22" s="54"/>
      <c r="L22" s="71">
        <v>147.0</v>
      </c>
      <c r="M22" s="58"/>
      <c r="N22" s="59"/>
      <c r="O22" s="122"/>
      <c r="P22" s="61"/>
      <c r="Q22" s="62"/>
      <c r="R22" s="63"/>
      <c r="S22" s="64"/>
      <c r="T22" s="88"/>
      <c r="U22" s="95"/>
      <c r="V22" s="103"/>
      <c r="W22" s="89">
        <v>50.0</v>
      </c>
      <c r="X22" s="104" t="s">
        <v>22</v>
      </c>
      <c r="Y22" s="105">
        <f>SUM(V7:V95)</f>
        <v>1634</v>
      </c>
      <c r="Z22" s="8"/>
      <c r="AA22" s="8"/>
      <c r="AB22" s="8"/>
      <c r="AC22" s="8"/>
      <c r="AD22" s="8"/>
      <c r="AE22" s="8"/>
    </row>
    <row r="23">
      <c r="A23" s="50" t="s">
        <v>70</v>
      </c>
      <c r="B23" s="50" t="s">
        <v>63</v>
      </c>
      <c r="C23" s="51"/>
      <c r="D23" s="84" t="s">
        <v>1356</v>
      </c>
      <c r="E23" s="53" t="s">
        <v>130</v>
      </c>
      <c r="F23" s="50" t="s">
        <v>73</v>
      </c>
      <c r="G23" s="282" t="s">
        <v>1357</v>
      </c>
      <c r="H23" s="54" t="s">
        <v>1358</v>
      </c>
      <c r="I23" s="55" t="s">
        <v>1359</v>
      </c>
      <c r="J23" s="50" t="s">
        <v>77</v>
      </c>
      <c r="K23" s="54"/>
      <c r="L23" s="71">
        <v>294.0</v>
      </c>
      <c r="M23" s="58"/>
      <c r="N23" s="59"/>
      <c r="O23" s="122"/>
      <c r="P23" s="61"/>
      <c r="Q23" s="62"/>
      <c r="R23" s="63"/>
      <c r="S23" s="64"/>
      <c r="T23" s="88"/>
      <c r="U23" s="95"/>
      <c r="V23" s="103"/>
      <c r="W23" s="89">
        <v>50.0</v>
      </c>
      <c r="X23" s="108" t="s">
        <v>32</v>
      </c>
      <c r="Y23" s="69">
        <f>SUM(Y20:Y22)</f>
        <v>1781</v>
      </c>
      <c r="Z23" s="8"/>
      <c r="AA23" s="8"/>
      <c r="AB23" s="8"/>
      <c r="AC23" s="8"/>
      <c r="AD23" s="8"/>
      <c r="AE23" s="8"/>
    </row>
    <row r="24">
      <c r="A24" s="50" t="s">
        <v>70</v>
      </c>
      <c r="B24" s="50" t="s">
        <v>63</v>
      </c>
      <c r="C24" s="51"/>
      <c r="D24" s="84" t="s">
        <v>1360</v>
      </c>
      <c r="E24" s="53"/>
      <c r="F24" s="50" t="s">
        <v>73</v>
      </c>
      <c r="G24" s="282" t="s">
        <v>1361</v>
      </c>
      <c r="H24" s="54" t="s">
        <v>1362</v>
      </c>
      <c r="I24" s="55" t="s">
        <v>1363</v>
      </c>
      <c r="J24" s="50" t="s">
        <v>60</v>
      </c>
      <c r="K24" s="54"/>
      <c r="L24" s="71"/>
      <c r="M24" s="58"/>
      <c r="N24" s="59"/>
      <c r="O24" s="81"/>
      <c r="P24" s="61"/>
      <c r="Q24" s="62"/>
      <c r="R24" s="63"/>
      <c r="S24" s="64"/>
      <c r="T24" s="290">
        <v>147.0</v>
      </c>
      <c r="U24" s="95"/>
      <c r="V24" s="96"/>
      <c r="W24" s="89">
        <v>50.0</v>
      </c>
      <c r="X24" s="8"/>
      <c r="Y24" s="8"/>
      <c r="Z24" s="8"/>
      <c r="AA24" s="8"/>
      <c r="AB24" s="8"/>
      <c r="AC24" s="8"/>
      <c r="AD24" s="8"/>
      <c r="AE24" s="8"/>
    </row>
    <row r="25">
      <c r="A25" s="50" t="s">
        <v>70</v>
      </c>
      <c r="B25" s="50" t="s">
        <v>63</v>
      </c>
      <c r="C25" s="51"/>
      <c r="D25" s="84" t="s">
        <v>1364</v>
      </c>
      <c r="E25" s="53" t="s">
        <v>35</v>
      </c>
      <c r="F25" s="50" t="s">
        <v>73</v>
      </c>
      <c r="G25" s="282" t="s">
        <v>1365</v>
      </c>
      <c r="H25" s="54"/>
      <c r="I25" s="55" t="s">
        <v>1366</v>
      </c>
      <c r="J25" s="50" t="s">
        <v>60</v>
      </c>
      <c r="K25" s="54"/>
      <c r="L25" s="71">
        <v>370.0</v>
      </c>
      <c r="M25" s="58"/>
      <c r="N25" s="59"/>
      <c r="O25" s="86"/>
      <c r="P25" s="127"/>
      <c r="Q25" s="62"/>
      <c r="R25" s="63"/>
      <c r="S25" s="64"/>
      <c r="T25" s="76"/>
      <c r="U25" s="95"/>
      <c r="V25" s="128"/>
      <c r="W25" s="89">
        <v>100.0</v>
      </c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 t="s">
        <v>70</v>
      </c>
      <c r="B26" s="50" t="s">
        <v>63</v>
      </c>
      <c r="C26" s="51"/>
      <c r="D26" s="79"/>
      <c r="E26" s="53"/>
      <c r="F26" s="50" t="s">
        <v>56</v>
      </c>
      <c r="G26" s="54" t="s">
        <v>1367</v>
      </c>
      <c r="H26" s="54"/>
      <c r="I26" s="55" t="s">
        <v>1368</v>
      </c>
      <c r="J26" s="50" t="s">
        <v>77</v>
      </c>
      <c r="K26" s="54"/>
      <c r="L26" s="129"/>
      <c r="M26" s="58"/>
      <c r="N26" s="59"/>
      <c r="O26" s="81"/>
      <c r="P26" s="61"/>
      <c r="Q26" s="62"/>
      <c r="R26" s="63"/>
      <c r="S26" s="64"/>
      <c r="T26" s="88"/>
      <c r="U26" s="109" t="s">
        <v>53</v>
      </c>
      <c r="V26" s="103"/>
      <c r="W26" s="89"/>
      <c r="X26" s="136" t="s">
        <v>33</v>
      </c>
      <c r="Y26" s="137">
        <f>SUM(Y13,Y16,Y17,Y23)</f>
        <v>11335.9</v>
      </c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63</v>
      </c>
      <c r="C27" s="51"/>
      <c r="D27" s="141" t="s">
        <v>1369</v>
      </c>
      <c r="E27" s="53" t="s">
        <v>35</v>
      </c>
      <c r="F27" s="50" t="s">
        <v>73</v>
      </c>
      <c r="G27" s="282" t="s">
        <v>1370</v>
      </c>
      <c r="H27" s="54" t="s">
        <v>1371</v>
      </c>
      <c r="I27" s="55" t="s">
        <v>1372</v>
      </c>
      <c r="J27" s="50" t="s">
        <v>60</v>
      </c>
      <c r="K27" s="54"/>
      <c r="L27" s="71"/>
      <c r="M27" s="80"/>
      <c r="N27" s="107"/>
      <c r="O27" s="81"/>
      <c r="P27" s="132"/>
      <c r="Q27" s="62"/>
      <c r="R27" s="63">
        <v>127.0</v>
      </c>
      <c r="S27" s="64"/>
      <c r="T27" s="88"/>
      <c r="U27" s="109"/>
      <c r="V27" s="96"/>
      <c r="W27" s="288">
        <v>127.0</v>
      </c>
      <c r="X27" s="8"/>
      <c r="Y27" s="8"/>
      <c r="Z27" s="8"/>
      <c r="AA27" s="8"/>
      <c r="AB27" s="8"/>
      <c r="AC27" s="8"/>
      <c r="AD27" s="8"/>
      <c r="AE27" s="8"/>
    </row>
    <row r="28">
      <c r="A28" s="50" t="s">
        <v>52</v>
      </c>
      <c r="B28" s="50" t="s">
        <v>53</v>
      </c>
      <c r="C28" s="79"/>
      <c r="D28" s="84" t="s">
        <v>54</v>
      </c>
      <c r="E28" s="53" t="s">
        <v>35</v>
      </c>
      <c r="F28" s="50" t="s">
        <v>73</v>
      </c>
      <c r="G28" s="282" t="s">
        <v>1373</v>
      </c>
      <c r="H28" s="54"/>
      <c r="I28" s="55" t="s">
        <v>1374</v>
      </c>
      <c r="J28" s="50" t="s">
        <v>49</v>
      </c>
      <c r="K28" s="54"/>
      <c r="L28" s="57"/>
      <c r="M28" s="58"/>
      <c r="N28" s="133"/>
      <c r="O28" s="81"/>
      <c r="P28" s="61" t="s">
        <v>86</v>
      </c>
      <c r="Q28" s="73"/>
      <c r="R28" s="74"/>
      <c r="S28" s="75"/>
      <c r="T28" s="88"/>
      <c r="U28" s="109"/>
      <c r="V28" s="96"/>
      <c r="W28" s="89" t="s">
        <v>54</v>
      </c>
      <c r="X28" s="8"/>
      <c r="Y28" s="8"/>
      <c r="Z28" s="8"/>
      <c r="AA28" s="8"/>
      <c r="AB28" s="8"/>
      <c r="AC28" s="8"/>
      <c r="AD28" s="8"/>
      <c r="AE28" s="8"/>
    </row>
    <row r="29">
      <c r="A29" s="50" t="s">
        <v>52</v>
      </c>
      <c r="B29" s="50" t="s">
        <v>53</v>
      </c>
      <c r="C29" s="79"/>
      <c r="D29" s="84" t="s">
        <v>54</v>
      </c>
      <c r="E29" s="53" t="s">
        <v>35</v>
      </c>
      <c r="F29" s="50" t="s">
        <v>73</v>
      </c>
      <c r="G29" s="282" t="s">
        <v>1375</v>
      </c>
      <c r="H29" s="54"/>
      <c r="I29" s="55" t="s">
        <v>1374</v>
      </c>
      <c r="J29" s="50" t="s">
        <v>49</v>
      </c>
      <c r="K29" s="54"/>
      <c r="L29" s="134"/>
      <c r="M29" s="58"/>
      <c r="N29" s="119"/>
      <c r="O29" s="86"/>
      <c r="P29" s="61" t="s">
        <v>86</v>
      </c>
      <c r="Q29" s="62"/>
      <c r="R29" s="63"/>
      <c r="S29" s="64"/>
      <c r="T29" s="88"/>
      <c r="U29" s="109"/>
      <c r="V29" s="135"/>
      <c r="W29" s="53" t="s">
        <v>54</v>
      </c>
      <c r="Y29" s="8"/>
      <c r="Z29" s="8"/>
      <c r="AA29" s="8"/>
      <c r="AB29" s="8"/>
      <c r="AC29" s="8"/>
      <c r="AD29" s="8"/>
      <c r="AE29" s="8"/>
    </row>
    <row r="30">
      <c r="A30" s="50" t="s">
        <v>70</v>
      </c>
      <c r="B30" s="50" t="s">
        <v>63</v>
      </c>
      <c r="C30" s="79"/>
      <c r="D30" s="91"/>
      <c r="E30" s="53"/>
      <c r="F30" s="50" t="s">
        <v>73</v>
      </c>
      <c r="G30" s="54" t="s">
        <v>1376</v>
      </c>
      <c r="H30" s="54"/>
      <c r="I30" s="55" t="s">
        <v>742</v>
      </c>
      <c r="J30" s="50"/>
      <c r="K30" s="54"/>
      <c r="L30" s="71">
        <v>119.9</v>
      </c>
      <c r="M30" s="58"/>
      <c r="N30" s="59"/>
      <c r="O30" s="122"/>
      <c r="P30" s="61"/>
      <c r="Q30" s="62"/>
      <c r="R30" s="63"/>
      <c r="S30" s="64"/>
      <c r="T30" s="76"/>
      <c r="U30" s="95"/>
      <c r="V30" s="138"/>
      <c r="W30" s="53">
        <v>50.0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52</v>
      </c>
      <c r="B31" s="50" t="s">
        <v>161</v>
      </c>
      <c r="C31" s="79"/>
      <c r="D31" s="70" t="s">
        <v>1377</v>
      </c>
      <c r="E31" s="53" t="s">
        <v>130</v>
      </c>
      <c r="F31" s="50" t="s">
        <v>73</v>
      </c>
      <c r="G31" s="282" t="s">
        <v>1378</v>
      </c>
      <c r="H31" s="54" t="s">
        <v>1379</v>
      </c>
      <c r="I31" s="55" t="s">
        <v>1380</v>
      </c>
      <c r="J31" s="50" t="s">
        <v>60</v>
      </c>
      <c r="K31" s="54"/>
      <c r="L31" s="71"/>
      <c r="M31" s="58"/>
      <c r="N31" s="59"/>
      <c r="O31" s="86">
        <v>1700.0</v>
      </c>
      <c r="P31" s="127"/>
      <c r="Q31" s="62"/>
      <c r="R31" s="63"/>
      <c r="S31" s="64"/>
      <c r="T31" s="88"/>
      <c r="U31" s="95"/>
      <c r="V31" s="138"/>
      <c r="W31" s="53">
        <v>1700.0</v>
      </c>
      <c r="X31" s="8"/>
      <c r="Y31" s="8"/>
      <c r="Z31" s="8"/>
      <c r="AA31" s="8"/>
      <c r="AB31" s="8"/>
      <c r="AC31" s="8"/>
      <c r="AD31" s="8"/>
      <c r="AE31" s="8"/>
    </row>
    <row r="32">
      <c r="A32" s="50" t="s">
        <v>70</v>
      </c>
      <c r="B32" s="50" t="s">
        <v>63</v>
      </c>
      <c r="C32" s="51"/>
      <c r="D32" s="70" t="s">
        <v>1381</v>
      </c>
      <c r="E32" s="53" t="s">
        <v>87</v>
      </c>
      <c r="F32" s="50" t="s">
        <v>73</v>
      </c>
      <c r="G32" s="292" t="s">
        <v>1382</v>
      </c>
      <c r="H32" s="54" t="s">
        <v>1383</v>
      </c>
      <c r="I32" s="55" t="s">
        <v>1384</v>
      </c>
      <c r="J32" s="50" t="s">
        <v>49</v>
      </c>
      <c r="K32" s="54"/>
      <c r="L32" s="71"/>
      <c r="M32" s="80"/>
      <c r="N32" s="59"/>
      <c r="O32" s="86"/>
      <c r="P32" s="61"/>
      <c r="Q32" s="62"/>
      <c r="R32" s="63"/>
      <c r="S32" s="64"/>
      <c r="T32" s="139"/>
      <c r="U32" s="140"/>
      <c r="V32" s="135">
        <v>690.0</v>
      </c>
      <c r="W32" s="283">
        <v>690.0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70</v>
      </c>
      <c r="B33" s="50" t="s">
        <v>53</v>
      </c>
      <c r="C33" s="141"/>
      <c r="D33" s="70" t="s">
        <v>54</v>
      </c>
      <c r="E33" s="53" t="s">
        <v>35</v>
      </c>
      <c r="F33" s="50" t="s">
        <v>73</v>
      </c>
      <c r="G33" s="282" t="s">
        <v>1385</v>
      </c>
      <c r="H33" s="54" t="s">
        <v>1383</v>
      </c>
      <c r="I33" s="55" t="s">
        <v>1384</v>
      </c>
      <c r="J33" s="50" t="s">
        <v>49</v>
      </c>
      <c r="K33" s="54"/>
      <c r="L33" s="71"/>
      <c r="M33" s="58"/>
      <c r="N33" s="59"/>
      <c r="O33" s="81"/>
      <c r="P33" s="61"/>
      <c r="Q33" s="87"/>
      <c r="R33" s="43"/>
      <c r="S33" s="44"/>
      <c r="T33" s="139"/>
      <c r="U33" s="140"/>
      <c r="V33" s="135" t="s">
        <v>61</v>
      </c>
      <c r="W33" s="53" t="s">
        <v>54</v>
      </c>
      <c r="X33" s="8"/>
      <c r="Y33" s="8"/>
      <c r="Z33" s="8"/>
      <c r="AA33" s="8"/>
      <c r="AB33" s="8"/>
      <c r="AC33" s="8"/>
      <c r="AD33" s="8"/>
      <c r="AE33" s="8"/>
    </row>
    <row r="34">
      <c r="A34" s="50" t="s">
        <v>70</v>
      </c>
      <c r="B34" s="50" t="s">
        <v>53</v>
      </c>
      <c r="C34" s="51"/>
      <c r="D34" s="70" t="s">
        <v>54</v>
      </c>
      <c r="E34" s="53" t="s">
        <v>35</v>
      </c>
      <c r="F34" s="50" t="s">
        <v>73</v>
      </c>
      <c r="G34" s="291" t="s">
        <v>1386</v>
      </c>
      <c r="H34" s="54" t="s">
        <v>1383</v>
      </c>
      <c r="I34" s="55" t="s">
        <v>1384</v>
      </c>
      <c r="J34" s="50" t="s">
        <v>49</v>
      </c>
      <c r="K34" s="54"/>
      <c r="L34" s="71"/>
      <c r="M34" s="58"/>
      <c r="N34" s="143"/>
      <c r="O34" s="86"/>
      <c r="P34" s="61"/>
      <c r="Q34" s="62"/>
      <c r="R34" s="63"/>
      <c r="S34" s="64"/>
      <c r="T34" s="139"/>
      <c r="U34" s="140"/>
      <c r="V34" s="135" t="s">
        <v>61</v>
      </c>
      <c r="W34" s="53" t="s">
        <v>54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70</v>
      </c>
      <c r="B35" s="50" t="s">
        <v>53</v>
      </c>
      <c r="C35" s="144"/>
      <c r="D35" s="84" t="s">
        <v>54</v>
      </c>
      <c r="E35" s="53" t="s">
        <v>35</v>
      </c>
      <c r="F35" s="50" t="s">
        <v>73</v>
      </c>
      <c r="G35" s="282" t="s">
        <v>1387</v>
      </c>
      <c r="H35" s="54" t="s">
        <v>1383</v>
      </c>
      <c r="I35" s="55" t="s">
        <v>1384</v>
      </c>
      <c r="J35" s="50" t="s">
        <v>49</v>
      </c>
      <c r="K35" s="54"/>
      <c r="L35" s="71"/>
      <c r="M35" s="58"/>
      <c r="N35" s="143"/>
      <c r="O35" s="86"/>
      <c r="P35" s="61"/>
      <c r="Q35" s="62"/>
      <c r="R35" s="63"/>
      <c r="S35" s="64"/>
      <c r="T35" s="139"/>
      <c r="U35" s="140"/>
      <c r="V35" s="135" t="s">
        <v>61</v>
      </c>
      <c r="W35" s="53" t="s">
        <v>54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70</v>
      </c>
      <c r="B36" s="50" t="s">
        <v>53</v>
      </c>
      <c r="C36" s="51"/>
      <c r="D36" s="161" t="s">
        <v>54</v>
      </c>
      <c r="E36" s="53" t="s">
        <v>87</v>
      </c>
      <c r="F36" s="50" t="s">
        <v>73</v>
      </c>
      <c r="G36" s="282" t="s">
        <v>1388</v>
      </c>
      <c r="H36" s="54" t="s">
        <v>1383</v>
      </c>
      <c r="I36" s="55" t="s">
        <v>1384</v>
      </c>
      <c r="J36" s="50" t="s">
        <v>49</v>
      </c>
      <c r="K36" s="54"/>
      <c r="L36" s="71"/>
      <c r="M36" s="58"/>
      <c r="N36" s="119"/>
      <c r="O36" s="86"/>
      <c r="P36" s="61"/>
      <c r="Q36" s="73"/>
      <c r="R36" s="74"/>
      <c r="S36" s="75"/>
      <c r="T36" s="139"/>
      <c r="U36" s="146"/>
      <c r="V36" s="135" t="s">
        <v>61</v>
      </c>
      <c r="W36" s="53" t="s">
        <v>54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70</v>
      </c>
      <c r="B37" s="50" t="s">
        <v>53</v>
      </c>
      <c r="C37" s="51"/>
      <c r="D37" s="161" t="s">
        <v>54</v>
      </c>
      <c r="E37" s="53" t="s">
        <v>87</v>
      </c>
      <c r="F37" s="50" t="s">
        <v>73</v>
      </c>
      <c r="G37" s="282" t="s">
        <v>1389</v>
      </c>
      <c r="H37" s="54" t="s">
        <v>1383</v>
      </c>
      <c r="I37" s="55" t="s">
        <v>1384</v>
      </c>
      <c r="J37" s="50" t="s">
        <v>49</v>
      </c>
      <c r="K37" s="54"/>
      <c r="L37" s="71"/>
      <c r="M37" s="58"/>
      <c r="N37" s="107"/>
      <c r="O37" s="86"/>
      <c r="P37" s="61"/>
      <c r="Q37" s="87"/>
      <c r="R37" s="43"/>
      <c r="S37" s="44"/>
      <c r="T37" s="139"/>
      <c r="U37" s="140"/>
      <c r="V37" s="135" t="s">
        <v>61</v>
      </c>
      <c r="W37" s="53" t="s">
        <v>54</v>
      </c>
      <c r="X37" s="8"/>
      <c r="Y37" s="8"/>
      <c r="Z37" s="8"/>
      <c r="AA37" s="8"/>
      <c r="AB37" s="8"/>
      <c r="AC37" s="8"/>
      <c r="AD37" s="8"/>
      <c r="AE37" s="8"/>
    </row>
    <row r="38">
      <c r="A38" s="50" t="s">
        <v>52</v>
      </c>
      <c r="B38" s="50" t="s">
        <v>63</v>
      </c>
      <c r="C38" s="79"/>
      <c r="D38" s="161" t="s">
        <v>1390</v>
      </c>
      <c r="E38" s="53" t="s">
        <v>87</v>
      </c>
      <c r="F38" s="50" t="s">
        <v>56</v>
      </c>
      <c r="G38" s="282" t="s">
        <v>1391</v>
      </c>
      <c r="H38" s="54"/>
      <c r="I38" s="54" t="s">
        <v>1392</v>
      </c>
      <c r="J38" s="50" t="s">
        <v>49</v>
      </c>
      <c r="K38" s="54"/>
      <c r="L38" s="57"/>
      <c r="M38" s="58"/>
      <c r="N38" s="59">
        <v>244.0</v>
      </c>
      <c r="O38" s="86"/>
      <c r="P38" s="61"/>
      <c r="Q38" s="62"/>
      <c r="R38" s="63"/>
      <c r="S38" s="64"/>
      <c r="T38" s="139"/>
      <c r="U38" s="140"/>
      <c r="V38" s="135"/>
      <c r="W38" s="53">
        <v>100.0</v>
      </c>
      <c r="X38" s="8"/>
      <c r="Y38" s="8"/>
      <c r="Z38" s="8"/>
      <c r="AA38" s="8"/>
      <c r="AB38" s="8"/>
      <c r="AC38" s="8"/>
      <c r="AD38" s="8"/>
      <c r="AE38" s="8"/>
    </row>
    <row r="39">
      <c r="A39" s="50" t="s">
        <v>70</v>
      </c>
      <c r="B39" s="50" t="s">
        <v>53</v>
      </c>
      <c r="C39" s="79"/>
      <c r="D39" s="70" t="s">
        <v>54</v>
      </c>
      <c r="E39" s="53" t="s">
        <v>174</v>
      </c>
      <c r="F39" s="50" t="s">
        <v>73</v>
      </c>
      <c r="G39" s="292" t="s">
        <v>1393</v>
      </c>
      <c r="H39" s="148"/>
      <c r="I39" s="54" t="s">
        <v>1394</v>
      </c>
      <c r="J39" s="50" t="s">
        <v>60</v>
      </c>
      <c r="K39" s="54"/>
      <c r="L39" s="57"/>
      <c r="M39" s="58" t="s">
        <v>61</v>
      </c>
      <c r="N39" s="59"/>
      <c r="O39" s="86"/>
      <c r="P39" s="61"/>
      <c r="Q39" s="62"/>
      <c r="R39" s="63"/>
      <c r="S39" s="64"/>
      <c r="T39" s="149"/>
      <c r="U39" s="140"/>
      <c r="V39" s="135"/>
      <c r="W39" s="53" t="s">
        <v>54</v>
      </c>
      <c r="X39" s="8"/>
      <c r="Y39" s="8"/>
      <c r="Z39" s="8"/>
      <c r="AA39" s="8"/>
      <c r="AB39" s="8"/>
      <c r="AC39" s="8"/>
      <c r="AD39" s="8"/>
      <c r="AE39" s="8"/>
    </row>
    <row r="40">
      <c r="A40" s="50" t="s">
        <v>52</v>
      </c>
      <c r="B40" s="50" t="s">
        <v>63</v>
      </c>
      <c r="C40" s="79"/>
      <c r="D40" s="70" t="s">
        <v>1395</v>
      </c>
      <c r="E40" s="53" t="s">
        <v>87</v>
      </c>
      <c r="F40" s="50" t="s">
        <v>73</v>
      </c>
      <c r="G40" s="293" t="s">
        <v>1396</v>
      </c>
      <c r="H40" s="150" t="s">
        <v>1397</v>
      </c>
      <c r="I40" s="55" t="s">
        <v>1398</v>
      </c>
      <c r="J40" s="50" t="s">
        <v>60</v>
      </c>
      <c r="K40" s="54"/>
      <c r="L40" s="71"/>
      <c r="M40" s="58"/>
      <c r="N40" s="59">
        <v>147.0</v>
      </c>
      <c r="O40" s="81"/>
      <c r="P40" s="61"/>
      <c r="Q40" s="73"/>
      <c r="R40" s="74"/>
      <c r="S40" s="75"/>
      <c r="T40" s="139"/>
      <c r="U40" s="140"/>
      <c r="V40" s="135"/>
      <c r="W40" s="53">
        <v>50.0</v>
      </c>
      <c r="X40" s="8"/>
      <c r="Y40" s="8"/>
      <c r="Z40" s="8"/>
      <c r="AA40" s="8"/>
      <c r="AB40" s="8"/>
      <c r="AC40" s="8"/>
      <c r="AD40" s="8"/>
      <c r="AE40" s="8"/>
    </row>
    <row r="41">
      <c r="A41" s="50" t="s">
        <v>70</v>
      </c>
      <c r="B41" s="50" t="s">
        <v>63</v>
      </c>
      <c r="C41" s="51"/>
      <c r="D41" s="70" t="s">
        <v>1399</v>
      </c>
      <c r="E41" s="53"/>
      <c r="F41" s="50" t="s">
        <v>73</v>
      </c>
      <c r="G41" s="289" t="s">
        <v>1400</v>
      </c>
      <c r="H41" s="54" t="s">
        <v>1400</v>
      </c>
      <c r="I41" s="55" t="s">
        <v>1401</v>
      </c>
      <c r="J41" s="56"/>
      <c r="K41" s="54"/>
      <c r="L41" s="71"/>
      <c r="M41" s="58"/>
      <c r="N41" s="59"/>
      <c r="O41" s="86"/>
      <c r="P41" s="61"/>
      <c r="Q41" s="151"/>
      <c r="R41" s="43">
        <v>244.0</v>
      </c>
      <c r="S41" s="153"/>
      <c r="T41" s="139"/>
      <c r="U41" s="140"/>
      <c r="V41" s="138"/>
      <c r="W41" s="283">
        <v>244.0</v>
      </c>
      <c r="X41" s="8"/>
      <c r="Y41" s="8"/>
      <c r="Z41" s="8"/>
      <c r="AA41" s="8"/>
      <c r="AB41" s="8"/>
      <c r="AC41" s="8"/>
      <c r="AD41" s="8"/>
      <c r="AE41" s="8"/>
    </row>
    <row r="42">
      <c r="A42" s="50" t="s">
        <v>70</v>
      </c>
      <c r="B42" s="50" t="s">
        <v>63</v>
      </c>
      <c r="C42" s="51"/>
      <c r="D42" s="70" t="s">
        <v>1402</v>
      </c>
      <c r="E42" s="53" t="s">
        <v>100</v>
      </c>
      <c r="F42" s="50" t="s">
        <v>73</v>
      </c>
      <c r="G42" s="282" t="s">
        <v>1403</v>
      </c>
      <c r="H42" s="54" t="s">
        <v>1404</v>
      </c>
      <c r="I42" s="53" t="s">
        <v>1405</v>
      </c>
      <c r="J42" s="50" t="s">
        <v>77</v>
      </c>
      <c r="K42" s="54"/>
      <c r="L42" s="71">
        <v>200.0</v>
      </c>
      <c r="M42" s="58"/>
      <c r="N42" s="59"/>
      <c r="O42" s="86"/>
      <c r="P42" s="61"/>
      <c r="Q42" s="62"/>
      <c r="R42" s="63"/>
      <c r="S42" s="64"/>
      <c r="T42" s="139"/>
      <c r="U42" s="140"/>
      <c r="V42" s="135"/>
      <c r="W42" s="283">
        <v>200.0</v>
      </c>
      <c r="X42" s="8"/>
      <c r="Y42" s="8"/>
      <c r="Z42" s="8"/>
      <c r="AA42" s="8"/>
      <c r="AB42" s="8"/>
      <c r="AC42" s="8"/>
      <c r="AD42" s="8"/>
      <c r="AE42" s="8"/>
    </row>
    <row r="43">
      <c r="A43" s="50" t="s">
        <v>70</v>
      </c>
      <c r="B43" s="50" t="s">
        <v>63</v>
      </c>
      <c r="C43" s="51"/>
      <c r="D43" s="84" t="s">
        <v>1406</v>
      </c>
      <c r="E43" s="53" t="s">
        <v>412</v>
      </c>
      <c r="F43" s="50" t="s">
        <v>73</v>
      </c>
      <c r="G43" s="282" t="s">
        <v>1407</v>
      </c>
      <c r="H43" s="54"/>
      <c r="I43" s="55" t="s">
        <v>1408</v>
      </c>
      <c r="J43" s="50" t="s">
        <v>77</v>
      </c>
      <c r="K43" s="54"/>
      <c r="L43" s="71"/>
      <c r="M43" s="58">
        <v>200.0</v>
      </c>
      <c r="N43" s="107"/>
      <c r="O43" s="154"/>
      <c r="P43" s="127"/>
      <c r="Q43" s="62"/>
      <c r="R43" s="63"/>
      <c r="S43" s="64"/>
      <c r="T43" s="139"/>
      <c r="U43" s="140"/>
      <c r="V43" s="138"/>
      <c r="W43" s="283">
        <v>200.0</v>
      </c>
      <c r="X43" s="8"/>
      <c r="Y43" s="8"/>
      <c r="Z43" s="8"/>
      <c r="AA43" s="8"/>
      <c r="AB43" s="8"/>
      <c r="AC43" s="8"/>
      <c r="AD43" s="8"/>
      <c r="AE43" s="8"/>
    </row>
    <row r="44">
      <c r="A44" s="50" t="s">
        <v>70</v>
      </c>
      <c r="B44" s="50" t="s">
        <v>63</v>
      </c>
      <c r="C44" s="51"/>
      <c r="D44" s="70" t="s">
        <v>1409</v>
      </c>
      <c r="E44" s="53" t="s">
        <v>92</v>
      </c>
      <c r="F44" s="50" t="s">
        <v>56</v>
      </c>
      <c r="G44" s="282" t="s">
        <v>1410</v>
      </c>
      <c r="H44" s="54" t="s">
        <v>1411</v>
      </c>
      <c r="I44" s="55" t="s">
        <v>1412</v>
      </c>
      <c r="J44" s="50" t="s">
        <v>49</v>
      </c>
      <c r="K44" s="54"/>
      <c r="L44" s="71"/>
      <c r="M44" s="93"/>
      <c r="N44" s="59"/>
      <c r="O44" s="155"/>
      <c r="P44" s="61"/>
      <c r="Q44" s="62"/>
      <c r="R44" s="63">
        <v>250.0</v>
      </c>
      <c r="S44" s="64"/>
      <c r="T44" s="139"/>
      <c r="U44" s="140"/>
      <c r="V44" s="138"/>
      <c r="W44" s="53">
        <v>125.0</v>
      </c>
      <c r="X44" s="8"/>
      <c r="Y44" s="8"/>
      <c r="Z44" s="8"/>
      <c r="AA44" s="8"/>
      <c r="AB44" s="8"/>
      <c r="AC44" s="8"/>
      <c r="AD44" s="8"/>
      <c r="AE44" s="8"/>
    </row>
    <row r="45">
      <c r="A45" s="50" t="s">
        <v>70</v>
      </c>
      <c r="B45" s="50" t="s">
        <v>63</v>
      </c>
      <c r="C45" s="79"/>
      <c r="D45" s="294" t="s">
        <v>1413</v>
      </c>
      <c r="E45" s="53" t="s">
        <v>105</v>
      </c>
      <c r="F45" s="50" t="s">
        <v>56</v>
      </c>
      <c r="G45" s="295" t="s">
        <v>1414</v>
      </c>
      <c r="H45" s="157"/>
      <c r="I45" s="150" t="s">
        <v>1415</v>
      </c>
      <c r="J45" s="50" t="s">
        <v>49</v>
      </c>
      <c r="K45" s="54"/>
      <c r="L45" s="158"/>
      <c r="M45" s="58">
        <v>299.0</v>
      </c>
      <c r="N45" s="59"/>
      <c r="O45" s="154"/>
      <c r="P45" s="61"/>
      <c r="Q45" s="62"/>
      <c r="R45" s="63"/>
      <c r="S45" s="64"/>
      <c r="T45" s="139"/>
      <c r="U45" s="146"/>
      <c r="V45" s="138"/>
      <c r="W45" s="53">
        <v>150.0</v>
      </c>
      <c r="X45" s="8"/>
      <c r="Y45" s="8"/>
      <c r="Z45" s="8"/>
      <c r="AA45" s="8"/>
      <c r="AB45" s="8"/>
      <c r="AC45" s="8"/>
      <c r="AD45" s="8"/>
      <c r="AE45" s="8"/>
    </row>
    <row r="46">
      <c r="A46" s="50" t="s">
        <v>70</v>
      </c>
      <c r="B46" s="50" t="s">
        <v>63</v>
      </c>
      <c r="C46" s="79"/>
      <c r="D46" s="84" t="s">
        <v>1416</v>
      </c>
      <c r="E46" s="53" t="s">
        <v>87</v>
      </c>
      <c r="F46" s="50" t="s">
        <v>73</v>
      </c>
      <c r="G46" s="282" t="s">
        <v>1417</v>
      </c>
      <c r="H46" s="54" t="s">
        <v>1418</v>
      </c>
      <c r="I46" s="55" t="s">
        <v>1419</v>
      </c>
      <c r="J46" s="50" t="s">
        <v>60</v>
      </c>
      <c r="K46" s="54"/>
      <c r="L46" s="71">
        <v>294.0</v>
      </c>
      <c r="M46" s="58"/>
      <c r="N46" s="59"/>
      <c r="O46" s="159"/>
      <c r="P46" s="61"/>
      <c r="Q46" s="62"/>
      <c r="R46" s="63"/>
      <c r="S46" s="64"/>
      <c r="T46" s="139"/>
      <c r="U46" s="146"/>
      <c r="V46" s="103"/>
      <c r="W46" s="53">
        <v>50.0</v>
      </c>
      <c r="X46" s="8"/>
      <c r="Y46" s="8"/>
      <c r="Z46" s="8"/>
      <c r="AA46" s="8"/>
      <c r="AB46" s="8"/>
      <c r="AC46" s="8"/>
      <c r="AD46" s="8"/>
      <c r="AE46" s="8"/>
    </row>
    <row r="47">
      <c r="A47" s="50" t="s">
        <v>70</v>
      </c>
      <c r="B47" s="50" t="s">
        <v>63</v>
      </c>
      <c r="C47" s="51"/>
      <c r="D47" s="84" t="s">
        <v>1420</v>
      </c>
      <c r="E47" s="53" t="s">
        <v>105</v>
      </c>
      <c r="F47" s="50" t="s">
        <v>56</v>
      </c>
      <c r="G47" s="282" t="s">
        <v>1421</v>
      </c>
      <c r="H47" s="54"/>
      <c r="I47" s="55" t="s">
        <v>1422</v>
      </c>
      <c r="J47" s="50" t="s">
        <v>60</v>
      </c>
      <c r="K47" s="54"/>
      <c r="L47" s="57"/>
      <c r="M47" s="58">
        <v>500.0</v>
      </c>
      <c r="N47" s="59"/>
      <c r="O47" s="160"/>
      <c r="P47" s="132"/>
      <c r="Q47" s="62"/>
      <c r="R47" s="63"/>
      <c r="S47" s="64"/>
      <c r="T47" s="149"/>
      <c r="U47" s="140"/>
      <c r="V47" s="103"/>
      <c r="W47" s="53">
        <v>250.0</v>
      </c>
      <c r="X47" s="8"/>
      <c r="Y47" s="8"/>
      <c r="Z47" s="8"/>
      <c r="AA47" s="8"/>
      <c r="AB47" s="8"/>
      <c r="AC47" s="8"/>
      <c r="AD47" s="8"/>
      <c r="AE47" s="8"/>
    </row>
    <row r="48">
      <c r="A48" s="50" t="s">
        <v>52</v>
      </c>
      <c r="B48" s="50" t="s">
        <v>63</v>
      </c>
      <c r="C48" s="51"/>
      <c r="D48" s="161" t="s">
        <v>1423</v>
      </c>
      <c r="E48" s="53" t="s">
        <v>128</v>
      </c>
      <c r="F48" s="50" t="s">
        <v>56</v>
      </c>
      <c r="G48" s="282" t="s">
        <v>1424</v>
      </c>
      <c r="H48" s="54" t="s">
        <v>1425</v>
      </c>
      <c r="I48" s="55" t="s">
        <v>1426</v>
      </c>
      <c r="J48" s="50" t="s">
        <v>77</v>
      </c>
      <c r="K48" s="54"/>
      <c r="L48" s="71"/>
      <c r="M48" s="93"/>
      <c r="N48" s="59">
        <v>250.0</v>
      </c>
      <c r="O48" s="160"/>
      <c r="P48" s="61"/>
      <c r="Q48" s="62"/>
      <c r="R48" s="63"/>
      <c r="S48" s="64"/>
      <c r="T48" s="139"/>
      <c r="U48" s="140"/>
      <c r="V48" s="96"/>
      <c r="W48" s="283">
        <v>250.0</v>
      </c>
      <c r="X48" s="8"/>
      <c r="Y48" s="8"/>
      <c r="Z48" s="8"/>
      <c r="AA48" s="8"/>
      <c r="AB48" s="8"/>
      <c r="AC48" s="8"/>
      <c r="AD48" s="8"/>
      <c r="AE48" s="8"/>
    </row>
    <row r="49">
      <c r="A49" s="50" t="s">
        <v>70</v>
      </c>
      <c r="B49" s="50" t="s">
        <v>63</v>
      </c>
      <c r="C49" s="51"/>
      <c r="D49" s="70" t="s">
        <v>1427</v>
      </c>
      <c r="E49" s="53" t="s">
        <v>100</v>
      </c>
      <c r="F49" s="50" t="s">
        <v>73</v>
      </c>
      <c r="G49" s="297" t="s">
        <v>1428</v>
      </c>
      <c r="H49" s="162" t="s">
        <v>1429</v>
      </c>
      <c r="I49" s="55" t="s">
        <v>1430</v>
      </c>
      <c r="J49" s="50" t="s">
        <v>77</v>
      </c>
      <c r="K49" s="54"/>
      <c r="L49" s="71">
        <v>147.0</v>
      </c>
      <c r="M49" s="58"/>
      <c r="N49" s="143"/>
      <c r="O49" s="160"/>
      <c r="P49" s="61"/>
      <c r="Q49" s="73"/>
      <c r="R49" s="74"/>
      <c r="S49" s="75"/>
      <c r="T49" s="163"/>
      <c r="U49" s="164"/>
      <c r="V49" s="103"/>
      <c r="W49" s="53">
        <v>50.0</v>
      </c>
      <c r="X49" s="8"/>
      <c r="Y49" s="8"/>
      <c r="Z49" s="8"/>
      <c r="AA49" s="8"/>
      <c r="AB49" s="8"/>
      <c r="AC49" s="8"/>
      <c r="AD49" s="8"/>
      <c r="AE49" s="8"/>
    </row>
    <row r="50">
      <c r="A50" s="50" t="s">
        <v>70</v>
      </c>
      <c r="B50" s="50" t="s">
        <v>63</v>
      </c>
      <c r="C50" s="79"/>
      <c r="D50" s="70" t="s">
        <v>1431</v>
      </c>
      <c r="E50" s="53" t="s">
        <v>87</v>
      </c>
      <c r="F50" s="50" t="s">
        <v>73</v>
      </c>
      <c r="G50" s="282" t="s">
        <v>1432</v>
      </c>
      <c r="H50" s="54" t="s">
        <v>1433</v>
      </c>
      <c r="I50" s="54" t="s">
        <v>1434</v>
      </c>
      <c r="J50" s="50" t="s">
        <v>60</v>
      </c>
      <c r="K50" s="54"/>
      <c r="L50" s="71">
        <v>294.0</v>
      </c>
      <c r="M50" s="58"/>
      <c r="N50" s="165"/>
      <c r="O50" s="160"/>
      <c r="P50" s="61"/>
      <c r="Q50" s="62"/>
      <c r="R50" s="63"/>
      <c r="S50" s="64"/>
      <c r="T50" s="163"/>
      <c r="U50" s="166"/>
      <c r="V50" s="135"/>
      <c r="W50" s="53">
        <v>50.0</v>
      </c>
      <c r="X50" s="8"/>
      <c r="Y50" s="8"/>
      <c r="Z50" s="8"/>
      <c r="AA50" s="8"/>
      <c r="AB50" s="8"/>
      <c r="AC50" s="8"/>
      <c r="AD50" s="8"/>
      <c r="AE50" s="8"/>
    </row>
    <row r="51">
      <c r="A51" s="50" t="s">
        <v>70</v>
      </c>
      <c r="B51" s="50" t="s">
        <v>161</v>
      </c>
      <c r="C51" s="51"/>
      <c r="D51" s="52"/>
      <c r="E51" s="92"/>
      <c r="F51" s="50" t="s">
        <v>162</v>
      </c>
      <c r="G51" s="54" t="s">
        <v>1435</v>
      </c>
      <c r="H51" s="54"/>
      <c r="I51" s="54" t="s">
        <v>165</v>
      </c>
      <c r="J51" s="56"/>
      <c r="K51" s="54"/>
      <c r="L51" s="71">
        <v>350.0</v>
      </c>
      <c r="M51" s="58"/>
      <c r="N51" s="165"/>
      <c r="O51" s="160"/>
      <c r="P51" s="61"/>
      <c r="Q51" s="87"/>
      <c r="R51" s="43"/>
      <c r="S51" s="44"/>
      <c r="T51" s="163"/>
      <c r="U51" s="166"/>
      <c r="V51" s="138"/>
      <c r="W51" s="283">
        <v>350.0</v>
      </c>
      <c r="X51" s="8"/>
      <c r="Y51" s="8"/>
      <c r="Z51" s="8"/>
      <c r="AA51" s="8"/>
      <c r="AB51" s="8"/>
      <c r="AC51" s="8"/>
      <c r="AD51" s="8"/>
      <c r="AE51" s="8"/>
    </row>
    <row r="52">
      <c r="A52" s="50" t="s">
        <v>70</v>
      </c>
      <c r="B52" s="50" t="s">
        <v>63</v>
      </c>
      <c r="C52" s="51"/>
      <c r="D52" s="161" t="s">
        <v>1436</v>
      </c>
      <c r="E52" s="53" t="s">
        <v>171</v>
      </c>
      <c r="F52" s="50"/>
      <c r="G52" s="282" t="s">
        <v>1437</v>
      </c>
      <c r="H52" s="54" t="s">
        <v>1438</v>
      </c>
      <c r="I52" s="167" t="s">
        <v>1439</v>
      </c>
      <c r="J52" s="50" t="s">
        <v>77</v>
      </c>
      <c r="K52" s="54"/>
      <c r="L52" s="57">
        <v>500.0</v>
      </c>
      <c r="M52" s="58"/>
      <c r="N52" s="165"/>
      <c r="O52" s="160"/>
      <c r="P52" s="61"/>
      <c r="Q52" s="73"/>
      <c r="R52" s="74"/>
      <c r="S52" s="75"/>
      <c r="T52" s="168"/>
      <c r="U52" s="166"/>
      <c r="V52" s="138"/>
      <c r="W52" s="53">
        <v>250.0</v>
      </c>
      <c r="X52" s="8"/>
      <c r="Y52" s="8"/>
      <c r="Z52" s="8"/>
      <c r="AA52" s="8"/>
      <c r="AB52" s="8"/>
      <c r="AC52" s="8"/>
      <c r="AD52" s="8"/>
      <c r="AE52" s="8"/>
    </row>
    <row r="53">
      <c r="A53" s="50" t="s">
        <v>70</v>
      </c>
      <c r="B53" s="50" t="s">
        <v>63</v>
      </c>
      <c r="C53" s="51"/>
      <c r="D53" s="319" t="s">
        <v>1440</v>
      </c>
      <c r="E53" s="53" t="s">
        <v>130</v>
      </c>
      <c r="F53" s="50" t="s">
        <v>73</v>
      </c>
      <c r="G53" s="282" t="s">
        <v>1441</v>
      </c>
      <c r="H53" s="54" t="s">
        <v>1442</v>
      </c>
      <c r="I53" s="55" t="s">
        <v>1443</v>
      </c>
      <c r="J53" s="50" t="s">
        <v>77</v>
      </c>
      <c r="K53" s="54"/>
      <c r="L53" s="57">
        <v>294.0</v>
      </c>
      <c r="M53" s="58"/>
      <c r="N53" s="170"/>
      <c r="O53" s="160"/>
      <c r="P53" s="171"/>
      <c r="Q53" s="73"/>
      <c r="R53" s="74"/>
      <c r="S53" s="75"/>
      <c r="T53" s="163"/>
      <c r="U53" s="166"/>
      <c r="V53" s="138"/>
      <c r="W53" s="53">
        <v>50.0</v>
      </c>
      <c r="X53" s="8"/>
      <c r="Y53" s="8"/>
      <c r="Z53" s="8"/>
      <c r="AA53" s="8"/>
      <c r="AB53" s="8"/>
      <c r="AC53" s="8"/>
      <c r="AD53" s="8"/>
      <c r="AE53" s="8"/>
    </row>
    <row r="54">
      <c r="A54" s="50" t="s">
        <v>52</v>
      </c>
      <c r="B54" s="50" t="s">
        <v>53</v>
      </c>
      <c r="C54" s="51"/>
      <c r="D54" s="141" t="s">
        <v>54</v>
      </c>
      <c r="E54" s="53" t="s">
        <v>72</v>
      </c>
      <c r="F54" s="50" t="s">
        <v>56</v>
      </c>
      <c r="G54" s="282" t="s">
        <v>1444</v>
      </c>
      <c r="H54" s="54"/>
      <c r="I54" s="55" t="s">
        <v>448</v>
      </c>
      <c r="J54" s="50" t="s">
        <v>77</v>
      </c>
      <c r="K54" s="54"/>
      <c r="L54" s="71"/>
      <c r="M54" s="58"/>
      <c r="N54" s="165" t="s">
        <v>323</v>
      </c>
      <c r="O54" s="172"/>
      <c r="P54" s="171"/>
      <c r="Q54" s="62"/>
      <c r="R54" s="63"/>
      <c r="S54" s="64"/>
      <c r="T54" s="163"/>
      <c r="U54" s="166"/>
      <c r="V54" s="138"/>
      <c r="W54" s="53" t="s">
        <v>54</v>
      </c>
      <c r="X54" s="8"/>
      <c r="Y54" s="8"/>
      <c r="Z54" s="8"/>
      <c r="AA54" s="8"/>
      <c r="AB54" s="8"/>
      <c r="AC54" s="8"/>
      <c r="AD54" s="8"/>
      <c r="AE54" s="8"/>
    </row>
    <row r="55">
      <c r="A55" s="50" t="s">
        <v>52</v>
      </c>
      <c r="B55" s="50" t="s">
        <v>53</v>
      </c>
      <c r="C55" s="51"/>
      <c r="D55" s="141" t="s">
        <v>54</v>
      </c>
      <c r="E55" s="53" t="s">
        <v>72</v>
      </c>
      <c r="F55" s="50" t="s">
        <v>56</v>
      </c>
      <c r="G55" s="284" t="s">
        <v>1445</v>
      </c>
      <c r="H55" s="106"/>
      <c r="I55" s="55" t="s">
        <v>448</v>
      </c>
      <c r="J55" s="50" t="s">
        <v>77</v>
      </c>
      <c r="K55" s="54"/>
      <c r="L55" s="158"/>
      <c r="M55" s="58"/>
      <c r="N55" s="165" t="s">
        <v>323</v>
      </c>
      <c r="O55" s="160"/>
      <c r="P55" s="171"/>
      <c r="Q55" s="73"/>
      <c r="R55" s="74"/>
      <c r="S55" s="75"/>
      <c r="T55" s="163"/>
      <c r="U55" s="164"/>
      <c r="V55" s="138"/>
      <c r="W55" s="53" t="s">
        <v>54</v>
      </c>
      <c r="X55" s="8"/>
      <c r="Y55" s="8"/>
      <c r="Z55" s="8"/>
      <c r="AA55" s="8"/>
      <c r="AB55" s="8"/>
      <c r="AC55" s="8"/>
      <c r="AD55" s="8"/>
      <c r="AE55" s="8"/>
    </row>
    <row r="56">
      <c r="A56" s="50" t="s">
        <v>52</v>
      </c>
      <c r="B56" s="50" t="s">
        <v>53</v>
      </c>
      <c r="C56" s="51"/>
      <c r="D56" s="141" t="s">
        <v>54</v>
      </c>
      <c r="E56" s="173" t="s">
        <v>412</v>
      </c>
      <c r="F56" s="50" t="s">
        <v>73</v>
      </c>
      <c r="G56" s="282" t="s">
        <v>1446</v>
      </c>
      <c r="H56" s="54"/>
      <c r="I56" s="55" t="s">
        <v>1105</v>
      </c>
      <c r="J56" s="50" t="s">
        <v>60</v>
      </c>
      <c r="K56" s="54"/>
      <c r="L56" s="71"/>
      <c r="M56" s="174"/>
      <c r="N56" s="165" t="s">
        <v>86</v>
      </c>
      <c r="O56" s="172"/>
      <c r="P56" s="171"/>
      <c r="Q56" s="62"/>
      <c r="R56" s="63"/>
      <c r="S56" s="64"/>
      <c r="T56" s="168"/>
      <c r="U56" s="166"/>
      <c r="V56" s="138"/>
      <c r="W56" s="89" t="s">
        <v>54</v>
      </c>
      <c r="X56" s="8"/>
      <c r="Y56" s="8"/>
      <c r="Z56" s="8"/>
      <c r="AA56" s="8"/>
      <c r="AB56" s="8"/>
      <c r="AC56" s="8"/>
      <c r="AD56" s="8"/>
      <c r="AE56" s="8"/>
    </row>
    <row r="57">
      <c r="A57" s="50"/>
      <c r="B57" s="50"/>
      <c r="C57" s="51"/>
      <c r="D57" s="51"/>
      <c r="E57" s="23"/>
      <c r="F57" s="50"/>
      <c r="G57" s="175"/>
      <c r="H57" s="175"/>
      <c r="I57" s="55"/>
      <c r="J57" s="56"/>
      <c r="K57" s="54"/>
      <c r="L57" s="71"/>
      <c r="M57" s="58"/>
      <c r="N57" s="165"/>
      <c r="O57" s="176"/>
      <c r="P57" s="171"/>
      <c r="Q57" s="62"/>
      <c r="R57" s="63"/>
      <c r="S57" s="64"/>
      <c r="T57" s="168"/>
      <c r="U57" s="166"/>
      <c r="V57" s="138"/>
      <c r="W57" s="53"/>
      <c r="X57" s="8"/>
      <c r="Y57" s="8"/>
      <c r="Z57" s="8"/>
      <c r="AA57" s="8"/>
      <c r="AB57" s="8"/>
      <c r="AC57" s="8"/>
      <c r="AD57" s="8"/>
      <c r="AE57" s="8"/>
    </row>
    <row r="58">
      <c r="A58" s="50"/>
      <c r="B58" s="50"/>
      <c r="C58" s="51"/>
      <c r="D58" s="51"/>
      <c r="E58" s="23"/>
      <c r="F58" s="50"/>
      <c r="G58" s="54"/>
      <c r="H58" s="54"/>
      <c r="I58" s="55"/>
      <c r="J58" s="56"/>
      <c r="K58" s="54"/>
      <c r="L58" s="177"/>
      <c r="M58" s="58"/>
      <c r="N58" s="165"/>
      <c r="O58" s="160"/>
      <c r="P58" s="171"/>
      <c r="Q58" s="151"/>
      <c r="R58" s="152"/>
      <c r="S58" s="153"/>
      <c r="T58" s="168"/>
      <c r="U58" s="166"/>
      <c r="V58" s="138"/>
      <c r="W58" s="53"/>
      <c r="X58" s="8"/>
      <c r="Y58" s="8"/>
      <c r="Z58" s="8"/>
      <c r="AA58" s="8"/>
      <c r="AB58" s="8"/>
      <c r="AC58" s="8"/>
      <c r="AD58" s="8"/>
      <c r="AE58" s="8"/>
    </row>
    <row r="59">
      <c r="A59" s="50"/>
      <c r="B59" s="50"/>
      <c r="C59" s="51"/>
      <c r="D59" s="51"/>
      <c r="E59" s="23"/>
      <c r="F59" s="50"/>
      <c r="G59" s="54"/>
      <c r="H59" s="54"/>
      <c r="I59" s="55"/>
      <c r="J59" s="56"/>
      <c r="K59" s="54"/>
      <c r="L59" s="178"/>
      <c r="M59" s="58"/>
      <c r="N59" s="165"/>
      <c r="O59" s="172"/>
      <c r="P59" s="179"/>
      <c r="Q59" s="151"/>
      <c r="R59" s="152"/>
      <c r="S59" s="153"/>
      <c r="T59" s="168"/>
      <c r="U59" s="166"/>
      <c r="V59" s="138"/>
      <c r="W59" s="53"/>
      <c r="X59" s="8"/>
      <c r="Y59" s="8"/>
      <c r="Z59" s="8"/>
      <c r="AA59" s="8"/>
      <c r="AB59" s="8"/>
      <c r="AC59" s="8"/>
      <c r="AD59" s="8"/>
      <c r="AE59" s="8"/>
    </row>
    <row r="60">
      <c r="A60" s="50"/>
      <c r="B60" s="50"/>
      <c r="C60" s="51"/>
      <c r="D60" s="51"/>
      <c r="E60" s="23"/>
      <c r="F60" s="50"/>
      <c r="G60" s="54"/>
      <c r="H60" s="54"/>
      <c r="I60" s="55"/>
      <c r="J60" s="56"/>
      <c r="K60" s="54"/>
      <c r="L60" s="177"/>
      <c r="M60" s="58"/>
      <c r="N60" s="180"/>
      <c r="O60" s="172"/>
      <c r="P60" s="171"/>
      <c r="Q60" s="62"/>
      <c r="R60" s="63"/>
      <c r="S60" s="64"/>
      <c r="T60" s="163"/>
      <c r="U60" s="166"/>
      <c r="V60" s="138"/>
      <c r="W60" s="53"/>
      <c r="X60" s="8"/>
      <c r="Y60" s="8"/>
      <c r="Z60" s="8"/>
      <c r="AA60" s="8"/>
      <c r="AB60" s="8"/>
      <c r="AC60" s="8"/>
      <c r="AD60" s="8"/>
      <c r="AE60" s="8"/>
    </row>
    <row r="61">
      <c r="A61" s="50"/>
      <c r="B61" s="50"/>
      <c r="C61" s="51"/>
      <c r="D61" s="141"/>
      <c r="E61" s="23"/>
      <c r="F61" s="50"/>
      <c r="G61" s="54"/>
      <c r="H61" s="54"/>
      <c r="I61" s="55"/>
      <c r="J61" s="56"/>
      <c r="K61" s="54"/>
      <c r="L61" s="177"/>
      <c r="M61" s="58"/>
      <c r="N61" s="165"/>
      <c r="O61" s="176"/>
      <c r="P61" s="171"/>
      <c r="Q61" s="73"/>
      <c r="R61" s="74"/>
      <c r="S61" s="75"/>
      <c r="T61" s="163"/>
      <c r="U61" s="166"/>
      <c r="V61" s="138"/>
      <c r="W61" s="53"/>
      <c r="X61" s="8"/>
      <c r="Y61" s="8"/>
      <c r="Z61" s="8"/>
      <c r="AA61" s="8"/>
      <c r="AB61" s="8"/>
      <c r="AC61" s="8"/>
      <c r="AD61" s="8"/>
      <c r="AE61" s="8"/>
    </row>
    <row r="62">
      <c r="A62" s="50"/>
      <c r="B62" s="50"/>
      <c r="C62" s="79"/>
      <c r="D62" s="51"/>
      <c r="E62" s="23"/>
      <c r="F62" s="50"/>
      <c r="G62" s="54"/>
      <c r="H62" s="54"/>
      <c r="I62" s="55"/>
      <c r="J62" s="56"/>
      <c r="K62" s="54"/>
      <c r="L62" s="177"/>
      <c r="M62" s="58"/>
      <c r="N62" s="165"/>
      <c r="O62" s="172"/>
      <c r="P62" s="171"/>
      <c r="Q62" s="73"/>
      <c r="R62" s="74"/>
      <c r="S62" s="75"/>
      <c r="T62" s="163"/>
      <c r="U62" s="166"/>
      <c r="V62" s="138"/>
      <c r="W62" s="53"/>
      <c r="X62" s="8"/>
      <c r="Y62" s="8"/>
      <c r="Z62" s="8"/>
      <c r="AA62" s="8"/>
      <c r="AB62" s="8"/>
      <c r="AC62" s="8"/>
      <c r="AD62" s="8"/>
      <c r="AE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54"/>
      <c r="L63" s="177"/>
      <c r="M63" s="93"/>
      <c r="N63" s="165"/>
      <c r="O63" s="181"/>
      <c r="P63" s="179"/>
      <c r="Q63" s="73"/>
      <c r="R63" s="74"/>
      <c r="S63" s="75"/>
      <c r="T63" s="163"/>
      <c r="U63" s="166"/>
      <c r="V63" s="135"/>
      <c r="W63" s="53"/>
      <c r="X63" s="8"/>
      <c r="Y63" s="8"/>
      <c r="Z63" s="8"/>
      <c r="AA63" s="8"/>
      <c r="AB63" s="8"/>
      <c r="AC63" s="8"/>
      <c r="AD63" s="8"/>
      <c r="AE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54"/>
      <c r="L64" s="177"/>
      <c r="M64" s="58"/>
      <c r="N64" s="165"/>
      <c r="O64" s="181"/>
      <c r="P64" s="171"/>
      <c r="Q64" s="73"/>
      <c r="R64" s="74"/>
      <c r="S64" s="75"/>
      <c r="T64" s="163"/>
      <c r="U64" s="166"/>
      <c r="V64" s="138"/>
      <c r="W64" s="53"/>
      <c r="X64" s="8"/>
      <c r="Y64" s="8"/>
      <c r="Z64" s="8"/>
      <c r="AA64" s="8"/>
      <c r="AB64" s="8"/>
      <c r="AC64" s="8"/>
      <c r="AD64" s="8"/>
      <c r="AE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54"/>
      <c r="L65" s="177"/>
      <c r="M65" s="58"/>
      <c r="N65" s="170"/>
      <c r="O65" s="181"/>
      <c r="P65" s="179"/>
      <c r="Q65" s="62"/>
      <c r="R65" s="63"/>
      <c r="S65" s="64"/>
      <c r="T65" s="163"/>
      <c r="U65" s="166"/>
      <c r="V65" s="138"/>
      <c r="W65" s="53"/>
      <c r="X65" s="8"/>
      <c r="Y65" s="8"/>
      <c r="Z65" s="8"/>
      <c r="AA65" s="8"/>
      <c r="AB65" s="8"/>
      <c r="AC65" s="8"/>
      <c r="AD65" s="8"/>
      <c r="AE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54"/>
      <c r="L66" s="177"/>
      <c r="M66" s="93"/>
      <c r="N66" s="170"/>
      <c r="O66" s="181"/>
      <c r="P66" s="179"/>
      <c r="Q66" s="73"/>
      <c r="R66" s="74"/>
      <c r="S66" s="75"/>
      <c r="T66" s="163"/>
      <c r="U66" s="166"/>
      <c r="V66" s="138"/>
      <c r="W66" s="182"/>
      <c r="X66" s="8"/>
      <c r="Y66" s="8"/>
      <c r="Z66" s="8"/>
      <c r="AA66" s="8"/>
      <c r="AB66" s="8"/>
      <c r="AC66" s="8"/>
      <c r="AD66" s="8"/>
      <c r="AE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54"/>
      <c r="L67" s="178"/>
      <c r="M67" s="93"/>
      <c r="N67" s="165"/>
      <c r="O67" s="172"/>
      <c r="P67" s="179"/>
      <c r="Q67" s="62"/>
      <c r="R67" s="63"/>
      <c r="S67" s="64"/>
      <c r="T67" s="163"/>
      <c r="U67" s="166"/>
      <c r="V67" s="138"/>
      <c r="W67" s="53"/>
      <c r="X67" s="8"/>
      <c r="Y67" s="8"/>
      <c r="Z67" s="8"/>
      <c r="AA67" s="8"/>
      <c r="AB67" s="8"/>
      <c r="AC67" s="8"/>
      <c r="AD67" s="8"/>
      <c r="AE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54"/>
      <c r="L68" s="178"/>
      <c r="M68" s="93"/>
      <c r="N68" s="170"/>
      <c r="O68" s="176"/>
      <c r="P68" s="171"/>
      <c r="Q68" s="73"/>
      <c r="R68" s="74"/>
      <c r="S68" s="75"/>
      <c r="T68" s="163"/>
      <c r="U68" s="166"/>
      <c r="V68" s="138"/>
      <c r="W68" s="53"/>
      <c r="X68" s="8"/>
      <c r="Y68" s="8"/>
      <c r="Z68" s="8"/>
      <c r="AA68" s="8"/>
      <c r="AB68" s="8"/>
      <c r="AC68" s="8"/>
      <c r="AD68" s="8"/>
      <c r="AE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54"/>
      <c r="L69" s="177"/>
      <c r="M69" s="93"/>
      <c r="N69" s="170"/>
      <c r="O69" s="160"/>
      <c r="P69" s="183"/>
      <c r="Q69" s="73"/>
      <c r="R69" s="74"/>
      <c r="S69" s="75"/>
      <c r="T69" s="163"/>
      <c r="U69" s="166"/>
      <c r="V69" s="138"/>
      <c r="W69" s="53"/>
      <c r="X69" s="8"/>
      <c r="Y69" s="8"/>
      <c r="Z69" s="8"/>
      <c r="AA69" s="8"/>
      <c r="AB69" s="8"/>
      <c r="AC69" s="8"/>
      <c r="AD69" s="8"/>
      <c r="AE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54"/>
      <c r="L70" s="185"/>
      <c r="M70" s="93"/>
      <c r="N70" s="165"/>
      <c r="O70" s="172"/>
      <c r="P70" s="179"/>
      <c r="Q70" s="62"/>
      <c r="R70" s="63"/>
      <c r="S70" s="64"/>
      <c r="T70" s="163"/>
      <c r="U70" s="166"/>
      <c r="V70" s="138"/>
      <c r="W70" s="53"/>
      <c r="X70" s="8"/>
      <c r="Y70" s="8"/>
      <c r="Z70" s="8"/>
      <c r="AA70" s="8"/>
      <c r="AB70" s="8"/>
      <c r="AC70" s="8"/>
      <c r="AD70" s="8"/>
      <c r="AE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54"/>
      <c r="L71" s="186"/>
      <c r="M71" s="93"/>
      <c r="N71" s="170"/>
      <c r="O71" s="172"/>
      <c r="P71" s="179"/>
      <c r="Q71" s="73"/>
      <c r="R71" s="74"/>
      <c r="S71" s="75"/>
      <c r="T71" s="163"/>
      <c r="U71" s="166"/>
      <c r="V71" s="138"/>
      <c r="W71" s="53"/>
      <c r="X71" s="8"/>
      <c r="Y71" s="8"/>
      <c r="Z71" s="8"/>
      <c r="AA71" s="8"/>
      <c r="AB71" s="8"/>
      <c r="AC71" s="8"/>
      <c r="AD71" s="8"/>
      <c r="AE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54"/>
      <c r="L72" s="177"/>
      <c r="M72" s="93"/>
      <c r="N72" s="187"/>
      <c r="O72" s="172"/>
      <c r="P72" s="179"/>
      <c r="Q72" s="73"/>
      <c r="R72" s="74"/>
      <c r="S72" s="75"/>
      <c r="T72" s="163"/>
      <c r="U72" s="166"/>
      <c r="V72" s="138"/>
      <c r="W72" s="89"/>
      <c r="X72" s="8"/>
      <c r="Y72" s="8"/>
      <c r="Z72" s="8"/>
      <c r="AA72" s="8"/>
      <c r="AB72" s="8"/>
      <c r="AC72" s="8"/>
      <c r="AD72" s="8"/>
      <c r="AE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54"/>
      <c r="L73" s="185"/>
      <c r="M73" s="58"/>
      <c r="N73" s="170"/>
      <c r="O73" s="172"/>
      <c r="P73" s="179"/>
      <c r="Q73" s="73"/>
      <c r="R73" s="74"/>
      <c r="S73" s="75"/>
      <c r="T73" s="163"/>
      <c r="U73" s="166"/>
      <c r="V73" s="138"/>
      <c r="W73" s="53"/>
      <c r="X73" s="8"/>
      <c r="Y73" s="8"/>
      <c r="Z73" s="8"/>
      <c r="AA73" s="8"/>
      <c r="AB73" s="8"/>
      <c r="AC73" s="8"/>
      <c r="AD73" s="8"/>
      <c r="AE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54"/>
      <c r="L74" s="190"/>
      <c r="M74" s="58"/>
      <c r="N74" s="191"/>
      <c r="O74" s="192"/>
      <c r="P74" s="193"/>
      <c r="Q74" s="73"/>
      <c r="R74" s="74"/>
      <c r="S74" s="75"/>
      <c r="T74" s="194"/>
      <c r="U74" s="195"/>
      <c r="V74" s="138"/>
      <c r="W74" s="53"/>
      <c r="X74" s="8"/>
      <c r="Y74" s="8"/>
      <c r="Z74" s="8"/>
      <c r="AA74" s="8"/>
      <c r="AB74" s="8"/>
      <c r="AC74" s="8"/>
      <c r="AD74" s="8"/>
      <c r="AE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54"/>
      <c r="L75" s="196"/>
      <c r="M75" s="93"/>
      <c r="N75" s="191"/>
      <c r="O75" s="192"/>
      <c r="P75" s="197"/>
      <c r="Q75" s="151"/>
      <c r="R75" s="152"/>
      <c r="S75" s="153"/>
      <c r="T75" s="194"/>
      <c r="U75" s="195"/>
      <c r="V75" s="138"/>
      <c r="W75" s="182"/>
      <c r="X75" s="8"/>
      <c r="Y75" s="8"/>
      <c r="Z75" s="8"/>
      <c r="AA75" s="8"/>
      <c r="AB75" s="8"/>
      <c r="AC75" s="8"/>
      <c r="AD75" s="8"/>
      <c r="AE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54"/>
      <c r="L76" s="190"/>
      <c r="M76" s="93"/>
      <c r="N76" s="198"/>
      <c r="O76" s="192"/>
      <c r="P76" s="197"/>
      <c r="Q76" s="73"/>
      <c r="R76" s="74"/>
      <c r="S76" s="75"/>
      <c r="T76" s="194"/>
      <c r="U76" s="195"/>
      <c r="V76" s="138"/>
      <c r="W76" s="182"/>
      <c r="X76" s="8"/>
      <c r="Y76" s="8"/>
      <c r="Z76" s="8"/>
      <c r="AA76" s="8"/>
      <c r="AB76" s="8"/>
      <c r="AC76" s="8"/>
      <c r="AD76" s="8"/>
      <c r="AE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54"/>
      <c r="L77" s="190"/>
      <c r="M77" s="58"/>
      <c r="N77" s="191"/>
      <c r="O77" s="192"/>
      <c r="P77" s="197"/>
      <c r="Q77" s="73"/>
      <c r="R77" s="74"/>
      <c r="S77" s="75"/>
      <c r="T77" s="194"/>
      <c r="U77" s="195"/>
      <c r="V77" s="138"/>
      <c r="W77" s="182"/>
      <c r="X77" s="8"/>
      <c r="Y77" s="8"/>
      <c r="Z77" s="8"/>
      <c r="AA77" s="8"/>
      <c r="AB77" s="8"/>
      <c r="AC77" s="8"/>
      <c r="AD77" s="8"/>
      <c r="AE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54"/>
      <c r="L78" s="196"/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82"/>
      <c r="X78" s="8"/>
      <c r="Y78" s="8"/>
      <c r="Z78" s="8"/>
      <c r="AA78" s="8"/>
      <c r="AB78" s="8"/>
      <c r="AC78" s="8"/>
      <c r="AD78" s="8"/>
      <c r="AE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54"/>
      <c r="L79" s="196"/>
      <c r="M79" s="93"/>
      <c r="N79" s="191"/>
      <c r="O79" s="192"/>
      <c r="P79" s="197"/>
      <c r="Q79" s="73"/>
      <c r="R79" s="74"/>
      <c r="S79" s="75"/>
      <c r="T79" s="194"/>
      <c r="U79" s="195"/>
      <c r="V79" s="138"/>
      <c r="W79" s="199"/>
      <c r="X79" s="8"/>
      <c r="Y79" s="8"/>
      <c r="Z79" s="8"/>
      <c r="AA79" s="8"/>
      <c r="AB79" s="8"/>
      <c r="AC79" s="8"/>
      <c r="AD79" s="8"/>
      <c r="AE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54"/>
      <c r="L80" s="196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182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54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1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54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54"/>
      <c r="L83" s="190"/>
      <c r="M83" s="93"/>
      <c r="N83" s="191"/>
      <c r="O83" s="192"/>
      <c r="P83" s="197"/>
      <c r="Q83" s="73"/>
      <c r="R83" s="74"/>
      <c r="S83" s="75"/>
      <c r="T83" s="194"/>
      <c r="U83" s="195"/>
      <c r="V83" s="138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54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54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54"/>
      <c r="L86" s="203"/>
      <c r="M86" s="204"/>
      <c r="N86" s="205"/>
      <c r="O86" s="206"/>
      <c r="P86" s="207"/>
      <c r="Q86" s="208"/>
      <c r="R86" s="209"/>
      <c r="S86" s="210"/>
      <c r="T86" s="21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54"/>
      <c r="L87" s="214"/>
      <c r="M87" s="204"/>
      <c r="N87" s="215"/>
      <c r="O87" s="216"/>
      <c r="P87" s="217"/>
      <c r="Q87" s="218"/>
      <c r="R87" s="219"/>
      <c r="S87" s="220"/>
      <c r="T87" s="22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54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54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54"/>
      <c r="L95" s="203"/>
      <c r="M95" s="222"/>
      <c r="N95" s="205"/>
      <c r="O95" s="206"/>
      <c r="P95" s="207"/>
      <c r="Q95" s="223"/>
      <c r="R95" s="224"/>
      <c r="S95" s="225"/>
      <c r="T95" s="211"/>
      <c r="U95" s="212"/>
      <c r="V95" s="213"/>
      <c r="W95" s="202"/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4"/>
      <c r="L96" s="231"/>
      <c r="R96" s="231"/>
      <c r="S96" s="231"/>
      <c r="T96" s="232"/>
      <c r="U96" s="232"/>
      <c r="V96" s="233"/>
      <c r="W96" s="234">
        <f>SUM(W7:W95)</f>
        <v>7104.5</v>
      </c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1"/>
      <c r="L97" s="240" t="s">
        <v>34</v>
      </c>
      <c r="M97" s="241"/>
      <c r="R97" s="241"/>
      <c r="S97" s="241"/>
      <c r="T97" s="232"/>
      <c r="U97" s="232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"/>
      <c r="L98" s="189">
        <f>SUM(L7:L95)</f>
        <v>3009.9</v>
      </c>
      <c r="M98" s="245" t="s">
        <v>35</v>
      </c>
      <c r="N98" s="246"/>
      <c r="R98" s="246"/>
      <c r="S98" s="246"/>
      <c r="T98" s="247"/>
      <c r="U98" s="247"/>
      <c r="V98" s="233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"/>
      <c r="L99" s="189">
        <f>SUM(L98*2%)</f>
        <v>60.198</v>
      </c>
      <c r="M99" s="248">
        <f>SUM(M7:M95)</f>
        <v>1695</v>
      </c>
      <c r="N99" s="249" t="s">
        <v>24</v>
      </c>
      <c r="R99" s="249"/>
      <c r="S99" s="249"/>
      <c r="T99" s="250" t="s">
        <v>36</v>
      </c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1"/>
      <c r="L100" s="251"/>
      <c r="M100" s="91">
        <f>SUM(M99*1%)</f>
        <v>16.95</v>
      </c>
      <c r="N100" s="252" t="s">
        <v>37</v>
      </c>
      <c r="O100" s="253"/>
      <c r="R100" s="253"/>
      <c r="S100" s="253"/>
      <c r="T100" s="232"/>
      <c r="U100" s="232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98">
        <f>SUM(O14,V18)</f>
        <v>441</v>
      </c>
      <c r="I101" s="3"/>
      <c r="J101" s="1"/>
      <c r="K101" s="1"/>
      <c r="L101" s="8"/>
      <c r="M101" s="251"/>
      <c r="N101" s="248">
        <f>SUM(N7:N95)</f>
        <v>641</v>
      </c>
      <c r="O101" s="253"/>
      <c r="R101" s="253"/>
      <c r="S101" s="253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SUM(L98,M99,N101,O103,P104,S108)</f>
        <v>8639.9</v>
      </c>
      <c r="I102" s="3"/>
      <c r="J102" s="1"/>
      <c r="K102" s="1"/>
      <c r="L102" s="8"/>
      <c r="M102" s="8"/>
      <c r="N102" s="91">
        <f>SUM(N101*1%)</f>
        <v>6.41</v>
      </c>
      <c r="O102" s="260" t="s">
        <v>40</v>
      </c>
      <c r="P102" s="231"/>
      <c r="R102" s="231"/>
      <c r="S102" s="231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SUM(T109,U110,V111)</f>
        <v>1781</v>
      </c>
      <c r="I103" s="3"/>
      <c r="J103" s="1"/>
      <c r="K103" s="1"/>
      <c r="L103" s="8"/>
      <c r="M103" s="8"/>
      <c r="N103" s="18"/>
      <c r="O103" s="189">
        <f>SUM(O7:O95)</f>
        <v>2844</v>
      </c>
      <c r="P103" s="261" t="s">
        <v>42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SUM(Q106,R107)</f>
        <v>915</v>
      </c>
      <c r="I104" s="3"/>
      <c r="J104" s="1"/>
      <c r="K104" s="1"/>
      <c r="L104" s="8"/>
      <c r="M104" s="8"/>
      <c r="N104" s="1"/>
      <c r="O104" s="189">
        <f>SUM(O103*2%)</f>
        <v>56.88</v>
      </c>
      <c r="P104" s="189">
        <f>SUM(P7:P95)</f>
        <v>0</v>
      </c>
      <c r="Q104" s="262"/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1"/>
      <c r="L105" s="8"/>
      <c r="M105" s="8"/>
      <c r="N105" s="1"/>
      <c r="O105" s="1"/>
      <c r="P105" s="189">
        <f>SUM(P104*1%)</f>
        <v>0</v>
      </c>
      <c r="Q105" s="263" t="s">
        <v>44</v>
      </c>
      <c r="R105" s="262"/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SUM(Q7,O20,T24,L25,R27,O31,N40,L46,M47,L50)</f>
        <v>4223</v>
      </c>
      <c r="I106" s="282">
        <v>0.0</v>
      </c>
      <c r="J106" s="1"/>
      <c r="K106" s="1"/>
      <c r="L106" s="8"/>
      <c r="M106" s="8"/>
      <c r="N106" s="1"/>
      <c r="O106" s="1"/>
      <c r="P106" s="8"/>
      <c r="Q106" s="189">
        <f>SUM(Q7:Q96)</f>
        <v>294</v>
      </c>
      <c r="R106" s="267" t="s">
        <v>46</v>
      </c>
      <c r="S106" s="262"/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2">
        <f>SUM(M10,O14,O16,O17,O19,L22,L23,L42,M43,N48,L49,L52,L53)</f>
        <v>2973</v>
      </c>
      <c r="I107" s="303">
        <f>SUM(O14)</f>
        <v>147</v>
      </c>
      <c r="J107" s="1"/>
      <c r="K107" s="1"/>
      <c r="L107" s="8"/>
      <c r="M107" s="8"/>
      <c r="N107" s="1"/>
      <c r="O107" s="1"/>
      <c r="P107" s="8"/>
      <c r="Q107" s="189">
        <f>SUM(Q106*2%)</f>
        <v>5.88</v>
      </c>
      <c r="R107" s="17">
        <f>SUM(R7:R95)</f>
        <v>621</v>
      </c>
      <c r="S107" s="270" t="s">
        <v>48</v>
      </c>
      <c r="T107" s="256"/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2">
        <f>SUM(M12,S13,M15,V18,V21,V32,N38,R44,M45)</f>
        <v>3426</v>
      </c>
      <c r="I108" s="347">
        <f>SUM(V18)</f>
        <v>294</v>
      </c>
      <c r="J108" s="1"/>
      <c r="K108" s="1"/>
      <c r="L108" s="8"/>
      <c r="M108" s="8"/>
      <c r="N108" s="1"/>
      <c r="O108" s="1"/>
      <c r="P108" s="8"/>
      <c r="Q108" s="18"/>
      <c r="R108" s="189">
        <f>SUM(R107*2%)</f>
        <v>12.42</v>
      </c>
      <c r="S108" s="17">
        <f>SUM(S7:S95)</f>
        <v>450</v>
      </c>
      <c r="T108" s="272" t="s">
        <v>50</v>
      </c>
      <c r="U108" s="256"/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89">
        <f>SUM(S108*1%)</f>
        <v>4.5</v>
      </c>
      <c r="T109" s="189">
        <f>SUM(T7:T96)</f>
        <v>147</v>
      </c>
      <c r="U109" s="273" t="s">
        <v>47</v>
      </c>
      <c r="V109" s="233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189">
        <f>SUM(T109*2%)</f>
        <v>2.94</v>
      </c>
      <c r="U110" s="189">
        <f>SUM(U7:U96)</f>
        <v>0</v>
      </c>
      <c r="V110" s="274" t="s">
        <v>49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189">
        <f>SUM(U110*2%)</f>
        <v>0</v>
      </c>
      <c r="V111" s="275">
        <f>SUM(V7:V96)</f>
        <v>1634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8"/>
      <c r="V112" s="189">
        <f>SUM(V111*2%)</f>
        <v>32.68</v>
      </c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276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1"/>
      <c r="L1003" s="8"/>
      <c r="M1003" s="8"/>
      <c r="N1003" s="1"/>
      <c r="O1003" s="1"/>
      <c r="P1003" s="8"/>
      <c r="Q1003" s="1"/>
      <c r="R1003" s="1"/>
      <c r="S1003" s="1"/>
      <c r="T1003" s="8"/>
      <c r="U1003" s="8"/>
      <c r="V1003" s="277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N1004" s="279"/>
      <c r="O1004" s="279"/>
      <c r="Q1004" s="279"/>
      <c r="R1004" s="279"/>
      <c r="S1004" s="279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"Vinicius,Gustavo,Kaua,Wesley,Caio,Julia,Thiago,Daniel,Jonatha,Jhonatas,Gabriel,Produtor,David,Caio Ferreira,Kaicky,Pamelah,Caio Alves,Felipe,Camila,Wiliam "</formula1>
    </dataValidation>
    <dataValidation type="list" allowBlank="1" showErrorMessage="1" sqref="J7:J95">
      <formula1>"Mel,Drieli,Fernanda"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70</v>
      </c>
      <c r="B7" s="50" t="s">
        <v>63</v>
      </c>
      <c r="C7" s="51"/>
      <c r="D7" s="70" t="s">
        <v>1447</v>
      </c>
      <c r="E7" s="53" t="s">
        <v>412</v>
      </c>
      <c r="F7" s="50" t="s">
        <v>66</v>
      </c>
      <c r="G7" s="282" t="s">
        <v>1448</v>
      </c>
      <c r="H7" s="54" t="s">
        <v>1449</v>
      </c>
      <c r="I7" s="55" t="s">
        <v>1450</v>
      </c>
      <c r="J7" s="50" t="s">
        <v>60</v>
      </c>
      <c r="K7" s="54"/>
      <c r="L7" s="57"/>
      <c r="M7" s="58"/>
      <c r="N7" s="59"/>
      <c r="O7" s="60">
        <v>250.0</v>
      </c>
      <c r="P7" s="61"/>
      <c r="Q7" s="62"/>
      <c r="R7" s="63"/>
      <c r="S7" s="64"/>
      <c r="T7" s="65"/>
      <c r="U7" s="66"/>
      <c r="V7" s="67"/>
      <c r="W7" s="283">
        <v>250.0</v>
      </c>
      <c r="X7" s="68" t="s">
        <v>25</v>
      </c>
      <c r="Y7" s="69">
        <f>SUM(L7:L94)</f>
        <v>1745.9</v>
      </c>
      <c r="Z7" s="8"/>
      <c r="AA7" s="8"/>
      <c r="AB7" s="8"/>
      <c r="AC7" s="8"/>
      <c r="AD7" s="8"/>
      <c r="AE7" s="8"/>
    </row>
    <row r="8">
      <c r="A8" s="50" t="s">
        <v>70</v>
      </c>
      <c r="B8" s="50" t="s">
        <v>63</v>
      </c>
      <c r="C8" s="51"/>
      <c r="D8" s="70" t="s">
        <v>1451</v>
      </c>
      <c r="E8" s="53" t="s">
        <v>843</v>
      </c>
      <c r="F8" s="50" t="s">
        <v>66</v>
      </c>
      <c r="G8" s="282" t="s">
        <v>1452</v>
      </c>
      <c r="H8" s="54" t="s">
        <v>1453</v>
      </c>
      <c r="I8" s="55" t="s">
        <v>1454</v>
      </c>
      <c r="J8" s="50" t="s">
        <v>60</v>
      </c>
      <c r="K8" s="54"/>
      <c r="L8" s="71"/>
      <c r="M8" s="58"/>
      <c r="N8" s="59"/>
      <c r="O8" s="72"/>
      <c r="P8" s="61"/>
      <c r="Q8" s="62">
        <v>250.0</v>
      </c>
      <c r="R8" s="74"/>
      <c r="S8" s="75"/>
      <c r="T8" s="76"/>
      <c r="U8" s="77"/>
      <c r="V8" s="78"/>
      <c r="W8" s="283">
        <v>250.0</v>
      </c>
      <c r="X8" s="38" t="s">
        <v>13</v>
      </c>
      <c r="Y8" s="69">
        <f>SUM(M7:M94)</f>
        <v>1197</v>
      </c>
      <c r="Z8" s="8"/>
      <c r="AA8" s="8"/>
      <c r="AB8" s="8"/>
      <c r="AC8" s="8"/>
      <c r="AD8" s="8"/>
      <c r="AE8" s="8"/>
    </row>
    <row r="9">
      <c r="A9" s="50" t="s">
        <v>70</v>
      </c>
      <c r="B9" s="50" t="s">
        <v>63</v>
      </c>
      <c r="C9" s="79"/>
      <c r="D9" s="70" t="s">
        <v>1455</v>
      </c>
      <c r="E9" s="53" t="s">
        <v>174</v>
      </c>
      <c r="F9" s="50" t="s">
        <v>66</v>
      </c>
      <c r="G9" s="282" t="s">
        <v>1456</v>
      </c>
      <c r="H9" s="54"/>
      <c r="I9" s="55" t="s">
        <v>1457</v>
      </c>
      <c r="J9" s="50" t="s">
        <v>60</v>
      </c>
      <c r="K9" s="54"/>
      <c r="L9" s="71"/>
      <c r="M9" s="80"/>
      <c r="N9" s="59"/>
      <c r="O9" s="81"/>
      <c r="P9" s="61"/>
      <c r="Q9" s="62">
        <v>250.0</v>
      </c>
      <c r="R9" s="74"/>
      <c r="S9" s="75"/>
      <c r="T9" s="76"/>
      <c r="U9" s="77"/>
      <c r="V9" s="67"/>
      <c r="W9" s="283">
        <v>250.0</v>
      </c>
      <c r="X9" s="82" t="s">
        <v>14</v>
      </c>
      <c r="Y9" s="83">
        <f>SUM(N7:N94)</f>
        <v>0</v>
      </c>
      <c r="Z9" s="8"/>
      <c r="AA9" s="8"/>
      <c r="AB9" s="8"/>
      <c r="AC9" s="8"/>
      <c r="AD9" s="8"/>
      <c r="AE9" s="8"/>
    </row>
    <row r="10">
      <c r="A10" s="50" t="s">
        <v>52</v>
      </c>
      <c r="B10" s="50" t="s">
        <v>63</v>
      </c>
      <c r="C10" s="51"/>
      <c r="D10" s="84" t="s">
        <v>1458</v>
      </c>
      <c r="E10" s="53" t="s">
        <v>174</v>
      </c>
      <c r="F10" s="50" t="s">
        <v>66</v>
      </c>
      <c r="G10" s="284" t="s">
        <v>1459</v>
      </c>
      <c r="H10" s="85" t="s">
        <v>1460</v>
      </c>
      <c r="I10" s="55" t="s">
        <v>1461</v>
      </c>
      <c r="J10" s="50" t="s">
        <v>60</v>
      </c>
      <c r="K10" s="54"/>
      <c r="L10" s="71">
        <v>150.0</v>
      </c>
      <c r="M10" s="58"/>
      <c r="N10" s="59"/>
      <c r="O10" s="86"/>
      <c r="P10" s="61"/>
      <c r="Q10" s="87"/>
      <c r="R10" s="43"/>
      <c r="S10" s="44"/>
      <c r="T10" s="88"/>
      <c r="U10" s="77"/>
      <c r="V10" s="67"/>
      <c r="W10" s="288">
        <v>150.0</v>
      </c>
      <c r="X10" s="90" t="s">
        <v>27</v>
      </c>
      <c r="Y10" s="83">
        <f>SUM(O7:O94)</f>
        <v>250</v>
      </c>
      <c r="Z10" s="8"/>
      <c r="AA10" s="8"/>
      <c r="AB10" s="8"/>
      <c r="AC10" s="8"/>
      <c r="AD10" s="8"/>
      <c r="AE10" s="8"/>
    </row>
    <row r="11">
      <c r="A11" s="50" t="s">
        <v>70</v>
      </c>
      <c r="B11" s="50" t="s">
        <v>63</v>
      </c>
      <c r="C11" s="51"/>
      <c r="D11" s="84" t="s">
        <v>1462</v>
      </c>
      <c r="E11" s="53" t="s">
        <v>87</v>
      </c>
      <c r="F11" s="50" t="s">
        <v>88</v>
      </c>
      <c r="G11" s="282" t="s">
        <v>1463</v>
      </c>
      <c r="H11" s="54" t="s">
        <v>672</v>
      </c>
      <c r="I11" s="55" t="s">
        <v>1464</v>
      </c>
      <c r="J11" s="50" t="s">
        <v>49</v>
      </c>
      <c r="K11" s="54"/>
      <c r="L11" s="57"/>
      <c r="M11" s="93"/>
      <c r="N11" s="59"/>
      <c r="O11" s="86"/>
      <c r="P11" s="94"/>
      <c r="Q11" s="62">
        <v>120.0</v>
      </c>
      <c r="R11" s="63"/>
      <c r="S11" s="64"/>
      <c r="T11" s="88"/>
      <c r="U11" s="95"/>
      <c r="V11" s="96"/>
      <c r="W11" s="288">
        <v>120.0</v>
      </c>
      <c r="X11" s="41" t="s">
        <v>16</v>
      </c>
      <c r="Y11" s="83">
        <f>SUM(P7:P94)</f>
        <v>0</v>
      </c>
      <c r="Z11" s="8"/>
      <c r="AA11" s="8"/>
      <c r="AB11" s="8"/>
      <c r="AC11" s="8"/>
      <c r="AD11" s="8"/>
      <c r="AE11" s="8"/>
    </row>
    <row r="12">
      <c r="A12" s="50" t="s">
        <v>70</v>
      </c>
      <c r="B12" s="50" t="s">
        <v>63</v>
      </c>
      <c r="C12" s="98"/>
      <c r="D12" s="84" t="s">
        <v>1465</v>
      </c>
      <c r="E12" s="53" t="s">
        <v>100</v>
      </c>
      <c r="F12" s="50" t="s">
        <v>73</v>
      </c>
      <c r="G12" s="282" t="s">
        <v>1466</v>
      </c>
      <c r="H12" s="54" t="s">
        <v>1467</v>
      </c>
      <c r="I12" s="55" t="s">
        <v>1468</v>
      </c>
      <c r="J12" s="50" t="s">
        <v>77</v>
      </c>
      <c r="K12" s="54"/>
      <c r="L12" s="57">
        <v>147.0</v>
      </c>
      <c r="M12" s="99"/>
      <c r="N12" s="59"/>
      <c r="O12" s="100"/>
      <c r="P12" s="61"/>
      <c r="Q12" s="62"/>
      <c r="R12" s="63"/>
      <c r="S12" s="64"/>
      <c r="T12" s="101"/>
      <c r="U12" s="102"/>
      <c r="V12" s="103"/>
      <c r="W12" s="89">
        <v>50.0</v>
      </c>
      <c r="X12" s="44" t="s">
        <v>19</v>
      </c>
      <c r="Y12" s="97">
        <f>SUM(S7:S94)</f>
        <v>147</v>
      </c>
      <c r="Z12" s="8"/>
      <c r="AA12" s="8"/>
      <c r="AB12" s="8"/>
      <c r="AC12" s="8"/>
      <c r="AD12" s="8"/>
      <c r="AE12" s="8"/>
    </row>
    <row r="13" ht="16.5" customHeight="1">
      <c r="A13" s="50" t="s">
        <v>70</v>
      </c>
      <c r="B13" s="50" t="s">
        <v>63</v>
      </c>
      <c r="C13" s="79"/>
      <c r="D13" s="70" t="s">
        <v>1469</v>
      </c>
      <c r="E13" s="53" t="s">
        <v>149</v>
      </c>
      <c r="F13" s="50" t="s">
        <v>73</v>
      </c>
      <c r="G13" s="284" t="s">
        <v>1470</v>
      </c>
      <c r="H13" s="106" t="s">
        <v>1471</v>
      </c>
      <c r="I13" s="55" t="s">
        <v>1472</v>
      </c>
      <c r="J13" s="50" t="s">
        <v>77</v>
      </c>
      <c r="K13" s="54"/>
      <c r="L13" s="71">
        <v>119.9</v>
      </c>
      <c r="M13" s="58"/>
      <c r="N13" s="107"/>
      <c r="O13" s="86"/>
      <c r="P13" s="61"/>
      <c r="Q13" s="87"/>
      <c r="R13" s="43"/>
      <c r="S13" s="44"/>
      <c r="T13" s="76"/>
      <c r="U13" s="95"/>
      <c r="V13" s="103"/>
      <c r="W13" s="89">
        <v>50.0</v>
      </c>
      <c r="X13" s="108" t="s">
        <v>28</v>
      </c>
      <c r="Y13" s="69">
        <f>SUM(Y7:Y12)</f>
        <v>3339.9</v>
      </c>
      <c r="Z13" s="8"/>
      <c r="AA13" s="8"/>
      <c r="AB13" s="8"/>
      <c r="AC13" s="8"/>
      <c r="AD13" s="8"/>
      <c r="AE13" s="8"/>
    </row>
    <row r="14">
      <c r="A14" s="50" t="s">
        <v>70</v>
      </c>
      <c r="B14" s="50" t="s">
        <v>63</v>
      </c>
      <c r="C14" s="51"/>
      <c r="D14" s="84" t="s">
        <v>1473</v>
      </c>
      <c r="E14" s="53" t="s">
        <v>174</v>
      </c>
      <c r="F14" s="50" t="s">
        <v>66</v>
      </c>
      <c r="G14" s="282" t="s">
        <v>1474</v>
      </c>
      <c r="H14" s="54"/>
      <c r="I14" s="55" t="s">
        <v>1475</v>
      </c>
      <c r="J14" s="50" t="s">
        <v>60</v>
      </c>
      <c r="K14" s="54"/>
      <c r="L14" s="71"/>
      <c r="M14" s="58">
        <v>150.0</v>
      </c>
      <c r="N14" s="59"/>
      <c r="O14" s="86"/>
      <c r="P14" s="61"/>
      <c r="Q14" s="87"/>
      <c r="R14" s="43"/>
      <c r="S14" s="44"/>
      <c r="T14" s="88"/>
      <c r="U14" s="109"/>
      <c r="V14" s="103"/>
      <c r="W14" s="305">
        <v>150.0</v>
      </c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70</v>
      </c>
      <c r="B15" s="50" t="s">
        <v>63</v>
      </c>
      <c r="C15" s="51"/>
      <c r="D15" s="84" t="s">
        <v>1476</v>
      </c>
      <c r="E15" s="53" t="s">
        <v>174</v>
      </c>
      <c r="F15" s="50" t="s">
        <v>66</v>
      </c>
      <c r="G15" s="282" t="s">
        <v>1477</v>
      </c>
      <c r="H15" s="54"/>
      <c r="I15" s="55" t="s">
        <v>1478</v>
      </c>
      <c r="J15" s="50" t="s">
        <v>60</v>
      </c>
      <c r="K15" s="54"/>
      <c r="L15" s="71"/>
      <c r="M15" s="58">
        <v>150.0</v>
      </c>
      <c r="N15" s="59"/>
      <c r="O15" s="86"/>
      <c r="P15" s="61"/>
      <c r="Q15" s="62"/>
      <c r="R15" s="63"/>
      <c r="S15" s="64"/>
      <c r="T15" s="88"/>
      <c r="U15" s="95"/>
      <c r="V15" s="112"/>
      <c r="W15" s="288">
        <v>150.0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70</v>
      </c>
      <c r="B16" s="50" t="s">
        <v>63</v>
      </c>
      <c r="C16" s="51"/>
      <c r="D16" s="84" t="s">
        <v>1479</v>
      </c>
      <c r="E16" s="53"/>
      <c r="F16" s="50" t="s">
        <v>56</v>
      </c>
      <c r="G16" s="282" t="s">
        <v>1480</v>
      </c>
      <c r="H16" s="54" t="s">
        <v>1481</v>
      </c>
      <c r="I16" s="55" t="s">
        <v>1482</v>
      </c>
      <c r="J16" s="50" t="s">
        <v>60</v>
      </c>
      <c r="K16" s="54"/>
      <c r="L16" s="71">
        <v>300.0</v>
      </c>
      <c r="M16" s="58"/>
      <c r="N16" s="59"/>
      <c r="O16" s="86"/>
      <c r="P16" s="115"/>
      <c r="Q16" s="62"/>
      <c r="R16" s="63"/>
      <c r="S16" s="64"/>
      <c r="T16" s="88"/>
      <c r="U16" s="95"/>
      <c r="V16" s="103"/>
      <c r="W16" s="288">
        <v>300.0</v>
      </c>
      <c r="X16" s="117" t="s">
        <v>17</v>
      </c>
      <c r="Y16" s="69">
        <f>SUM(Q7:Q94)</f>
        <v>620</v>
      </c>
      <c r="Z16" s="8"/>
      <c r="AA16" s="8"/>
      <c r="AB16" s="8"/>
      <c r="AC16" s="8"/>
      <c r="AD16" s="8"/>
      <c r="AE16" s="8"/>
    </row>
    <row r="17">
      <c r="A17" s="50" t="s">
        <v>52</v>
      </c>
      <c r="B17" s="50" t="s">
        <v>53</v>
      </c>
      <c r="C17" s="79"/>
      <c r="D17" s="84" t="s">
        <v>54</v>
      </c>
      <c r="E17" s="53" t="s">
        <v>149</v>
      </c>
      <c r="F17" s="50" t="s">
        <v>73</v>
      </c>
      <c r="G17" s="282" t="s">
        <v>1483</v>
      </c>
      <c r="H17" s="54" t="s">
        <v>1481</v>
      </c>
      <c r="I17" s="55" t="s">
        <v>1482</v>
      </c>
      <c r="J17" s="50" t="s">
        <v>60</v>
      </c>
      <c r="K17" s="54"/>
      <c r="L17" s="71"/>
      <c r="M17" s="93"/>
      <c r="N17" s="59" t="s">
        <v>86</v>
      </c>
      <c r="O17" s="81"/>
      <c r="P17" s="61"/>
      <c r="Q17" s="87"/>
      <c r="R17" s="43"/>
      <c r="S17" s="44"/>
      <c r="T17" s="88"/>
      <c r="U17" s="95"/>
      <c r="V17" s="96"/>
      <c r="W17" s="89" t="s">
        <v>54</v>
      </c>
      <c r="X17" s="43" t="s">
        <v>18</v>
      </c>
      <c r="Y17" s="69">
        <f>SUM(R7:R94)</f>
        <v>0</v>
      </c>
      <c r="Z17" s="8"/>
      <c r="AA17" s="8"/>
      <c r="AB17" s="8"/>
      <c r="AC17" s="8"/>
      <c r="AD17" s="8"/>
      <c r="AE17" s="8"/>
    </row>
    <row r="18">
      <c r="A18" s="50" t="s">
        <v>52</v>
      </c>
      <c r="B18" s="50" t="s">
        <v>63</v>
      </c>
      <c r="C18" s="79"/>
      <c r="D18" s="91"/>
      <c r="E18" s="53" t="s">
        <v>87</v>
      </c>
      <c r="F18" s="50" t="s">
        <v>73</v>
      </c>
      <c r="G18" s="296" t="s">
        <v>1484</v>
      </c>
      <c r="H18" s="54" t="s">
        <v>1485</v>
      </c>
      <c r="I18" s="55" t="s">
        <v>1486</v>
      </c>
      <c r="J18" s="50" t="s">
        <v>49</v>
      </c>
      <c r="K18" s="54"/>
      <c r="L18" s="71"/>
      <c r="M18" s="80"/>
      <c r="N18" s="59"/>
      <c r="O18" s="86"/>
      <c r="P18" s="61"/>
      <c r="Q18" s="62"/>
      <c r="R18" s="63"/>
      <c r="S18" s="64">
        <v>147.0</v>
      </c>
      <c r="T18" s="88"/>
      <c r="U18" s="95"/>
      <c r="V18" s="103"/>
      <c r="W18" s="89">
        <v>50.0</v>
      </c>
      <c r="X18" s="287"/>
      <c r="Z18" s="8"/>
      <c r="AA18" s="8"/>
      <c r="AB18" s="8"/>
      <c r="AC18" s="8"/>
      <c r="AD18" s="8"/>
      <c r="AE18" s="8"/>
    </row>
    <row r="19">
      <c r="A19" s="50" t="s">
        <v>70</v>
      </c>
      <c r="B19" s="50" t="s">
        <v>53</v>
      </c>
      <c r="C19" s="51"/>
      <c r="D19" s="84" t="s">
        <v>54</v>
      </c>
      <c r="E19" s="53" t="s">
        <v>149</v>
      </c>
      <c r="F19" s="50" t="s">
        <v>73</v>
      </c>
      <c r="G19" s="282" t="s">
        <v>1487</v>
      </c>
      <c r="H19" s="54" t="s">
        <v>412</v>
      </c>
      <c r="I19" s="55" t="s">
        <v>1488</v>
      </c>
      <c r="J19" s="50" t="s">
        <v>77</v>
      </c>
      <c r="K19" s="54"/>
      <c r="L19" s="71"/>
      <c r="M19" s="118"/>
      <c r="N19" s="59"/>
      <c r="O19" s="86"/>
      <c r="P19" s="61"/>
      <c r="Q19" s="62" t="s">
        <v>177</v>
      </c>
      <c r="R19" s="63"/>
      <c r="S19" s="64"/>
      <c r="T19" s="88"/>
      <c r="U19" s="95"/>
      <c r="V19" s="96"/>
      <c r="W19" s="89" t="s">
        <v>54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70</v>
      </c>
      <c r="B20" s="50" t="s">
        <v>53</v>
      </c>
      <c r="C20" s="51"/>
      <c r="D20" s="84" t="s">
        <v>54</v>
      </c>
      <c r="E20" s="53" t="s">
        <v>149</v>
      </c>
      <c r="F20" s="50" t="s">
        <v>73</v>
      </c>
      <c r="G20" s="282" t="s">
        <v>1489</v>
      </c>
      <c r="H20" s="54"/>
      <c r="I20" s="55" t="s">
        <v>1488</v>
      </c>
      <c r="J20" s="50" t="s">
        <v>77</v>
      </c>
      <c r="K20" s="54"/>
      <c r="L20" s="71"/>
      <c r="M20" s="58"/>
      <c r="N20" s="119"/>
      <c r="O20" s="86"/>
      <c r="P20" s="61"/>
      <c r="Q20" s="62" t="s">
        <v>177</v>
      </c>
      <c r="R20" s="74"/>
      <c r="S20" s="75"/>
      <c r="T20" s="76"/>
      <c r="U20" s="95"/>
      <c r="V20" s="103"/>
      <c r="W20" s="89" t="s">
        <v>54</v>
      </c>
      <c r="X20" s="124" t="s">
        <v>20</v>
      </c>
      <c r="Y20" s="83">
        <f>SUM(T7:T94)</f>
        <v>0</v>
      </c>
      <c r="Z20" s="8"/>
      <c r="AA20" s="8"/>
      <c r="AB20" s="8"/>
      <c r="AC20" s="8"/>
      <c r="AD20" s="8"/>
      <c r="AE20" s="8"/>
    </row>
    <row r="21" ht="17.25" customHeight="1">
      <c r="A21" s="50" t="s">
        <v>70</v>
      </c>
      <c r="B21" s="50" t="s">
        <v>53</v>
      </c>
      <c r="C21" s="51"/>
      <c r="D21" s="84" t="s">
        <v>54</v>
      </c>
      <c r="E21" s="53" t="s">
        <v>149</v>
      </c>
      <c r="F21" s="50" t="s">
        <v>73</v>
      </c>
      <c r="G21" s="282" t="s">
        <v>1490</v>
      </c>
      <c r="H21" s="54"/>
      <c r="I21" s="55" t="s">
        <v>1488</v>
      </c>
      <c r="J21" s="50" t="s">
        <v>77</v>
      </c>
      <c r="K21" s="54"/>
      <c r="L21" s="71"/>
      <c r="M21" s="58"/>
      <c r="N21" s="119"/>
      <c r="O21" s="86"/>
      <c r="P21" s="61"/>
      <c r="Q21" s="62" t="s">
        <v>177</v>
      </c>
      <c r="R21" s="63"/>
      <c r="S21" s="64"/>
      <c r="T21" s="88"/>
      <c r="U21" s="95"/>
      <c r="V21" s="103"/>
      <c r="W21" s="89" t="s">
        <v>54</v>
      </c>
      <c r="X21" s="126" t="s">
        <v>21</v>
      </c>
      <c r="Y21" s="83">
        <f>SUM(U7:U94)</f>
        <v>0</v>
      </c>
      <c r="Z21" s="8"/>
      <c r="AA21" s="8"/>
      <c r="AB21" s="8"/>
      <c r="AC21" s="8"/>
      <c r="AD21" s="8"/>
      <c r="AE21" s="8"/>
    </row>
    <row r="22">
      <c r="A22" s="50" t="s">
        <v>70</v>
      </c>
      <c r="B22" s="50" t="s">
        <v>53</v>
      </c>
      <c r="C22" s="51"/>
      <c r="D22" s="84" t="s">
        <v>54</v>
      </c>
      <c r="E22" s="53" t="s">
        <v>149</v>
      </c>
      <c r="F22" s="50" t="s">
        <v>73</v>
      </c>
      <c r="G22" s="282" t="s">
        <v>1491</v>
      </c>
      <c r="H22" s="54"/>
      <c r="I22" s="55" t="s">
        <v>1488</v>
      </c>
      <c r="J22" s="50" t="s">
        <v>77</v>
      </c>
      <c r="K22" s="54"/>
      <c r="L22" s="71"/>
      <c r="M22" s="58"/>
      <c r="N22" s="59"/>
      <c r="O22" s="122"/>
      <c r="P22" s="61"/>
      <c r="Q22" s="62" t="s">
        <v>177</v>
      </c>
      <c r="R22" s="63"/>
      <c r="S22" s="64"/>
      <c r="T22" s="88"/>
      <c r="U22" s="95"/>
      <c r="V22" s="103"/>
      <c r="W22" s="89" t="s">
        <v>54</v>
      </c>
      <c r="X22" s="108" t="s">
        <v>32</v>
      </c>
      <c r="Y22" s="69">
        <f>SUM(Y20:Y21)</f>
        <v>0</v>
      </c>
      <c r="Z22" s="8"/>
      <c r="AA22" s="8"/>
      <c r="AB22" s="8"/>
      <c r="AC22" s="8"/>
      <c r="AD22" s="8"/>
      <c r="AE22" s="8"/>
    </row>
    <row r="23">
      <c r="A23" s="50" t="s">
        <v>70</v>
      </c>
      <c r="B23" s="50" t="s">
        <v>53</v>
      </c>
      <c r="C23" s="51"/>
      <c r="D23" s="84" t="s">
        <v>54</v>
      </c>
      <c r="E23" s="53" t="s">
        <v>149</v>
      </c>
      <c r="F23" s="50" t="s">
        <v>73</v>
      </c>
      <c r="G23" s="282" t="s">
        <v>1492</v>
      </c>
      <c r="H23" s="54"/>
      <c r="I23" s="55" t="s">
        <v>1488</v>
      </c>
      <c r="J23" s="50" t="s">
        <v>77</v>
      </c>
      <c r="K23" s="54"/>
      <c r="L23" s="71"/>
      <c r="M23" s="58"/>
      <c r="N23" s="59"/>
      <c r="O23" s="81"/>
      <c r="P23" s="61"/>
      <c r="Q23" s="62" t="s">
        <v>177</v>
      </c>
      <c r="R23" s="63"/>
      <c r="S23" s="64"/>
      <c r="T23" s="125"/>
      <c r="U23" s="95"/>
      <c r="V23" s="96"/>
      <c r="W23" s="89" t="s">
        <v>54</v>
      </c>
      <c r="X23" s="8"/>
      <c r="Y23" s="8"/>
      <c r="Z23" s="8"/>
      <c r="AA23" s="8"/>
      <c r="AB23" s="8"/>
      <c r="AC23" s="8"/>
      <c r="AD23" s="8"/>
      <c r="AE23" s="8"/>
    </row>
    <row r="24">
      <c r="A24" s="50" t="s">
        <v>70</v>
      </c>
      <c r="B24" s="50" t="s">
        <v>53</v>
      </c>
      <c r="C24" s="51"/>
      <c r="D24" s="84" t="s">
        <v>54</v>
      </c>
      <c r="E24" s="53" t="s">
        <v>149</v>
      </c>
      <c r="F24" s="50" t="s">
        <v>73</v>
      </c>
      <c r="G24" s="282" t="s">
        <v>1493</v>
      </c>
      <c r="H24" s="54"/>
      <c r="I24" s="55" t="s">
        <v>1488</v>
      </c>
      <c r="J24" s="50" t="s">
        <v>77</v>
      </c>
      <c r="K24" s="54"/>
      <c r="L24" s="71"/>
      <c r="M24" s="58"/>
      <c r="N24" s="59"/>
      <c r="O24" s="86"/>
      <c r="P24" s="127"/>
      <c r="Q24" s="62" t="s">
        <v>177</v>
      </c>
      <c r="R24" s="63"/>
      <c r="S24" s="64"/>
      <c r="T24" s="76"/>
      <c r="U24" s="95"/>
      <c r="V24" s="128"/>
      <c r="W24" s="89" t="s">
        <v>54</v>
      </c>
      <c r="X24" s="3"/>
      <c r="Y24" s="8"/>
      <c r="Z24" s="8"/>
      <c r="AA24" s="8"/>
      <c r="AB24" s="8"/>
      <c r="AC24" s="8"/>
      <c r="AD24" s="8"/>
      <c r="AE24" s="8"/>
    </row>
    <row r="25" ht="17.25" customHeight="1">
      <c r="A25" s="50" t="s">
        <v>70</v>
      </c>
      <c r="B25" s="50" t="s">
        <v>53</v>
      </c>
      <c r="C25" s="51"/>
      <c r="D25" s="84" t="s">
        <v>54</v>
      </c>
      <c r="E25" s="53" t="s">
        <v>149</v>
      </c>
      <c r="F25" s="50" t="s">
        <v>73</v>
      </c>
      <c r="G25" s="282" t="s">
        <v>1494</v>
      </c>
      <c r="H25" s="54"/>
      <c r="I25" s="55" t="s">
        <v>1488</v>
      </c>
      <c r="J25" s="50" t="s">
        <v>77</v>
      </c>
      <c r="K25" s="54"/>
      <c r="L25" s="129"/>
      <c r="M25" s="58"/>
      <c r="N25" s="59"/>
      <c r="O25" s="81"/>
      <c r="P25" s="61"/>
      <c r="Q25" s="62" t="s">
        <v>177</v>
      </c>
      <c r="R25" s="63"/>
      <c r="S25" s="64"/>
      <c r="T25" s="88"/>
      <c r="U25" s="109"/>
      <c r="V25" s="103"/>
      <c r="W25" s="89" t="s">
        <v>54</v>
      </c>
      <c r="X25" s="136" t="s">
        <v>33</v>
      </c>
      <c r="Y25" s="137">
        <f>SUM(Y13,Y16,Y17,Y22)</f>
        <v>3959.9</v>
      </c>
      <c r="Z25" s="8"/>
      <c r="AA25" s="8"/>
      <c r="AB25" s="8"/>
      <c r="AC25" s="8"/>
      <c r="AD25" s="8"/>
      <c r="AE25" s="8"/>
    </row>
    <row r="26">
      <c r="A26" s="50" t="s">
        <v>70</v>
      </c>
      <c r="B26" s="50" t="s">
        <v>53</v>
      </c>
      <c r="C26" s="51"/>
      <c r="D26" s="84" t="s">
        <v>54</v>
      </c>
      <c r="E26" s="53" t="s">
        <v>149</v>
      </c>
      <c r="F26" s="50" t="s">
        <v>73</v>
      </c>
      <c r="G26" s="282" t="s">
        <v>1495</v>
      </c>
      <c r="H26" s="54"/>
      <c r="I26" s="55" t="s">
        <v>1488</v>
      </c>
      <c r="J26" s="50" t="s">
        <v>77</v>
      </c>
      <c r="K26" s="54"/>
      <c r="L26" s="71"/>
      <c r="M26" s="80"/>
      <c r="N26" s="107"/>
      <c r="O26" s="81"/>
      <c r="P26" s="132"/>
      <c r="Q26" s="62" t="s">
        <v>177</v>
      </c>
      <c r="R26" s="63"/>
      <c r="S26" s="64"/>
      <c r="T26" s="88"/>
      <c r="U26" s="109"/>
      <c r="V26" s="96"/>
      <c r="W26" s="89" t="s">
        <v>54</v>
      </c>
      <c r="X26" s="8"/>
      <c r="Y26" s="8"/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53</v>
      </c>
      <c r="C27" s="79"/>
      <c r="D27" s="84" t="s">
        <v>54</v>
      </c>
      <c r="E27" s="92"/>
      <c r="F27" s="50" t="s">
        <v>73</v>
      </c>
      <c r="G27" s="282" t="s">
        <v>1496</v>
      </c>
      <c r="H27" s="54"/>
      <c r="I27" s="55" t="s">
        <v>1488</v>
      </c>
      <c r="J27" s="50" t="s">
        <v>77</v>
      </c>
      <c r="K27" s="54"/>
      <c r="L27" s="57"/>
      <c r="M27" s="58"/>
      <c r="N27" s="133"/>
      <c r="O27" s="81"/>
      <c r="P27" s="132"/>
      <c r="Q27" s="62" t="s">
        <v>177</v>
      </c>
      <c r="R27" s="74"/>
      <c r="S27" s="75"/>
      <c r="T27" s="88"/>
      <c r="U27" s="109"/>
      <c r="V27" s="96"/>
      <c r="W27" s="89" t="s">
        <v>54</v>
      </c>
      <c r="X27" s="8"/>
      <c r="Y27" s="8"/>
      <c r="Z27" s="8"/>
      <c r="AA27" s="8"/>
      <c r="AB27" s="8"/>
      <c r="AC27" s="8"/>
      <c r="AD27" s="8"/>
      <c r="AE27" s="8"/>
    </row>
    <row r="28">
      <c r="A28" s="50" t="s">
        <v>70</v>
      </c>
      <c r="B28" s="50" t="s">
        <v>53</v>
      </c>
      <c r="C28" s="79"/>
      <c r="D28" s="84" t="s">
        <v>54</v>
      </c>
      <c r="E28" s="53"/>
      <c r="F28" s="50" t="s">
        <v>73</v>
      </c>
      <c r="G28" s="282" t="s">
        <v>1497</v>
      </c>
      <c r="H28" s="54"/>
      <c r="I28" s="55" t="s">
        <v>1488</v>
      </c>
      <c r="J28" s="50" t="s">
        <v>77</v>
      </c>
      <c r="K28" s="54"/>
      <c r="L28" s="134"/>
      <c r="M28" s="58"/>
      <c r="N28" s="119"/>
      <c r="O28" s="86"/>
      <c r="P28" s="61"/>
      <c r="Q28" s="62" t="s">
        <v>177</v>
      </c>
      <c r="R28" s="63"/>
      <c r="S28" s="64"/>
      <c r="T28" s="88"/>
      <c r="U28" s="109"/>
      <c r="V28" s="135"/>
      <c r="W28" s="53" t="s">
        <v>54</v>
      </c>
      <c r="Y28" s="8"/>
      <c r="Z28" s="8"/>
      <c r="AA28" s="8"/>
      <c r="AB28" s="8"/>
      <c r="AC28" s="8"/>
      <c r="AD28" s="8"/>
      <c r="AE28" s="8"/>
    </row>
    <row r="29">
      <c r="A29" s="50" t="s">
        <v>70</v>
      </c>
      <c r="B29" s="50" t="s">
        <v>63</v>
      </c>
      <c r="C29" s="79"/>
      <c r="D29" s="84" t="s">
        <v>1498</v>
      </c>
      <c r="E29" s="53" t="s">
        <v>92</v>
      </c>
      <c r="F29" s="50" t="s">
        <v>56</v>
      </c>
      <c r="G29" s="282" t="s">
        <v>1499</v>
      </c>
      <c r="H29" s="54"/>
      <c r="I29" s="55" t="s">
        <v>1500</v>
      </c>
      <c r="J29" s="50" t="s">
        <v>49</v>
      </c>
      <c r="K29" s="54"/>
      <c r="L29" s="134"/>
      <c r="M29" s="58">
        <v>250.0</v>
      </c>
      <c r="N29" s="59"/>
      <c r="O29" s="122"/>
      <c r="P29" s="61"/>
      <c r="Q29" s="62"/>
      <c r="R29" s="63"/>
      <c r="S29" s="64"/>
      <c r="T29" s="76"/>
      <c r="U29" s="95"/>
      <c r="V29" s="138"/>
      <c r="W29" s="53">
        <v>125.0</v>
      </c>
      <c r="X29" s="8"/>
      <c r="Y29" s="8"/>
      <c r="Z29" s="8"/>
      <c r="AA29" s="8"/>
      <c r="AB29" s="8"/>
      <c r="AC29" s="8"/>
      <c r="AD29" s="8"/>
      <c r="AE29" s="8"/>
    </row>
    <row r="30">
      <c r="A30" s="50" t="s">
        <v>70</v>
      </c>
      <c r="B30" s="50" t="s">
        <v>63</v>
      </c>
      <c r="C30" s="79"/>
      <c r="D30" s="70" t="s">
        <v>1501</v>
      </c>
      <c r="E30" s="53" t="s">
        <v>149</v>
      </c>
      <c r="F30" s="50" t="s">
        <v>73</v>
      </c>
      <c r="G30" s="282" t="s">
        <v>1502</v>
      </c>
      <c r="H30" s="54" t="s">
        <v>672</v>
      </c>
      <c r="I30" s="55" t="s">
        <v>1503</v>
      </c>
      <c r="J30" s="50" t="s">
        <v>77</v>
      </c>
      <c r="K30" s="54"/>
      <c r="L30" s="71">
        <v>147.0</v>
      </c>
      <c r="M30" s="58"/>
      <c r="N30" s="59"/>
      <c r="O30" s="86"/>
      <c r="P30" s="127"/>
      <c r="Q30" s="62"/>
      <c r="R30" s="63"/>
      <c r="S30" s="64"/>
      <c r="T30" s="88"/>
      <c r="U30" s="95"/>
      <c r="V30" s="138"/>
      <c r="W30" s="53">
        <v>50.0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52</v>
      </c>
      <c r="B31" s="50" t="s">
        <v>63</v>
      </c>
      <c r="C31" s="51"/>
      <c r="D31" s="70" t="s">
        <v>1504</v>
      </c>
      <c r="E31" s="53" t="s">
        <v>149</v>
      </c>
      <c r="F31" s="50" t="s">
        <v>73</v>
      </c>
      <c r="G31" s="282" t="s">
        <v>1505</v>
      </c>
      <c r="H31" s="54" t="s">
        <v>1506</v>
      </c>
      <c r="I31" s="55" t="s">
        <v>1507</v>
      </c>
      <c r="J31" s="50" t="s">
        <v>77</v>
      </c>
      <c r="K31" s="54"/>
      <c r="L31" s="71">
        <v>147.0</v>
      </c>
      <c r="M31" s="80"/>
      <c r="N31" s="59"/>
      <c r="O31" s="86"/>
      <c r="P31" s="61"/>
      <c r="Q31" s="62"/>
      <c r="R31" s="63"/>
      <c r="S31" s="64"/>
      <c r="T31" s="139"/>
      <c r="U31" s="140"/>
      <c r="V31" s="138"/>
      <c r="W31" s="53">
        <v>50.0</v>
      </c>
      <c r="X31" s="8"/>
      <c r="Y31" s="8"/>
      <c r="Z31" s="8"/>
      <c r="AA31" s="8"/>
      <c r="AB31" s="8"/>
      <c r="AC31" s="8"/>
      <c r="AD31" s="8"/>
      <c r="AE31" s="8"/>
    </row>
    <row r="32">
      <c r="A32" s="50" t="s">
        <v>52</v>
      </c>
      <c r="B32" s="50" t="s">
        <v>63</v>
      </c>
      <c r="C32" s="141"/>
      <c r="D32" s="70" t="s">
        <v>1508</v>
      </c>
      <c r="E32" s="53" t="s">
        <v>87</v>
      </c>
      <c r="F32" s="50" t="s">
        <v>73</v>
      </c>
      <c r="G32" s="282" t="s">
        <v>1509</v>
      </c>
      <c r="H32" s="54" t="s">
        <v>1510</v>
      </c>
      <c r="I32" s="55" t="s">
        <v>1511</v>
      </c>
      <c r="J32" s="50" t="s">
        <v>49</v>
      </c>
      <c r="K32" s="54"/>
      <c r="L32" s="71">
        <v>147.0</v>
      </c>
      <c r="M32" s="58"/>
      <c r="N32" s="59"/>
      <c r="O32" s="81"/>
      <c r="P32" s="61"/>
      <c r="Q32" s="87"/>
      <c r="R32" s="43"/>
      <c r="S32" s="44"/>
      <c r="T32" s="139"/>
      <c r="U32" s="140"/>
      <c r="V32" s="138"/>
      <c r="W32" s="53">
        <v>50.0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52</v>
      </c>
      <c r="B33" s="50" t="s">
        <v>161</v>
      </c>
      <c r="C33" s="51"/>
      <c r="D33" s="70" t="s">
        <v>1512</v>
      </c>
      <c r="E33" s="53" t="s">
        <v>149</v>
      </c>
      <c r="F33" s="50" t="s">
        <v>73</v>
      </c>
      <c r="G33" s="291" t="s">
        <v>1513</v>
      </c>
      <c r="H33" s="142"/>
      <c r="I33" s="55" t="s">
        <v>1514</v>
      </c>
      <c r="J33" s="50" t="s">
        <v>77</v>
      </c>
      <c r="K33" s="54"/>
      <c r="L33" s="71">
        <v>294.0</v>
      </c>
      <c r="M33" s="58"/>
      <c r="N33" s="143"/>
      <c r="O33" s="86"/>
      <c r="P33" s="61"/>
      <c r="Q33" s="62"/>
      <c r="R33" s="63"/>
      <c r="S33" s="64"/>
      <c r="T33" s="139"/>
      <c r="U33" s="140"/>
      <c r="V33" s="135"/>
      <c r="W33" s="283">
        <v>294.0</v>
      </c>
      <c r="X33" s="8"/>
      <c r="Y33" s="8"/>
      <c r="Z33" s="8"/>
      <c r="AA33" s="8"/>
      <c r="AB33" s="8"/>
      <c r="AC33" s="8"/>
      <c r="AD33" s="8"/>
      <c r="AE33" s="8"/>
    </row>
    <row r="34">
      <c r="A34" s="50" t="s">
        <v>70</v>
      </c>
      <c r="B34" s="50" t="s">
        <v>63</v>
      </c>
      <c r="C34" s="144"/>
      <c r="D34" s="84" t="s">
        <v>1515</v>
      </c>
      <c r="E34" s="53" t="s">
        <v>899</v>
      </c>
      <c r="F34" s="50" t="s">
        <v>56</v>
      </c>
      <c r="G34" s="282" t="s">
        <v>1516</v>
      </c>
      <c r="H34" s="54"/>
      <c r="I34" s="55" t="s">
        <v>1517</v>
      </c>
      <c r="J34" s="50" t="s">
        <v>60</v>
      </c>
      <c r="K34" s="54"/>
      <c r="L34" s="71"/>
      <c r="M34" s="58">
        <v>250.0</v>
      </c>
      <c r="N34" s="143"/>
      <c r="O34" s="86"/>
      <c r="P34" s="61"/>
      <c r="Q34" s="62"/>
      <c r="R34" s="63"/>
      <c r="S34" s="64"/>
      <c r="T34" s="139"/>
      <c r="U34" s="140"/>
      <c r="V34" s="138"/>
      <c r="W34" s="53">
        <v>125.0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70</v>
      </c>
      <c r="B35" s="50" t="s">
        <v>63</v>
      </c>
      <c r="C35" s="51"/>
      <c r="D35" s="161" t="s">
        <v>1518</v>
      </c>
      <c r="E35" s="53" t="s">
        <v>100</v>
      </c>
      <c r="F35" s="50" t="s">
        <v>73</v>
      </c>
      <c r="G35" s="282" t="s">
        <v>1519</v>
      </c>
      <c r="H35" s="54"/>
      <c r="I35" s="55" t="s">
        <v>1520</v>
      </c>
      <c r="J35" s="50" t="s">
        <v>77</v>
      </c>
      <c r="K35" s="54"/>
      <c r="L35" s="71">
        <v>294.0</v>
      </c>
      <c r="M35" s="58"/>
      <c r="N35" s="119"/>
      <c r="O35" s="86"/>
      <c r="P35" s="61"/>
      <c r="Q35" s="73"/>
      <c r="R35" s="74"/>
      <c r="S35" s="75"/>
      <c r="T35" s="139"/>
      <c r="U35" s="146"/>
      <c r="V35" s="138"/>
      <c r="W35" s="53">
        <v>50.0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52</v>
      </c>
      <c r="B36" s="50" t="s">
        <v>63</v>
      </c>
      <c r="C36" s="51"/>
      <c r="D36" s="161" t="s">
        <v>1521</v>
      </c>
      <c r="E36" s="53" t="s">
        <v>87</v>
      </c>
      <c r="F36" s="50" t="s">
        <v>73</v>
      </c>
      <c r="G36" s="282" t="s">
        <v>1522</v>
      </c>
      <c r="H36" s="54" t="s">
        <v>1523</v>
      </c>
      <c r="I36" s="54" t="s">
        <v>1524</v>
      </c>
      <c r="J36" s="50" t="s">
        <v>60</v>
      </c>
      <c r="K36" s="54"/>
      <c r="L36" s="71"/>
      <c r="M36" s="58">
        <v>147.0</v>
      </c>
      <c r="N36" s="107"/>
      <c r="O36" s="86"/>
      <c r="P36" s="61"/>
      <c r="Q36" s="87"/>
      <c r="R36" s="43"/>
      <c r="S36" s="44"/>
      <c r="T36" s="139"/>
      <c r="U36" s="140"/>
      <c r="V36" s="138"/>
      <c r="W36" s="53">
        <v>40.0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70</v>
      </c>
      <c r="B37" s="50" t="s">
        <v>63</v>
      </c>
      <c r="C37" s="79"/>
      <c r="D37" s="161" t="s">
        <v>1525</v>
      </c>
      <c r="E37" s="53" t="s">
        <v>65</v>
      </c>
      <c r="F37" s="50" t="s">
        <v>56</v>
      </c>
      <c r="G37" s="282" t="s">
        <v>1526</v>
      </c>
      <c r="H37" s="54"/>
      <c r="I37" s="54" t="s">
        <v>1527</v>
      </c>
      <c r="J37" s="50" t="s">
        <v>60</v>
      </c>
      <c r="K37" s="54"/>
      <c r="L37" s="57"/>
      <c r="M37" s="58">
        <v>250.0</v>
      </c>
      <c r="N37" s="59"/>
      <c r="O37" s="86"/>
      <c r="P37" s="61"/>
      <c r="Q37" s="62"/>
      <c r="R37" s="63"/>
      <c r="S37" s="64"/>
      <c r="T37" s="139"/>
      <c r="U37" s="140"/>
      <c r="V37" s="135"/>
      <c r="W37" s="53">
        <v>125.0</v>
      </c>
      <c r="X37" s="8"/>
      <c r="Y37" s="8"/>
      <c r="Z37" s="8"/>
      <c r="AA37" s="8"/>
      <c r="AB37" s="8"/>
      <c r="AC37" s="8"/>
      <c r="AD37" s="8"/>
      <c r="AE37" s="8"/>
    </row>
    <row r="38">
      <c r="A38" s="50"/>
      <c r="B38" s="50"/>
      <c r="C38" s="79"/>
      <c r="D38" s="52"/>
      <c r="E38" s="53"/>
      <c r="F38" s="50"/>
      <c r="G38" s="148"/>
      <c r="H38" s="148"/>
      <c r="I38" s="54"/>
      <c r="J38" s="56"/>
      <c r="K38" s="54"/>
      <c r="L38" s="57"/>
      <c r="M38" s="58"/>
      <c r="N38" s="59"/>
      <c r="O38" s="86"/>
      <c r="P38" s="61"/>
      <c r="Q38" s="62"/>
      <c r="R38" s="63"/>
      <c r="S38" s="64"/>
      <c r="T38" s="149"/>
      <c r="U38" s="140"/>
      <c r="V38" s="135"/>
      <c r="W38" s="53"/>
      <c r="X38" s="8"/>
      <c r="Y38" s="8"/>
      <c r="Z38" s="8"/>
      <c r="AA38" s="8"/>
      <c r="AB38" s="8"/>
      <c r="AC38" s="8"/>
      <c r="AD38" s="8"/>
      <c r="AE38" s="8"/>
    </row>
    <row r="39">
      <c r="A39" s="50"/>
      <c r="B39" s="50"/>
      <c r="C39" s="79"/>
      <c r="D39" s="52"/>
      <c r="E39" s="53"/>
      <c r="F39" s="50"/>
      <c r="G39" s="150"/>
      <c r="H39" s="150"/>
      <c r="I39" s="55"/>
      <c r="J39" s="50"/>
      <c r="K39" s="54"/>
      <c r="L39" s="71"/>
      <c r="M39" s="58"/>
      <c r="N39" s="59"/>
      <c r="O39" s="81"/>
      <c r="P39" s="61"/>
      <c r="Q39" s="73"/>
      <c r="R39" s="74"/>
      <c r="S39" s="75"/>
      <c r="T39" s="139"/>
      <c r="U39" s="140"/>
      <c r="V39" s="135"/>
      <c r="W39" s="53"/>
      <c r="X39" s="8"/>
      <c r="Y39" s="8"/>
      <c r="Z39" s="8"/>
      <c r="AA39" s="8"/>
      <c r="AB39" s="8"/>
      <c r="AC39" s="8"/>
      <c r="AD39" s="8"/>
      <c r="AE39" s="8"/>
    </row>
    <row r="40">
      <c r="A40" s="50"/>
      <c r="B40" s="50"/>
      <c r="C40" s="51"/>
      <c r="D40" s="70"/>
      <c r="E40" s="53"/>
      <c r="F40" s="50"/>
      <c r="G40" s="54"/>
      <c r="H40" s="54"/>
      <c r="I40" s="55"/>
      <c r="J40" s="56"/>
      <c r="K40" s="54"/>
      <c r="L40" s="71"/>
      <c r="M40" s="58"/>
      <c r="N40" s="59"/>
      <c r="O40" s="86"/>
      <c r="P40" s="61"/>
      <c r="Q40" s="151"/>
      <c r="R40" s="152"/>
      <c r="S40" s="153"/>
      <c r="T40" s="139"/>
      <c r="U40" s="140"/>
      <c r="V40" s="138"/>
      <c r="W40" s="53"/>
      <c r="X40" s="8"/>
      <c r="Y40" s="8"/>
      <c r="Z40" s="8"/>
      <c r="AA40" s="8"/>
      <c r="AB40" s="8"/>
      <c r="AC40" s="8"/>
      <c r="AD40" s="8"/>
      <c r="AE40" s="8"/>
    </row>
    <row r="41">
      <c r="A41" s="50"/>
      <c r="B41" s="50"/>
      <c r="C41" s="51"/>
      <c r="D41" s="52"/>
      <c r="E41" s="53"/>
      <c r="F41" s="50"/>
      <c r="G41" s="54"/>
      <c r="H41" s="54"/>
      <c r="I41" s="53"/>
      <c r="J41" s="56"/>
      <c r="K41" s="54"/>
      <c r="L41" s="134"/>
      <c r="M41" s="58"/>
      <c r="N41" s="59"/>
      <c r="O41" s="86"/>
      <c r="P41" s="61"/>
      <c r="Q41" s="62"/>
      <c r="R41" s="63"/>
      <c r="S41" s="64"/>
      <c r="T41" s="139"/>
      <c r="U41" s="140"/>
      <c r="V41" s="135"/>
      <c r="W41" s="53"/>
      <c r="X41" s="8"/>
      <c r="Y41" s="8"/>
      <c r="Z41" s="8"/>
      <c r="AA41" s="8"/>
      <c r="AB41" s="8"/>
      <c r="AC41" s="8"/>
      <c r="AD41" s="8"/>
      <c r="AE41" s="8"/>
    </row>
    <row r="42">
      <c r="A42" s="50"/>
      <c r="B42" s="50"/>
      <c r="C42" s="51"/>
      <c r="D42" s="91"/>
      <c r="E42" s="92"/>
      <c r="F42" s="50"/>
      <c r="G42" s="54"/>
      <c r="H42" s="54"/>
      <c r="I42" s="55"/>
      <c r="J42" s="56"/>
      <c r="K42" s="54"/>
      <c r="L42" s="71"/>
      <c r="M42" s="58"/>
      <c r="N42" s="107"/>
      <c r="O42" s="154"/>
      <c r="P42" s="127"/>
      <c r="Q42" s="62"/>
      <c r="R42" s="63"/>
      <c r="S42" s="64"/>
      <c r="T42" s="139"/>
      <c r="U42" s="140"/>
      <c r="V42" s="138"/>
      <c r="W42" s="53"/>
      <c r="X42" s="8"/>
      <c r="Y42" s="8"/>
      <c r="Z42" s="8"/>
      <c r="AA42" s="8"/>
      <c r="AB42" s="8"/>
      <c r="AC42" s="8"/>
      <c r="AD42" s="8"/>
      <c r="AE42" s="8"/>
    </row>
    <row r="43">
      <c r="A43" s="50"/>
      <c r="B43" s="50"/>
      <c r="C43" s="51"/>
      <c r="D43" s="52"/>
      <c r="E43" s="53"/>
      <c r="F43" s="50"/>
      <c r="G43" s="54"/>
      <c r="H43" s="54"/>
      <c r="I43" s="55"/>
      <c r="J43" s="56"/>
      <c r="K43" s="54"/>
      <c r="L43" s="71"/>
      <c r="M43" s="93"/>
      <c r="N43" s="59"/>
      <c r="O43" s="155"/>
      <c r="P43" s="61"/>
      <c r="Q43" s="62"/>
      <c r="R43" s="63"/>
      <c r="S43" s="64"/>
      <c r="T43" s="139"/>
      <c r="U43" s="140"/>
      <c r="V43" s="138"/>
      <c r="W43" s="53"/>
      <c r="X43" s="8"/>
      <c r="Y43" s="8"/>
      <c r="Z43" s="8"/>
      <c r="AA43" s="8"/>
      <c r="AB43" s="8"/>
      <c r="AC43" s="8"/>
      <c r="AD43" s="8"/>
      <c r="AE43" s="8"/>
    </row>
    <row r="44">
      <c r="A44" s="50"/>
      <c r="B44" s="50"/>
      <c r="C44" s="79"/>
      <c r="D44" s="156"/>
      <c r="E44" s="92"/>
      <c r="F44" s="50"/>
      <c r="G44" s="157"/>
      <c r="H44" s="157"/>
      <c r="I44" s="150"/>
      <c r="J44" s="56"/>
      <c r="K44" s="54"/>
      <c r="L44" s="158"/>
      <c r="M44" s="58"/>
      <c r="N44" s="59"/>
      <c r="O44" s="154"/>
      <c r="P44" s="61"/>
      <c r="Q44" s="62"/>
      <c r="R44" s="63"/>
      <c r="S44" s="64"/>
      <c r="T44" s="139"/>
      <c r="U44" s="146"/>
      <c r="V44" s="138"/>
      <c r="W44" s="53"/>
      <c r="X44" s="8"/>
      <c r="Y44" s="8"/>
      <c r="Z44" s="8"/>
      <c r="AA44" s="8"/>
      <c r="AB44" s="8"/>
      <c r="AC44" s="8"/>
      <c r="AD44" s="8"/>
      <c r="AE44" s="8"/>
    </row>
    <row r="45">
      <c r="A45" s="50"/>
      <c r="B45" s="50"/>
      <c r="C45" s="79"/>
      <c r="D45" s="91"/>
      <c r="E45" s="53"/>
      <c r="F45" s="50"/>
      <c r="G45" s="54"/>
      <c r="H45" s="54"/>
      <c r="I45" s="55"/>
      <c r="J45" s="50"/>
      <c r="K45" s="54"/>
      <c r="L45" s="71"/>
      <c r="M45" s="58"/>
      <c r="N45" s="59"/>
      <c r="O45" s="159"/>
      <c r="P45" s="61"/>
      <c r="Q45" s="62"/>
      <c r="R45" s="63"/>
      <c r="S45" s="64"/>
      <c r="T45" s="139"/>
      <c r="U45" s="146"/>
      <c r="V45" s="103"/>
      <c r="W45" s="53"/>
      <c r="X45" s="8"/>
      <c r="Y45" s="8"/>
      <c r="Z45" s="8"/>
      <c r="AA45" s="8"/>
      <c r="AB45" s="8"/>
      <c r="AC45" s="8"/>
      <c r="AD45" s="8"/>
      <c r="AE45" s="8"/>
    </row>
    <row r="46">
      <c r="A46" s="50"/>
      <c r="B46" s="50"/>
      <c r="C46" s="51"/>
      <c r="D46" s="91"/>
      <c r="E46" s="92"/>
      <c r="F46" s="50"/>
      <c r="G46" s="54"/>
      <c r="H46" s="54"/>
      <c r="I46" s="55"/>
      <c r="J46" s="50"/>
      <c r="K46" s="54"/>
      <c r="L46" s="57"/>
      <c r="M46" s="58"/>
      <c r="N46" s="59"/>
      <c r="O46" s="160"/>
      <c r="P46" s="132"/>
      <c r="Q46" s="62"/>
      <c r="R46" s="63"/>
      <c r="S46" s="64"/>
      <c r="T46" s="149"/>
      <c r="U46" s="140"/>
      <c r="V46" s="103"/>
      <c r="W46" s="53"/>
      <c r="X46" s="8"/>
      <c r="Y46" s="8"/>
      <c r="Z46" s="8"/>
      <c r="AA46" s="8"/>
      <c r="AB46" s="8"/>
      <c r="AC46" s="8"/>
      <c r="AD46" s="8"/>
      <c r="AE46" s="8"/>
    </row>
    <row r="47">
      <c r="A47" s="50"/>
      <c r="B47" s="50"/>
      <c r="C47" s="51"/>
      <c r="D47" s="161"/>
      <c r="E47" s="92"/>
      <c r="F47" s="50"/>
      <c r="G47" s="54"/>
      <c r="H47" s="54"/>
      <c r="I47" s="55"/>
      <c r="J47" s="50"/>
      <c r="K47" s="54"/>
      <c r="L47" s="71"/>
      <c r="M47" s="93"/>
      <c r="N47" s="59"/>
      <c r="O47" s="160"/>
      <c r="P47" s="61"/>
      <c r="Q47" s="62"/>
      <c r="R47" s="63"/>
      <c r="S47" s="64"/>
      <c r="T47" s="139"/>
      <c r="U47" s="140"/>
      <c r="V47" s="96"/>
      <c r="W47" s="53"/>
      <c r="X47" s="8"/>
      <c r="Y47" s="8"/>
      <c r="Z47" s="8"/>
      <c r="AA47" s="8"/>
      <c r="AB47" s="8"/>
      <c r="AC47" s="8"/>
      <c r="AD47" s="8"/>
      <c r="AE47" s="8"/>
    </row>
    <row r="48">
      <c r="A48" s="50"/>
      <c r="B48" s="50"/>
      <c r="C48" s="51"/>
      <c r="D48" s="52"/>
      <c r="E48" s="92"/>
      <c r="F48" s="50"/>
      <c r="G48" s="162"/>
      <c r="H48" s="162"/>
      <c r="I48" s="55"/>
      <c r="J48" s="56"/>
      <c r="K48" s="54"/>
      <c r="L48" s="71"/>
      <c r="M48" s="58"/>
      <c r="N48" s="143"/>
      <c r="O48" s="160"/>
      <c r="P48" s="61"/>
      <c r="Q48" s="73"/>
      <c r="R48" s="74"/>
      <c r="S48" s="75"/>
      <c r="T48" s="163"/>
      <c r="U48" s="164"/>
      <c r="V48" s="103"/>
      <c r="W48" s="53"/>
      <c r="X48" s="8"/>
      <c r="Y48" s="8"/>
      <c r="Z48" s="8"/>
      <c r="AA48" s="8"/>
      <c r="AB48" s="8"/>
      <c r="AC48" s="8"/>
      <c r="AD48" s="8"/>
      <c r="AE48" s="8"/>
    </row>
    <row r="49">
      <c r="A49" s="50"/>
      <c r="B49" s="50"/>
      <c r="C49" s="79"/>
      <c r="D49" s="52"/>
      <c r="E49" s="92"/>
      <c r="F49" s="50"/>
      <c r="G49" s="54"/>
      <c r="H49" s="54"/>
      <c r="I49" s="54"/>
      <c r="J49" s="56"/>
      <c r="K49" s="54"/>
      <c r="L49" s="71"/>
      <c r="M49" s="58"/>
      <c r="N49" s="165"/>
      <c r="O49" s="160"/>
      <c r="P49" s="61"/>
      <c r="Q49" s="62"/>
      <c r="R49" s="63"/>
      <c r="S49" s="64"/>
      <c r="T49" s="163"/>
      <c r="U49" s="166"/>
      <c r="V49" s="135"/>
      <c r="W49" s="53"/>
      <c r="X49" s="8"/>
      <c r="Y49" s="8"/>
      <c r="Z49" s="8"/>
      <c r="AA49" s="8"/>
      <c r="AB49" s="8"/>
      <c r="AC49" s="8"/>
      <c r="AD49" s="8"/>
      <c r="AE49" s="8"/>
    </row>
    <row r="50">
      <c r="A50" s="50"/>
      <c r="B50" s="50"/>
      <c r="C50" s="51"/>
      <c r="D50" s="52"/>
      <c r="E50" s="92"/>
      <c r="F50" s="50"/>
      <c r="G50" s="54"/>
      <c r="H50" s="54"/>
      <c r="I50" s="54"/>
      <c r="J50" s="56"/>
      <c r="K50" s="54"/>
      <c r="L50" s="71"/>
      <c r="M50" s="58"/>
      <c r="N50" s="165"/>
      <c r="O50" s="160"/>
      <c r="P50" s="61"/>
      <c r="Q50" s="87"/>
      <c r="R50" s="43"/>
      <c r="S50" s="44"/>
      <c r="T50" s="163"/>
      <c r="U50" s="166"/>
      <c r="V50" s="138"/>
      <c r="W50" s="53"/>
      <c r="X50" s="8"/>
      <c r="Y50" s="8"/>
      <c r="Z50" s="8"/>
      <c r="AA50" s="8"/>
      <c r="AB50" s="8"/>
      <c r="AC50" s="8"/>
      <c r="AD50" s="8"/>
      <c r="AE50" s="8"/>
    </row>
    <row r="51">
      <c r="A51" s="50"/>
      <c r="B51" s="50"/>
      <c r="C51" s="51"/>
      <c r="D51" s="145"/>
      <c r="E51" s="53"/>
      <c r="F51" s="50"/>
      <c r="G51" s="54"/>
      <c r="H51" s="54"/>
      <c r="I51" s="167"/>
      <c r="J51" s="50"/>
      <c r="K51" s="54"/>
      <c r="L51" s="57"/>
      <c r="M51" s="58"/>
      <c r="N51" s="165"/>
      <c r="O51" s="160"/>
      <c r="P51" s="61"/>
      <c r="Q51" s="73"/>
      <c r="R51" s="74"/>
      <c r="S51" s="75"/>
      <c r="T51" s="168"/>
      <c r="U51" s="166"/>
      <c r="V51" s="138"/>
      <c r="W51" s="53"/>
      <c r="X51" s="8"/>
      <c r="Y51" s="8"/>
      <c r="Z51" s="8"/>
      <c r="AA51" s="8"/>
      <c r="AB51" s="8"/>
      <c r="AC51" s="8"/>
      <c r="AD51" s="8"/>
      <c r="AE51" s="8"/>
    </row>
    <row r="52">
      <c r="A52" s="50"/>
      <c r="B52" s="50"/>
      <c r="C52" s="51"/>
      <c r="D52" s="169"/>
      <c r="E52" s="92"/>
      <c r="F52" s="50"/>
      <c r="G52" s="54"/>
      <c r="H52" s="54"/>
      <c r="I52" s="55"/>
      <c r="J52" s="56"/>
      <c r="K52" s="54"/>
      <c r="L52" s="57"/>
      <c r="M52" s="58"/>
      <c r="N52" s="170"/>
      <c r="O52" s="160"/>
      <c r="P52" s="171"/>
      <c r="Q52" s="73"/>
      <c r="R52" s="74"/>
      <c r="S52" s="75"/>
      <c r="T52" s="163"/>
      <c r="U52" s="166"/>
      <c r="V52" s="138"/>
      <c r="W52" s="53"/>
      <c r="X52" s="8"/>
      <c r="Y52" s="8"/>
      <c r="Z52" s="8"/>
      <c r="AA52" s="8"/>
      <c r="AB52" s="8"/>
      <c r="AC52" s="8"/>
      <c r="AD52" s="8"/>
      <c r="AE52" s="8"/>
    </row>
    <row r="53">
      <c r="A53" s="50"/>
      <c r="B53" s="50"/>
      <c r="C53" s="51"/>
      <c r="D53" s="79"/>
      <c r="E53" s="92"/>
      <c r="F53" s="50"/>
      <c r="G53" s="54"/>
      <c r="H53" s="54"/>
      <c r="I53" s="55"/>
      <c r="J53" s="56"/>
      <c r="K53" s="54"/>
      <c r="L53" s="71"/>
      <c r="M53" s="93"/>
      <c r="N53" s="165"/>
      <c r="O53" s="172"/>
      <c r="P53" s="171"/>
      <c r="Q53" s="62"/>
      <c r="R53" s="63"/>
      <c r="S53" s="64"/>
      <c r="T53" s="163"/>
      <c r="U53" s="166"/>
      <c r="V53" s="138"/>
      <c r="W53" s="53"/>
      <c r="X53" s="8"/>
      <c r="Y53" s="8"/>
      <c r="Z53" s="8"/>
      <c r="AA53" s="8"/>
      <c r="AB53" s="8"/>
      <c r="AC53" s="8"/>
      <c r="AD53" s="8"/>
      <c r="AE53" s="8"/>
    </row>
    <row r="54">
      <c r="A54" s="50"/>
      <c r="B54" s="50"/>
      <c r="C54" s="51"/>
      <c r="D54" s="51"/>
      <c r="E54" s="92"/>
      <c r="F54" s="50"/>
      <c r="G54" s="106"/>
      <c r="H54" s="106"/>
      <c r="I54" s="55"/>
      <c r="J54" s="56"/>
      <c r="K54" s="54"/>
      <c r="L54" s="158"/>
      <c r="M54" s="58"/>
      <c r="N54" s="165"/>
      <c r="O54" s="160"/>
      <c r="P54" s="171"/>
      <c r="Q54" s="73"/>
      <c r="R54" s="74"/>
      <c r="S54" s="75"/>
      <c r="T54" s="163"/>
      <c r="U54" s="164"/>
      <c r="V54" s="138"/>
      <c r="W54" s="53"/>
      <c r="X54" s="8"/>
      <c r="Y54" s="8"/>
      <c r="Z54" s="8"/>
      <c r="AA54" s="8"/>
      <c r="AB54" s="8"/>
      <c r="AC54" s="8"/>
      <c r="AD54" s="8"/>
      <c r="AE54" s="8"/>
    </row>
    <row r="55">
      <c r="A55" s="50"/>
      <c r="B55" s="50"/>
      <c r="C55" s="51"/>
      <c r="D55" s="51"/>
      <c r="E55" s="173"/>
      <c r="F55" s="50"/>
      <c r="G55" s="54"/>
      <c r="H55" s="54"/>
      <c r="I55" s="55"/>
      <c r="J55" s="56"/>
      <c r="K55" s="54"/>
      <c r="L55" s="71"/>
      <c r="M55" s="174"/>
      <c r="N55" s="165"/>
      <c r="O55" s="172"/>
      <c r="P55" s="171"/>
      <c r="Q55" s="62"/>
      <c r="R55" s="63"/>
      <c r="S55" s="64"/>
      <c r="T55" s="168"/>
      <c r="U55" s="166"/>
      <c r="V55" s="138"/>
      <c r="W55" s="89"/>
      <c r="X55" s="8"/>
      <c r="Y55" s="8"/>
      <c r="Z55" s="8"/>
      <c r="AA55" s="8"/>
      <c r="AB55" s="8"/>
      <c r="AC55" s="8"/>
      <c r="AD55" s="8"/>
      <c r="AE55" s="8"/>
    </row>
    <row r="56">
      <c r="A56" s="50"/>
      <c r="B56" s="50"/>
      <c r="C56" s="51"/>
      <c r="D56" s="51"/>
      <c r="E56" s="23"/>
      <c r="F56" s="50"/>
      <c r="G56" s="175"/>
      <c r="H56" s="175"/>
      <c r="I56" s="55"/>
      <c r="J56" s="56"/>
      <c r="K56" s="54"/>
      <c r="L56" s="71"/>
      <c r="M56" s="58"/>
      <c r="N56" s="165"/>
      <c r="O56" s="176"/>
      <c r="P56" s="171"/>
      <c r="Q56" s="62"/>
      <c r="R56" s="63"/>
      <c r="S56" s="64"/>
      <c r="T56" s="168"/>
      <c r="U56" s="166"/>
      <c r="V56" s="138"/>
      <c r="W56" s="53"/>
      <c r="X56" s="8"/>
      <c r="Y56" s="8"/>
      <c r="Z56" s="8"/>
      <c r="AA56" s="8"/>
      <c r="AB56" s="8"/>
      <c r="AC56" s="8"/>
      <c r="AD56" s="8"/>
      <c r="AE56" s="8"/>
    </row>
    <row r="57">
      <c r="A57" s="50"/>
      <c r="B57" s="50"/>
      <c r="C57" s="51"/>
      <c r="D57" s="51"/>
      <c r="E57" s="23"/>
      <c r="F57" s="50"/>
      <c r="G57" s="54"/>
      <c r="H57" s="54"/>
      <c r="I57" s="55"/>
      <c r="J57" s="56"/>
      <c r="K57" s="54"/>
      <c r="L57" s="177"/>
      <c r="M57" s="58"/>
      <c r="N57" s="165"/>
      <c r="O57" s="160"/>
      <c r="P57" s="171"/>
      <c r="Q57" s="151"/>
      <c r="R57" s="152"/>
      <c r="S57" s="153"/>
      <c r="T57" s="168"/>
      <c r="U57" s="166"/>
      <c r="V57" s="138"/>
      <c r="W57" s="53"/>
      <c r="X57" s="8"/>
      <c r="Y57" s="8"/>
      <c r="Z57" s="8"/>
      <c r="AA57" s="8"/>
      <c r="AB57" s="8"/>
      <c r="AC57" s="8"/>
      <c r="AD57" s="8"/>
      <c r="AE57" s="8"/>
    </row>
    <row r="58">
      <c r="A58" s="50"/>
      <c r="B58" s="50"/>
      <c r="C58" s="51"/>
      <c r="D58" s="51"/>
      <c r="E58" s="23"/>
      <c r="F58" s="50"/>
      <c r="G58" s="54"/>
      <c r="H58" s="54"/>
      <c r="I58" s="55"/>
      <c r="J58" s="56"/>
      <c r="K58" s="54"/>
      <c r="L58" s="178"/>
      <c r="M58" s="58"/>
      <c r="N58" s="165"/>
      <c r="O58" s="172"/>
      <c r="P58" s="179"/>
      <c r="Q58" s="151"/>
      <c r="R58" s="152"/>
      <c r="S58" s="153"/>
      <c r="T58" s="168"/>
      <c r="U58" s="166"/>
      <c r="V58" s="138"/>
      <c r="W58" s="53"/>
      <c r="X58" s="8"/>
      <c r="Y58" s="8"/>
      <c r="Z58" s="8"/>
      <c r="AA58" s="8"/>
      <c r="AB58" s="8"/>
      <c r="AC58" s="8"/>
      <c r="AD58" s="8"/>
      <c r="AE58" s="8"/>
    </row>
    <row r="59">
      <c r="A59" s="50"/>
      <c r="B59" s="50"/>
      <c r="C59" s="51"/>
      <c r="D59" s="51"/>
      <c r="E59" s="23"/>
      <c r="F59" s="50"/>
      <c r="G59" s="54"/>
      <c r="H59" s="54"/>
      <c r="I59" s="55"/>
      <c r="J59" s="56"/>
      <c r="K59" s="54"/>
      <c r="L59" s="177"/>
      <c r="M59" s="58"/>
      <c r="N59" s="180"/>
      <c r="O59" s="172"/>
      <c r="P59" s="171"/>
      <c r="Q59" s="62"/>
      <c r="R59" s="63"/>
      <c r="S59" s="64"/>
      <c r="T59" s="163"/>
      <c r="U59" s="166"/>
      <c r="V59" s="138"/>
      <c r="W59" s="53"/>
      <c r="X59" s="8"/>
      <c r="Y59" s="8"/>
      <c r="Z59" s="8"/>
      <c r="AA59" s="8"/>
      <c r="AB59" s="8"/>
      <c r="AC59" s="8"/>
      <c r="AD59" s="8"/>
      <c r="AE59" s="8"/>
    </row>
    <row r="60">
      <c r="A60" s="50"/>
      <c r="B60" s="50"/>
      <c r="C60" s="51"/>
      <c r="D60" s="141"/>
      <c r="E60" s="23"/>
      <c r="F60" s="50"/>
      <c r="G60" s="54"/>
      <c r="H60" s="54"/>
      <c r="I60" s="55"/>
      <c r="J60" s="56"/>
      <c r="K60" s="54"/>
      <c r="L60" s="177"/>
      <c r="M60" s="58"/>
      <c r="N60" s="165"/>
      <c r="O60" s="176"/>
      <c r="P60" s="171"/>
      <c r="Q60" s="73"/>
      <c r="R60" s="74"/>
      <c r="S60" s="75"/>
      <c r="T60" s="163"/>
      <c r="U60" s="166"/>
      <c r="V60" s="138"/>
      <c r="W60" s="53"/>
      <c r="X60" s="8"/>
      <c r="Y60" s="8"/>
      <c r="Z60" s="8"/>
      <c r="AA60" s="8"/>
      <c r="AB60" s="8"/>
      <c r="AC60" s="8"/>
      <c r="AD60" s="8"/>
      <c r="AE60" s="8"/>
    </row>
    <row r="61">
      <c r="A61" s="50"/>
      <c r="B61" s="50"/>
      <c r="C61" s="79"/>
      <c r="D61" s="51"/>
      <c r="E61" s="23"/>
      <c r="F61" s="50"/>
      <c r="G61" s="54"/>
      <c r="H61" s="54"/>
      <c r="I61" s="55"/>
      <c r="J61" s="56"/>
      <c r="K61" s="54"/>
      <c r="L61" s="177"/>
      <c r="M61" s="58"/>
      <c r="N61" s="165"/>
      <c r="O61" s="172"/>
      <c r="P61" s="171"/>
      <c r="Q61" s="73"/>
      <c r="R61" s="74"/>
      <c r="S61" s="75"/>
      <c r="T61" s="163"/>
      <c r="U61" s="166"/>
      <c r="V61" s="138"/>
      <c r="W61" s="53"/>
      <c r="X61" s="8"/>
      <c r="Y61" s="8"/>
      <c r="Z61" s="8"/>
      <c r="AA61" s="8"/>
      <c r="AB61" s="8"/>
      <c r="AC61" s="8"/>
      <c r="AD61" s="8"/>
      <c r="AE61" s="8"/>
    </row>
    <row r="62">
      <c r="A62" s="50"/>
      <c r="B62" s="50"/>
      <c r="C62" s="51"/>
      <c r="D62" s="51"/>
      <c r="E62" s="23"/>
      <c r="F62" s="50"/>
      <c r="G62" s="54"/>
      <c r="H62" s="54"/>
      <c r="I62" s="55"/>
      <c r="J62" s="56"/>
      <c r="K62" s="54"/>
      <c r="L62" s="177"/>
      <c r="M62" s="93"/>
      <c r="N62" s="165"/>
      <c r="O62" s="181"/>
      <c r="P62" s="179"/>
      <c r="Q62" s="73"/>
      <c r="R62" s="74"/>
      <c r="S62" s="75"/>
      <c r="T62" s="163"/>
      <c r="U62" s="166"/>
      <c r="V62" s="135"/>
      <c r="W62" s="53"/>
      <c r="X62" s="8"/>
      <c r="Y62" s="8"/>
      <c r="Z62" s="8"/>
      <c r="AA62" s="8"/>
      <c r="AB62" s="8"/>
      <c r="AC62" s="8"/>
      <c r="AD62" s="8"/>
      <c r="AE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54"/>
      <c r="L63" s="177"/>
      <c r="M63" s="58"/>
      <c r="N63" s="165"/>
      <c r="O63" s="181"/>
      <c r="P63" s="171"/>
      <c r="Q63" s="73"/>
      <c r="R63" s="74"/>
      <c r="S63" s="75"/>
      <c r="T63" s="163"/>
      <c r="U63" s="166"/>
      <c r="V63" s="138"/>
      <c r="W63" s="53"/>
      <c r="X63" s="8"/>
      <c r="Y63" s="8"/>
      <c r="Z63" s="8"/>
      <c r="AA63" s="8"/>
      <c r="AB63" s="8"/>
      <c r="AC63" s="8"/>
      <c r="AD63" s="8"/>
      <c r="AE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54"/>
      <c r="L64" s="177"/>
      <c r="M64" s="58"/>
      <c r="N64" s="170"/>
      <c r="O64" s="181"/>
      <c r="P64" s="179"/>
      <c r="Q64" s="62"/>
      <c r="R64" s="63"/>
      <c r="S64" s="64"/>
      <c r="T64" s="163"/>
      <c r="U64" s="166"/>
      <c r="V64" s="138"/>
      <c r="W64" s="53"/>
      <c r="X64" s="8"/>
      <c r="Y64" s="8"/>
      <c r="Z64" s="8"/>
      <c r="AA64" s="8"/>
      <c r="AB64" s="8"/>
      <c r="AC64" s="8"/>
      <c r="AD64" s="8"/>
      <c r="AE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54"/>
      <c r="L65" s="177"/>
      <c r="M65" s="93"/>
      <c r="N65" s="170"/>
      <c r="O65" s="181"/>
      <c r="P65" s="179"/>
      <c r="Q65" s="73"/>
      <c r="R65" s="74"/>
      <c r="S65" s="75"/>
      <c r="T65" s="163"/>
      <c r="U65" s="166"/>
      <c r="V65" s="138"/>
      <c r="W65" s="182"/>
      <c r="X65" s="8"/>
      <c r="Y65" s="8"/>
      <c r="Z65" s="8"/>
      <c r="AA65" s="8"/>
      <c r="AB65" s="8"/>
      <c r="AC65" s="8"/>
      <c r="AD65" s="8"/>
      <c r="AE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54"/>
      <c r="L66" s="178"/>
      <c r="M66" s="93"/>
      <c r="N66" s="165"/>
      <c r="O66" s="172"/>
      <c r="P66" s="179"/>
      <c r="Q66" s="62"/>
      <c r="R66" s="63"/>
      <c r="S66" s="64"/>
      <c r="T66" s="163"/>
      <c r="U66" s="166"/>
      <c r="V66" s="138"/>
      <c r="W66" s="53"/>
      <c r="X66" s="8"/>
      <c r="Y66" s="8"/>
      <c r="Z66" s="8"/>
      <c r="AA66" s="8"/>
      <c r="AB66" s="8"/>
      <c r="AC66" s="8"/>
      <c r="AD66" s="8"/>
      <c r="AE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54"/>
      <c r="L67" s="178"/>
      <c r="M67" s="93"/>
      <c r="N67" s="170"/>
      <c r="O67" s="176"/>
      <c r="P67" s="171"/>
      <c r="Q67" s="73"/>
      <c r="R67" s="74"/>
      <c r="S67" s="75"/>
      <c r="T67" s="163"/>
      <c r="U67" s="166"/>
      <c r="V67" s="138"/>
      <c r="W67" s="53"/>
      <c r="X67" s="8"/>
      <c r="Y67" s="8"/>
      <c r="Z67" s="8"/>
      <c r="AA67" s="8"/>
      <c r="AB67" s="8"/>
      <c r="AC67" s="8"/>
      <c r="AD67" s="8"/>
      <c r="AE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54"/>
      <c r="L68" s="177"/>
      <c r="M68" s="93"/>
      <c r="N68" s="170"/>
      <c r="O68" s="160"/>
      <c r="P68" s="183"/>
      <c r="Q68" s="73"/>
      <c r="R68" s="74"/>
      <c r="S68" s="75"/>
      <c r="T68" s="163"/>
      <c r="U68" s="166"/>
      <c r="V68" s="138"/>
      <c r="W68" s="53"/>
      <c r="X68" s="8"/>
      <c r="Y68" s="8"/>
      <c r="Z68" s="8"/>
      <c r="AA68" s="8"/>
      <c r="AB68" s="8"/>
      <c r="AC68" s="8"/>
      <c r="AD68" s="8"/>
      <c r="AE68" s="8"/>
    </row>
    <row r="69">
      <c r="A69" s="50"/>
      <c r="B69" s="50"/>
      <c r="C69" s="51"/>
      <c r="D69" s="51"/>
      <c r="E69" s="184"/>
      <c r="F69" s="50"/>
      <c r="G69" s="54"/>
      <c r="H69" s="54"/>
      <c r="I69" s="55"/>
      <c r="J69" s="56"/>
      <c r="K69" s="54"/>
      <c r="L69" s="185"/>
      <c r="M69" s="93"/>
      <c r="N69" s="165"/>
      <c r="O69" s="172"/>
      <c r="P69" s="179"/>
      <c r="Q69" s="62"/>
      <c r="R69" s="63"/>
      <c r="S69" s="64"/>
      <c r="T69" s="163"/>
      <c r="U69" s="166"/>
      <c r="V69" s="138"/>
      <c r="W69" s="53"/>
      <c r="X69" s="8"/>
      <c r="Y69" s="8"/>
      <c r="Z69" s="8"/>
      <c r="AA69" s="8"/>
      <c r="AB69" s="8"/>
      <c r="AC69" s="8"/>
      <c r="AD69" s="8"/>
      <c r="AE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54"/>
      <c r="L70" s="186"/>
      <c r="M70" s="93"/>
      <c r="N70" s="170"/>
      <c r="O70" s="172"/>
      <c r="P70" s="179"/>
      <c r="Q70" s="73"/>
      <c r="R70" s="74"/>
      <c r="S70" s="75"/>
      <c r="T70" s="163"/>
      <c r="U70" s="166"/>
      <c r="V70" s="138"/>
      <c r="W70" s="53"/>
      <c r="X70" s="8"/>
      <c r="Y70" s="8"/>
      <c r="Z70" s="8"/>
      <c r="AA70" s="8"/>
      <c r="AB70" s="8"/>
      <c r="AC70" s="8"/>
      <c r="AD70" s="8"/>
      <c r="AE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54"/>
      <c r="L71" s="177"/>
      <c r="M71" s="93"/>
      <c r="N71" s="187"/>
      <c r="O71" s="172"/>
      <c r="P71" s="179"/>
      <c r="Q71" s="73"/>
      <c r="R71" s="74"/>
      <c r="S71" s="75"/>
      <c r="T71" s="163"/>
      <c r="U71" s="166"/>
      <c r="V71" s="138"/>
      <c r="W71" s="89"/>
      <c r="X71" s="8"/>
      <c r="Y71" s="8"/>
      <c r="Z71" s="8"/>
      <c r="AA71" s="8"/>
      <c r="AB71" s="8"/>
      <c r="AC71" s="8"/>
      <c r="AD71" s="8"/>
      <c r="AE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54"/>
      <c r="L72" s="185"/>
      <c r="M72" s="58"/>
      <c r="N72" s="170"/>
      <c r="O72" s="172"/>
      <c r="P72" s="179"/>
      <c r="Q72" s="73"/>
      <c r="R72" s="74"/>
      <c r="S72" s="75"/>
      <c r="T72" s="163"/>
      <c r="U72" s="166"/>
      <c r="V72" s="138"/>
      <c r="W72" s="53"/>
      <c r="X72" s="8"/>
      <c r="Y72" s="8"/>
      <c r="Z72" s="8"/>
      <c r="AA72" s="8"/>
      <c r="AB72" s="8"/>
      <c r="AC72" s="8"/>
      <c r="AD72" s="8"/>
      <c r="AE72" s="8"/>
    </row>
    <row r="73">
      <c r="A73" s="50"/>
      <c r="B73" s="50"/>
      <c r="C73" s="188"/>
      <c r="D73" s="189"/>
      <c r="E73" s="184"/>
      <c r="F73" s="50"/>
      <c r="G73" s="54"/>
      <c r="H73" s="54"/>
      <c r="I73" s="55"/>
      <c r="J73" s="56"/>
      <c r="K73" s="54"/>
      <c r="L73" s="190"/>
      <c r="M73" s="58"/>
      <c r="N73" s="191"/>
      <c r="O73" s="192"/>
      <c r="P73" s="193"/>
      <c r="Q73" s="73"/>
      <c r="R73" s="74"/>
      <c r="S73" s="75"/>
      <c r="T73" s="194"/>
      <c r="U73" s="195"/>
      <c r="V73" s="138"/>
      <c r="W73" s="53"/>
      <c r="X73" s="8"/>
      <c r="Y73" s="8"/>
      <c r="Z73" s="8"/>
      <c r="AA73" s="8"/>
      <c r="AB73" s="8"/>
      <c r="AC73" s="8"/>
      <c r="AD73" s="8"/>
      <c r="AE73" s="8"/>
    </row>
    <row r="74">
      <c r="A74" s="50"/>
      <c r="B74" s="50"/>
      <c r="C74" s="188"/>
      <c r="D74" s="51"/>
      <c r="E74" s="184"/>
      <c r="F74" s="50"/>
      <c r="G74" s="54"/>
      <c r="H74" s="54"/>
      <c r="I74" s="55"/>
      <c r="J74" s="56"/>
      <c r="K74" s="54"/>
      <c r="L74" s="196"/>
      <c r="M74" s="93"/>
      <c r="N74" s="191"/>
      <c r="O74" s="192"/>
      <c r="P74" s="197"/>
      <c r="Q74" s="151"/>
      <c r="R74" s="152"/>
      <c r="S74" s="153"/>
      <c r="T74" s="194"/>
      <c r="U74" s="195"/>
      <c r="V74" s="138"/>
      <c r="W74" s="182"/>
      <c r="X74" s="8"/>
      <c r="Y74" s="8"/>
      <c r="Z74" s="8"/>
      <c r="AA74" s="8"/>
      <c r="AB74" s="8"/>
      <c r="AC74" s="8"/>
      <c r="AD74" s="8"/>
      <c r="AE74" s="8"/>
    </row>
    <row r="75">
      <c r="A75" s="50"/>
      <c r="B75" s="50"/>
      <c r="C75" s="188"/>
      <c r="D75" s="91"/>
      <c r="E75" s="184"/>
      <c r="F75" s="50"/>
      <c r="G75" s="54"/>
      <c r="H75" s="54"/>
      <c r="I75" s="54"/>
      <c r="J75" s="56"/>
      <c r="K75" s="54"/>
      <c r="L75" s="190"/>
      <c r="M75" s="93"/>
      <c r="N75" s="198"/>
      <c r="O75" s="192"/>
      <c r="P75" s="197"/>
      <c r="Q75" s="73"/>
      <c r="R75" s="74"/>
      <c r="S75" s="75"/>
      <c r="T75" s="194"/>
      <c r="U75" s="195"/>
      <c r="V75" s="138"/>
      <c r="W75" s="182"/>
      <c r="X75" s="8"/>
      <c r="Y75" s="8"/>
      <c r="Z75" s="8"/>
      <c r="AA75" s="8"/>
      <c r="AB75" s="8"/>
      <c r="AC75" s="8"/>
      <c r="AD75" s="8"/>
      <c r="AE75" s="8"/>
    </row>
    <row r="76">
      <c r="A76" s="50"/>
      <c r="B76" s="50"/>
      <c r="C76" s="188"/>
      <c r="D76" s="51"/>
      <c r="E76" s="184"/>
      <c r="F76" s="50"/>
      <c r="G76" s="54"/>
      <c r="H76" s="54"/>
      <c r="I76" s="54"/>
      <c r="J76" s="56"/>
      <c r="K76" s="54"/>
      <c r="L76" s="190"/>
      <c r="M76" s="58"/>
      <c r="N76" s="191"/>
      <c r="O76" s="192"/>
      <c r="P76" s="197"/>
      <c r="Q76" s="73"/>
      <c r="R76" s="74"/>
      <c r="S76" s="75"/>
      <c r="T76" s="194"/>
      <c r="U76" s="195"/>
      <c r="V76" s="138"/>
      <c r="W76" s="182"/>
      <c r="X76" s="8"/>
      <c r="Y76" s="8"/>
      <c r="Z76" s="8"/>
      <c r="AA76" s="8"/>
      <c r="AB76" s="8"/>
      <c r="AC76" s="8"/>
      <c r="AD76" s="8"/>
      <c r="AE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54"/>
      <c r="L77" s="196"/>
      <c r="M77" s="93"/>
      <c r="N77" s="191"/>
      <c r="O77" s="192"/>
      <c r="P77" s="197"/>
      <c r="Q77" s="73"/>
      <c r="R77" s="74"/>
      <c r="S77" s="75"/>
      <c r="T77" s="194"/>
      <c r="U77" s="195"/>
      <c r="V77" s="138"/>
      <c r="W77" s="182"/>
      <c r="X77" s="8"/>
      <c r="Y77" s="8"/>
      <c r="Z77" s="8"/>
      <c r="AA77" s="8"/>
      <c r="AB77" s="8"/>
      <c r="AC77" s="8"/>
      <c r="AD77" s="8"/>
      <c r="AE77" s="8"/>
    </row>
    <row r="78">
      <c r="A78" s="50"/>
      <c r="B78" s="50"/>
      <c r="C78" s="188"/>
      <c r="D78" s="51"/>
      <c r="E78" s="23"/>
      <c r="F78" s="50"/>
      <c r="G78" s="54"/>
      <c r="H78" s="54"/>
      <c r="I78" s="54"/>
      <c r="J78" s="56"/>
      <c r="K78" s="54"/>
      <c r="L78" s="196"/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99"/>
      <c r="X78" s="8"/>
      <c r="Y78" s="8"/>
      <c r="Z78" s="8"/>
      <c r="AA78" s="8"/>
      <c r="AB78" s="8"/>
      <c r="AC78" s="8"/>
      <c r="AD78" s="8"/>
      <c r="AE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54"/>
      <c r="L79" s="196"/>
      <c r="M79" s="93"/>
      <c r="N79" s="191"/>
      <c r="O79" s="192"/>
      <c r="P79" s="197"/>
      <c r="Q79" s="73"/>
      <c r="R79" s="74"/>
      <c r="S79" s="75"/>
      <c r="T79" s="194"/>
      <c r="U79" s="195"/>
      <c r="V79" s="138"/>
      <c r="W79" s="182"/>
      <c r="X79" s="8"/>
      <c r="Y79" s="8"/>
      <c r="Z79" s="8"/>
      <c r="AA79" s="8"/>
      <c r="AB79" s="8"/>
      <c r="AC79" s="8"/>
      <c r="AD79" s="8"/>
      <c r="AE79" s="8"/>
    </row>
    <row r="80">
      <c r="A80" s="56"/>
      <c r="B80" s="50"/>
      <c r="C80" s="188"/>
      <c r="D80" s="51"/>
      <c r="E80" s="23"/>
      <c r="F80" s="50"/>
      <c r="G80" s="200"/>
      <c r="H80" s="200"/>
      <c r="I80" s="200"/>
      <c r="J80" s="56"/>
      <c r="K80" s="54"/>
      <c r="L80" s="190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201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54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2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54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54"/>
      <c r="L83" s="203"/>
      <c r="M83" s="204"/>
      <c r="N83" s="205"/>
      <c r="O83" s="206"/>
      <c r="P83" s="207"/>
      <c r="Q83" s="208"/>
      <c r="R83" s="209"/>
      <c r="S83" s="210"/>
      <c r="T83" s="211"/>
      <c r="U83" s="212"/>
      <c r="V83" s="213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54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54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54"/>
      <c r="L86" s="214"/>
      <c r="M86" s="204"/>
      <c r="N86" s="215"/>
      <c r="O86" s="216"/>
      <c r="P86" s="217"/>
      <c r="Q86" s="218"/>
      <c r="R86" s="219"/>
      <c r="S86" s="220"/>
      <c r="T86" s="22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184"/>
      <c r="F87" s="50"/>
      <c r="G87" s="200"/>
      <c r="H87" s="200"/>
      <c r="I87" s="200"/>
      <c r="J87" s="56"/>
      <c r="K87" s="54"/>
      <c r="L87" s="203"/>
      <c r="M87" s="222"/>
      <c r="N87" s="205"/>
      <c r="O87" s="206"/>
      <c r="P87" s="207"/>
      <c r="Q87" s="223"/>
      <c r="R87" s="224"/>
      <c r="S87" s="225"/>
      <c r="T87" s="21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54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54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4"/>
      <c r="B95" s="4"/>
      <c r="C95" s="2"/>
      <c r="D95" s="226"/>
      <c r="E95" s="227"/>
      <c r="F95" s="4"/>
      <c r="G95" s="228"/>
      <c r="H95" s="229"/>
      <c r="I95" s="230"/>
      <c r="J95" s="4"/>
      <c r="K95" s="4"/>
      <c r="L95" s="231"/>
      <c r="R95" s="231"/>
      <c r="S95" s="231"/>
      <c r="T95" s="232"/>
      <c r="U95" s="232"/>
      <c r="V95" s="233"/>
      <c r="W95" s="234">
        <f>SUM(W7:W94)</f>
        <v>2679</v>
      </c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35"/>
      <c r="E96" s="236"/>
      <c r="F96" s="1"/>
      <c r="G96" s="237"/>
      <c r="H96" s="238"/>
      <c r="I96" s="239"/>
      <c r="J96" s="1"/>
      <c r="K96" s="1"/>
      <c r="L96" s="240" t="s">
        <v>34</v>
      </c>
      <c r="M96" s="241"/>
      <c r="R96" s="241"/>
      <c r="S96" s="241"/>
      <c r="T96" s="232"/>
      <c r="U96" s="232"/>
      <c r="V96" s="233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42"/>
      <c r="D97" s="17"/>
      <c r="E97" s="243"/>
      <c r="F97" s="244"/>
      <c r="G97" s="228"/>
      <c r="H97" s="3"/>
      <c r="I97" s="3"/>
      <c r="J97" s="1"/>
      <c r="K97" s="1"/>
      <c r="L97" s="189">
        <f>SUM(L7:L94)</f>
        <v>1745.9</v>
      </c>
      <c r="M97" s="245" t="s">
        <v>35</v>
      </c>
      <c r="N97" s="246"/>
      <c r="R97" s="246"/>
      <c r="S97" s="246"/>
      <c r="T97" s="247"/>
      <c r="U97" s="247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1"/>
      <c r="B98" s="1"/>
      <c r="C98" s="2"/>
      <c r="D98" s="17"/>
      <c r="E98" s="1"/>
      <c r="F98" s="1"/>
      <c r="G98" s="228"/>
      <c r="H98" s="3"/>
      <c r="I98" s="3"/>
      <c r="J98" s="1"/>
      <c r="K98" s="1"/>
      <c r="L98" s="189">
        <f>SUM(L97*1%)</f>
        <v>17.459</v>
      </c>
      <c r="M98" s="248">
        <f>SUM(M7:M94)</f>
        <v>1197</v>
      </c>
      <c r="N98" s="249" t="s">
        <v>24</v>
      </c>
      <c r="R98" s="249"/>
      <c r="S98" s="249"/>
      <c r="T98" s="250" t="s">
        <v>36</v>
      </c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1"/>
      <c r="K99" s="1"/>
      <c r="L99" s="251"/>
      <c r="M99" s="91">
        <f>SUM(M98*1%)</f>
        <v>11.97</v>
      </c>
      <c r="N99" s="252" t="s">
        <v>37</v>
      </c>
      <c r="O99" s="253"/>
      <c r="R99" s="253"/>
      <c r="S99" s="253"/>
      <c r="T99" s="232"/>
      <c r="U99" s="232"/>
      <c r="V99" s="233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254" t="s">
        <v>38</v>
      </c>
      <c r="H100" s="254">
        <v>147.0</v>
      </c>
      <c r="I100" s="3"/>
      <c r="J100" s="1"/>
      <c r="K100" s="1"/>
      <c r="L100" s="8"/>
      <c r="M100" s="251"/>
      <c r="N100" s="248">
        <f>SUM(N7:N94)</f>
        <v>0</v>
      </c>
      <c r="O100" s="253"/>
      <c r="R100" s="253"/>
      <c r="S100" s="253"/>
      <c r="T100" s="256"/>
      <c r="U100" s="256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257"/>
      <c r="G101" s="258" t="s">
        <v>39</v>
      </c>
      <c r="H101" s="259">
        <f>SUM(L97,M98,N100,O102,P103,S107)</f>
        <v>3339.9</v>
      </c>
      <c r="I101" s="3"/>
      <c r="J101" s="1"/>
      <c r="K101" s="1"/>
      <c r="L101" s="8"/>
      <c r="M101" s="8"/>
      <c r="N101" s="91">
        <f>SUM(N100*1%)</f>
        <v>0</v>
      </c>
      <c r="O101" s="260" t="s">
        <v>40</v>
      </c>
      <c r="P101" s="231"/>
      <c r="R101" s="231"/>
      <c r="S101" s="231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41</v>
      </c>
      <c r="H102" s="259">
        <f>SUM(T108,U109,V110)</f>
        <v>0</v>
      </c>
      <c r="I102" s="3"/>
      <c r="J102" s="1"/>
      <c r="K102" s="1"/>
      <c r="L102" s="8"/>
      <c r="M102" s="8"/>
      <c r="N102" s="18"/>
      <c r="O102" s="189">
        <f>SUM(O7:O94)</f>
        <v>250</v>
      </c>
      <c r="P102" s="261" t="s">
        <v>42</v>
      </c>
      <c r="Q102" s="262"/>
      <c r="R102" s="262"/>
      <c r="S102" s="262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1"/>
      <c r="G103" s="258" t="s">
        <v>43</v>
      </c>
      <c r="H103" s="259">
        <f>SUM(Q105,R106)</f>
        <v>620</v>
      </c>
      <c r="I103" s="3"/>
      <c r="J103" s="1"/>
      <c r="K103" s="1"/>
      <c r="L103" s="8"/>
      <c r="M103" s="8"/>
      <c r="N103" s="1"/>
      <c r="O103" s="189">
        <f>SUM(O102*1%)</f>
        <v>2.5</v>
      </c>
      <c r="P103" s="189">
        <f>SUM(P7:P94)</f>
        <v>0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1"/>
      <c r="K104" s="1"/>
      <c r="L104" s="8"/>
      <c r="M104" s="8"/>
      <c r="N104" s="1"/>
      <c r="O104" s="1"/>
      <c r="P104" s="189">
        <f>SUM(P103*1%)</f>
        <v>0</v>
      </c>
      <c r="Q104" s="263" t="s">
        <v>44</v>
      </c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264" t="s">
        <v>45</v>
      </c>
      <c r="H105" s="265">
        <f>SUM(O7,Q8,Q9,L10,M14,M15,L16,M34,M36,M37)</f>
        <v>2147</v>
      </c>
      <c r="I105" s="282">
        <v>0.0</v>
      </c>
      <c r="J105" s="1"/>
      <c r="K105" s="1"/>
      <c r="L105" s="8"/>
      <c r="M105" s="8"/>
      <c r="N105" s="1"/>
      <c r="O105" s="1"/>
      <c r="P105" s="8"/>
      <c r="Q105" s="189">
        <f>SUM(Q7:Q95)</f>
        <v>620</v>
      </c>
      <c r="R105" s="267" t="s">
        <v>46</v>
      </c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8" t="s">
        <v>47</v>
      </c>
      <c r="H106" s="300">
        <f>SUM(L12,L13,L30,L31,L33,L35)</f>
        <v>1148.9</v>
      </c>
      <c r="I106" s="301"/>
      <c r="J106" s="1"/>
      <c r="K106" s="1"/>
      <c r="L106" s="8"/>
      <c r="M106" s="8"/>
      <c r="N106" s="1"/>
      <c r="O106" s="1"/>
      <c r="P106" s="8"/>
      <c r="Q106" s="189">
        <f>SUM(Q105*2%)</f>
        <v>12.4</v>
      </c>
      <c r="R106" s="17">
        <f>SUM(R7:R94)</f>
        <v>0</v>
      </c>
      <c r="S106" s="270" t="s">
        <v>48</v>
      </c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71" t="s">
        <v>49</v>
      </c>
      <c r="H107" s="300">
        <f>SUM(Q11,S18,M29,L32)</f>
        <v>664</v>
      </c>
      <c r="I107" s="322">
        <f>SUM(S18)</f>
        <v>147</v>
      </c>
      <c r="J107" s="1"/>
      <c r="K107" s="1"/>
      <c r="L107" s="8"/>
      <c r="M107" s="8"/>
      <c r="N107" s="1"/>
      <c r="O107" s="1"/>
      <c r="P107" s="8"/>
      <c r="Q107" s="18"/>
      <c r="R107" s="189">
        <f>SUM(R106*1%)</f>
        <v>0</v>
      </c>
      <c r="S107" s="17">
        <f>SUM(S7:S94)</f>
        <v>147</v>
      </c>
      <c r="T107" s="272" t="s">
        <v>50</v>
      </c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144"/>
      <c r="D108" s="17"/>
      <c r="E108" s="1"/>
      <c r="F108" s="1"/>
      <c r="G108" s="3"/>
      <c r="H108" s="3"/>
      <c r="I108" s="3"/>
      <c r="J108" s="1"/>
      <c r="K108" s="1"/>
      <c r="L108" s="8"/>
      <c r="M108" s="8"/>
      <c r="N108" s="1"/>
      <c r="O108" s="1"/>
      <c r="P108" s="8"/>
      <c r="Q108" s="1"/>
      <c r="R108" s="1"/>
      <c r="S108" s="189">
        <f>SUM(S107*1%)</f>
        <v>1.47</v>
      </c>
      <c r="T108" s="189">
        <f>SUM(T7:T95)</f>
        <v>0</v>
      </c>
      <c r="U108" s="273" t="s">
        <v>47</v>
      </c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"/>
      <c r="T109" s="189">
        <f>SUM(T108*2%)</f>
        <v>0</v>
      </c>
      <c r="U109" s="189">
        <f>SUM(U7:U95)</f>
        <v>0</v>
      </c>
      <c r="V109" s="274" t="s">
        <v>49</v>
      </c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8"/>
      <c r="U110" s="189">
        <f>SUM(U109*2%)</f>
        <v>0</v>
      </c>
      <c r="V110" s="275">
        <f>SUM(V7:V95)</f>
        <v>0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8"/>
      <c r="V111" s="189">
        <f>SUM(V110*2%)</f>
        <v>0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276"/>
      <c r="V112" s="277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8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278"/>
      <c r="D228" s="278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N1003" s="279"/>
      <c r="O1003" s="279"/>
      <c r="Q1003" s="279"/>
      <c r="R1003" s="279"/>
      <c r="S1003" s="279"/>
    </row>
  </sheetData>
  <mergeCells count="15">
    <mergeCell ref="L95:Q95"/>
    <mergeCell ref="M96:Q96"/>
    <mergeCell ref="N97:Q97"/>
    <mergeCell ref="N98:Q98"/>
    <mergeCell ref="T98:V98"/>
    <mergeCell ref="O99:Q99"/>
    <mergeCell ref="O100:Q100"/>
    <mergeCell ref="P101:Q101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4">
      <formula1>"❤️,🤬,🫤"</formula1>
    </dataValidation>
    <dataValidation type="list" allowBlank="1" showErrorMessage="1" sqref="B7:B94">
      <formula1>"Pix,Cartão,Pacote ,Pago "</formula1>
    </dataValidation>
    <dataValidation type="list" allowBlank="1" showErrorMessage="1" sqref="E7:E94 E211:F1002">
      <formula1>"Vinicius,Gustavo,Kaua,Wesley,Caio,Julia,Thiago,Daniel,Jonatha,Jhonatas,Gabriel ,Diogo,David,Caio Ferreira,Kaicky,Pamelah,Caio Alves,Felipe,Camila,Wiliam "</formula1>
    </dataValidation>
    <dataValidation type="list" allowBlank="1" showErrorMessage="1" sqref="F7:F94">
      <formula1>"White board,Cartoon ,3D ,3D Premium ,2D,VSL,Logo,Post,Influencer,Mães WB,Mães VSL,Mães 3D,Mães Influencer"</formula1>
    </dataValidation>
    <dataValidation type="list" allowBlank="1" showErrorMessage="1" sqref="A7:A94">
      <formula1>"Nobre,Publicidade"</formula1>
    </dataValidation>
    <dataValidation type="list" allowBlank="1" showErrorMessage="1" sqref="J7:J94">
      <formula1>"Mel,Drieli,Fernanda"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30.88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70</v>
      </c>
      <c r="B7" s="50" t="s">
        <v>63</v>
      </c>
      <c r="C7" s="51"/>
      <c r="D7" s="70" t="s">
        <v>1528</v>
      </c>
      <c r="E7" s="53" t="s">
        <v>174</v>
      </c>
      <c r="F7" s="50" t="s">
        <v>73</v>
      </c>
      <c r="G7" s="282" t="s">
        <v>1529</v>
      </c>
      <c r="H7" s="54"/>
      <c r="I7" s="55" t="s">
        <v>1530</v>
      </c>
      <c r="J7" s="50" t="s">
        <v>60</v>
      </c>
      <c r="K7" s="54"/>
      <c r="L7" s="57"/>
      <c r="M7" s="58">
        <v>127.0</v>
      </c>
      <c r="N7" s="59"/>
      <c r="O7" s="60"/>
      <c r="P7" s="61"/>
      <c r="Q7" s="62"/>
      <c r="R7" s="63"/>
      <c r="S7" s="64"/>
      <c r="T7" s="65"/>
      <c r="U7" s="66"/>
      <c r="V7" s="67"/>
      <c r="W7" s="53">
        <v>50.0</v>
      </c>
      <c r="X7" s="68" t="s">
        <v>25</v>
      </c>
      <c r="Y7" s="69">
        <f>SUM(L7:L95)</f>
        <v>3039</v>
      </c>
      <c r="Z7" s="8"/>
      <c r="AA7" s="8"/>
      <c r="AB7" s="8"/>
      <c r="AC7" s="8"/>
      <c r="AD7" s="8"/>
      <c r="AE7" s="8"/>
    </row>
    <row r="8">
      <c r="A8" s="50" t="s">
        <v>70</v>
      </c>
      <c r="B8" s="50" t="s">
        <v>63</v>
      </c>
      <c r="C8" s="51"/>
      <c r="D8" s="70" t="s">
        <v>1531</v>
      </c>
      <c r="E8" s="53" t="s">
        <v>149</v>
      </c>
      <c r="F8" s="50" t="s">
        <v>73</v>
      </c>
      <c r="G8" s="282" t="s">
        <v>1532</v>
      </c>
      <c r="H8" s="54"/>
      <c r="I8" s="55" t="s">
        <v>1533</v>
      </c>
      <c r="J8" s="50" t="s">
        <v>77</v>
      </c>
      <c r="K8" s="54"/>
      <c r="L8" s="71"/>
      <c r="M8" s="58">
        <v>147.0</v>
      </c>
      <c r="N8" s="59"/>
      <c r="O8" s="72"/>
      <c r="P8" s="61"/>
      <c r="Q8" s="73"/>
      <c r="R8" s="74"/>
      <c r="S8" s="75"/>
      <c r="T8" s="76"/>
      <c r="U8" s="77"/>
      <c r="V8" s="78"/>
      <c r="W8" s="53">
        <v>50.0</v>
      </c>
      <c r="X8" s="38" t="s">
        <v>13</v>
      </c>
      <c r="Y8" s="69">
        <f>SUM(M7:M95)</f>
        <v>2947</v>
      </c>
      <c r="Z8" s="8"/>
      <c r="AA8" s="8"/>
      <c r="AB8" s="8"/>
      <c r="AC8" s="8"/>
      <c r="AD8" s="8"/>
      <c r="AE8" s="8"/>
    </row>
    <row r="9">
      <c r="A9" s="50" t="s">
        <v>70</v>
      </c>
      <c r="B9" s="50" t="s">
        <v>63</v>
      </c>
      <c r="C9" s="79"/>
      <c r="D9" s="70" t="s">
        <v>1534</v>
      </c>
      <c r="E9" s="53" t="s">
        <v>35</v>
      </c>
      <c r="F9" s="50" t="s">
        <v>56</v>
      </c>
      <c r="G9" s="282" t="s">
        <v>1535</v>
      </c>
      <c r="H9" s="54"/>
      <c r="I9" s="55" t="s">
        <v>565</v>
      </c>
      <c r="J9" s="50" t="s">
        <v>60</v>
      </c>
      <c r="K9" s="54"/>
      <c r="L9" s="71"/>
      <c r="M9" s="80"/>
      <c r="N9" s="59"/>
      <c r="O9" s="81"/>
      <c r="P9" s="61"/>
      <c r="Q9" s="73"/>
      <c r="R9" s="74"/>
      <c r="S9" s="75"/>
      <c r="T9" s="76">
        <v>125.0</v>
      </c>
      <c r="U9" s="77"/>
      <c r="V9" s="67"/>
      <c r="W9" s="283">
        <v>125.0</v>
      </c>
      <c r="X9" s="82" t="s">
        <v>14</v>
      </c>
      <c r="Y9" s="83">
        <f>SUM(N7:N95)</f>
        <v>1545</v>
      </c>
      <c r="Z9" s="8"/>
      <c r="AA9" s="8"/>
      <c r="AB9" s="8"/>
      <c r="AC9" s="8"/>
      <c r="AD9" s="8"/>
      <c r="AE9" s="8"/>
    </row>
    <row r="10">
      <c r="A10" s="50" t="s">
        <v>52</v>
      </c>
      <c r="B10" s="50" t="s">
        <v>63</v>
      </c>
      <c r="C10" s="51"/>
      <c r="D10" s="84"/>
      <c r="E10" s="53" t="s">
        <v>149</v>
      </c>
      <c r="F10" s="50" t="s">
        <v>73</v>
      </c>
      <c r="G10" s="348" t="s">
        <v>1536</v>
      </c>
      <c r="H10" s="85" t="s">
        <v>1537</v>
      </c>
      <c r="I10" s="55" t="s">
        <v>1538</v>
      </c>
      <c r="J10" s="50" t="s">
        <v>77</v>
      </c>
      <c r="K10" s="54"/>
      <c r="L10" s="71"/>
      <c r="M10" s="58"/>
      <c r="N10" s="59"/>
      <c r="O10" s="86">
        <v>147.0</v>
      </c>
      <c r="P10" s="61"/>
      <c r="Q10" s="87"/>
      <c r="R10" s="43"/>
      <c r="S10" s="44"/>
      <c r="T10" s="88"/>
      <c r="U10" s="77"/>
      <c r="V10" s="67"/>
      <c r="W10" s="89">
        <v>50.0</v>
      </c>
      <c r="X10" s="90" t="s">
        <v>27</v>
      </c>
      <c r="Y10" s="83">
        <f>SUM(O7:O95)</f>
        <v>147</v>
      </c>
      <c r="Z10" s="8"/>
      <c r="AA10" s="8"/>
      <c r="AB10" s="8"/>
      <c r="AC10" s="8"/>
      <c r="AD10" s="8"/>
      <c r="AE10" s="8"/>
    </row>
    <row r="11">
      <c r="A11" s="50" t="s">
        <v>70</v>
      </c>
      <c r="B11" s="50" t="s">
        <v>63</v>
      </c>
      <c r="C11" s="51"/>
      <c r="D11" s="84" t="s">
        <v>1539</v>
      </c>
      <c r="E11" s="53" t="s">
        <v>65</v>
      </c>
      <c r="F11" s="50" t="s">
        <v>56</v>
      </c>
      <c r="G11" s="282" t="s">
        <v>1540</v>
      </c>
      <c r="H11" s="54" t="s">
        <v>1541</v>
      </c>
      <c r="I11" s="55" t="s">
        <v>1542</v>
      </c>
      <c r="J11" s="50" t="s">
        <v>49</v>
      </c>
      <c r="K11" s="54"/>
      <c r="L11" s="57"/>
      <c r="M11" s="93"/>
      <c r="N11" s="59"/>
      <c r="O11" s="86"/>
      <c r="P11" s="94"/>
      <c r="Q11" s="62"/>
      <c r="R11" s="63">
        <v>500.0</v>
      </c>
      <c r="S11" s="64"/>
      <c r="T11" s="88"/>
      <c r="U11" s="95"/>
      <c r="V11" s="96"/>
      <c r="W11" s="89">
        <v>250.0</v>
      </c>
      <c r="X11" s="41" t="s">
        <v>16</v>
      </c>
      <c r="Y11" s="83">
        <f>SUM(P7:P95)</f>
        <v>2032</v>
      </c>
      <c r="Z11" s="8"/>
      <c r="AA11" s="8"/>
      <c r="AB11" s="8"/>
      <c r="AC11" s="8"/>
      <c r="AD11" s="8"/>
      <c r="AE11" s="8"/>
    </row>
    <row r="12">
      <c r="A12" s="50" t="s">
        <v>70</v>
      </c>
      <c r="B12" s="50" t="s">
        <v>63</v>
      </c>
      <c r="C12" s="98"/>
      <c r="D12" s="84" t="s">
        <v>1543</v>
      </c>
      <c r="E12" s="53" t="s">
        <v>55</v>
      </c>
      <c r="F12" s="50" t="s">
        <v>56</v>
      </c>
      <c r="G12" s="282" t="s">
        <v>1544</v>
      </c>
      <c r="H12" s="54"/>
      <c r="I12" s="55" t="s">
        <v>1545</v>
      </c>
      <c r="J12" s="50" t="s">
        <v>60</v>
      </c>
      <c r="K12" s="54"/>
      <c r="L12" s="57"/>
      <c r="M12" s="335">
        <v>250.0</v>
      </c>
      <c r="N12" s="59"/>
      <c r="O12" s="100"/>
      <c r="P12" s="61"/>
      <c r="Q12" s="62"/>
      <c r="R12" s="63"/>
      <c r="S12" s="64"/>
      <c r="T12" s="101"/>
      <c r="U12" s="102"/>
      <c r="V12" s="103"/>
      <c r="W12" s="89">
        <v>125.0</v>
      </c>
      <c r="X12" s="44" t="s">
        <v>19</v>
      </c>
      <c r="Y12" s="97">
        <f>SUM(S7:S95)</f>
        <v>800</v>
      </c>
      <c r="Z12" s="8"/>
      <c r="AA12" s="8"/>
      <c r="AB12" s="8"/>
      <c r="AC12" s="8"/>
      <c r="AD12" s="8"/>
      <c r="AE12" s="8"/>
    </row>
    <row r="13" ht="16.5" customHeight="1">
      <c r="A13" s="50" t="s">
        <v>52</v>
      </c>
      <c r="B13" s="50" t="s">
        <v>63</v>
      </c>
      <c r="C13" s="79"/>
      <c r="D13" s="70" t="s">
        <v>1546</v>
      </c>
      <c r="E13" s="53" t="s">
        <v>35</v>
      </c>
      <c r="F13" s="50" t="s">
        <v>73</v>
      </c>
      <c r="G13" s="284" t="s">
        <v>1547</v>
      </c>
      <c r="H13" s="106" t="s">
        <v>1548</v>
      </c>
      <c r="I13" s="55" t="s">
        <v>1549</v>
      </c>
      <c r="J13" s="50" t="s">
        <v>60</v>
      </c>
      <c r="K13" s="54"/>
      <c r="L13" s="71"/>
      <c r="M13" s="58"/>
      <c r="N13" s="59">
        <v>200.0</v>
      </c>
      <c r="O13" s="86"/>
      <c r="P13" s="61"/>
      <c r="Q13" s="87"/>
      <c r="R13" s="43"/>
      <c r="S13" s="44"/>
      <c r="T13" s="76"/>
      <c r="U13" s="95"/>
      <c r="V13" s="103"/>
      <c r="W13" s="89">
        <v>50.0</v>
      </c>
      <c r="X13" s="108" t="s">
        <v>28</v>
      </c>
      <c r="Y13" s="69">
        <f>SUM(Y7:Y12)</f>
        <v>10510</v>
      </c>
      <c r="Z13" s="8"/>
      <c r="AA13" s="8"/>
      <c r="AB13" s="8"/>
      <c r="AC13" s="8"/>
      <c r="AD13" s="8"/>
      <c r="AE13" s="8"/>
    </row>
    <row r="14">
      <c r="A14" s="50" t="s">
        <v>70</v>
      </c>
      <c r="B14" s="50" t="s">
        <v>63</v>
      </c>
      <c r="C14" s="51"/>
      <c r="D14" s="70" t="s">
        <v>1550</v>
      </c>
      <c r="E14" s="53" t="s">
        <v>92</v>
      </c>
      <c r="F14" s="50" t="s">
        <v>56</v>
      </c>
      <c r="G14" s="282" t="s">
        <v>1551</v>
      </c>
      <c r="H14" s="54"/>
      <c r="I14" s="55" t="s">
        <v>1552</v>
      </c>
      <c r="J14" s="50" t="s">
        <v>49</v>
      </c>
      <c r="K14" s="54"/>
      <c r="L14" s="71"/>
      <c r="M14" s="58"/>
      <c r="N14" s="59"/>
      <c r="O14" s="86"/>
      <c r="P14" s="61"/>
      <c r="Q14" s="87"/>
      <c r="R14" s="43">
        <v>299.0</v>
      </c>
      <c r="S14" s="44"/>
      <c r="T14" s="88"/>
      <c r="U14" s="109"/>
      <c r="V14" s="103"/>
      <c r="W14" s="305">
        <v>299.0</v>
      </c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70</v>
      </c>
      <c r="B15" s="50" t="s">
        <v>63</v>
      </c>
      <c r="C15" s="51"/>
      <c r="D15" s="84" t="s">
        <v>1553</v>
      </c>
      <c r="E15" s="53" t="s">
        <v>899</v>
      </c>
      <c r="F15" s="50" t="s">
        <v>56</v>
      </c>
      <c r="G15" s="282" t="s">
        <v>1554</v>
      </c>
      <c r="H15" s="54"/>
      <c r="I15" s="55" t="s">
        <v>1555</v>
      </c>
      <c r="J15" s="50" t="s">
        <v>60</v>
      </c>
      <c r="K15" s="54"/>
      <c r="L15" s="71"/>
      <c r="M15" s="58">
        <v>250.0</v>
      </c>
      <c r="N15" s="59"/>
      <c r="O15" s="86"/>
      <c r="P15" s="61"/>
      <c r="Q15" s="62"/>
      <c r="R15" s="63"/>
      <c r="S15" s="64"/>
      <c r="T15" s="88"/>
      <c r="U15" s="95"/>
      <c r="V15" s="112"/>
      <c r="W15" s="89">
        <v>125.0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70</v>
      </c>
      <c r="B16" s="50" t="s">
        <v>63</v>
      </c>
      <c r="C16" s="51"/>
      <c r="D16" s="84" t="s">
        <v>1556</v>
      </c>
      <c r="E16" s="53"/>
      <c r="F16" s="50" t="s">
        <v>73</v>
      </c>
      <c r="G16" s="282" t="s">
        <v>1557</v>
      </c>
      <c r="H16" s="54"/>
      <c r="I16" s="55" t="s">
        <v>1558</v>
      </c>
      <c r="J16" s="50" t="s">
        <v>60</v>
      </c>
      <c r="K16" s="54"/>
      <c r="L16" s="71"/>
      <c r="M16" s="58"/>
      <c r="N16" s="59"/>
      <c r="O16" s="86"/>
      <c r="P16" s="115"/>
      <c r="Q16" s="62"/>
      <c r="R16" s="63"/>
      <c r="S16" s="64"/>
      <c r="T16" s="76">
        <v>250.0</v>
      </c>
      <c r="U16" s="95"/>
      <c r="V16" s="103"/>
      <c r="W16" s="89">
        <v>50.0</v>
      </c>
      <c r="X16" s="117" t="s">
        <v>17</v>
      </c>
      <c r="Y16" s="69">
        <f>SUM(Q7:Q95)</f>
        <v>299</v>
      </c>
      <c r="Z16" s="8"/>
      <c r="AA16" s="8"/>
      <c r="AB16" s="8"/>
      <c r="AC16" s="8"/>
      <c r="AD16" s="8"/>
      <c r="AE16" s="8"/>
    </row>
    <row r="17">
      <c r="A17" s="50" t="s">
        <v>70</v>
      </c>
      <c r="B17" s="50" t="s">
        <v>63</v>
      </c>
      <c r="C17" s="79"/>
      <c r="D17" s="84" t="s">
        <v>1559</v>
      </c>
      <c r="E17" s="53" t="s">
        <v>55</v>
      </c>
      <c r="F17" s="50" t="s">
        <v>56</v>
      </c>
      <c r="G17" s="282" t="s">
        <v>1560</v>
      </c>
      <c r="H17" s="54" t="s">
        <v>1561</v>
      </c>
      <c r="I17" s="55" t="s">
        <v>1562</v>
      </c>
      <c r="J17" s="50" t="s">
        <v>49</v>
      </c>
      <c r="K17" s="54"/>
      <c r="L17" s="71"/>
      <c r="M17" s="93"/>
      <c r="N17" s="59"/>
      <c r="O17" s="81"/>
      <c r="P17" s="61"/>
      <c r="Q17" s="87"/>
      <c r="R17" s="43"/>
      <c r="S17" s="44"/>
      <c r="T17" s="88"/>
      <c r="U17" s="95"/>
      <c r="V17" s="96">
        <v>299.0</v>
      </c>
      <c r="W17" s="288">
        <v>299.0</v>
      </c>
      <c r="X17" s="43" t="s">
        <v>18</v>
      </c>
      <c r="Y17" s="69">
        <f>SUM(R7:R95)</f>
        <v>1348</v>
      </c>
      <c r="Z17" s="8"/>
      <c r="AA17" s="8"/>
      <c r="AB17" s="8"/>
      <c r="AC17" s="8"/>
      <c r="AD17" s="8"/>
      <c r="AE17" s="8"/>
    </row>
    <row r="18">
      <c r="A18" s="50" t="s">
        <v>70</v>
      </c>
      <c r="B18" s="50" t="s">
        <v>63</v>
      </c>
      <c r="C18" s="79"/>
      <c r="D18" s="84" t="s">
        <v>1563</v>
      </c>
      <c r="E18" s="53" t="s">
        <v>72</v>
      </c>
      <c r="F18" s="50" t="s">
        <v>56</v>
      </c>
      <c r="G18" s="282" t="s">
        <v>1564</v>
      </c>
      <c r="H18" s="54" t="s">
        <v>698</v>
      </c>
      <c r="I18" s="55" t="s">
        <v>410</v>
      </c>
      <c r="J18" s="50" t="s">
        <v>49</v>
      </c>
      <c r="K18" s="54"/>
      <c r="L18" s="71"/>
      <c r="M18" s="80"/>
      <c r="N18" s="59"/>
      <c r="O18" s="86"/>
      <c r="P18" s="61"/>
      <c r="Q18" s="62"/>
      <c r="R18" s="63">
        <v>299.0</v>
      </c>
      <c r="S18" s="64"/>
      <c r="T18" s="88"/>
      <c r="U18" s="95"/>
      <c r="V18" s="103"/>
      <c r="W18" s="89">
        <v>149.0</v>
      </c>
      <c r="X18" s="287"/>
      <c r="Z18" s="8"/>
      <c r="AA18" s="8"/>
      <c r="AB18" s="8"/>
      <c r="AC18" s="8"/>
      <c r="AD18" s="8"/>
      <c r="AE18" s="8"/>
    </row>
    <row r="19">
      <c r="A19" s="50" t="s">
        <v>70</v>
      </c>
      <c r="B19" s="50" t="s">
        <v>63</v>
      </c>
      <c r="C19" s="51"/>
      <c r="D19" s="84" t="s">
        <v>1565</v>
      </c>
      <c r="E19" s="53" t="s">
        <v>100</v>
      </c>
      <c r="F19" s="50" t="s">
        <v>73</v>
      </c>
      <c r="G19" s="282" t="s">
        <v>1566</v>
      </c>
      <c r="H19" s="54" t="s">
        <v>1567</v>
      </c>
      <c r="I19" s="55" t="s">
        <v>1568</v>
      </c>
      <c r="J19" s="50" t="s">
        <v>77</v>
      </c>
      <c r="K19" s="54"/>
      <c r="L19" s="71">
        <v>294.0</v>
      </c>
      <c r="M19" s="118"/>
      <c r="N19" s="59"/>
      <c r="O19" s="86"/>
      <c r="P19" s="61"/>
      <c r="Q19" s="62"/>
      <c r="R19" s="63"/>
      <c r="S19" s="64"/>
      <c r="T19" s="88"/>
      <c r="U19" s="95"/>
      <c r="V19" s="96"/>
      <c r="W19" s="89">
        <v>50.0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52</v>
      </c>
      <c r="B20" s="50" t="s">
        <v>63</v>
      </c>
      <c r="C20" s="51"/>
      <c r="D20" s="84" t="s">
        <v>1569</v>
      </c>
      <c r="E20" s="53" t="s">
        <v>35</v>
      </c>
      <c r="F20" s="50" t="s">
        <v>73</v>
      </c>
      <c r="G20" s="282" t="s">
        <v>1570</v>
      </c>
      <c r="H20" s="54" t="s">
        <v>1571</v>
      </c>
      <c r="I20" s="55" t="s">
        <v>1572</v>
      </c>
      <c r="J20" s="50" t="s">
        <v>60</v>
      </c>
      <c r="K20" s="54"/>
      <c r="L20" s="71"/>
      <c r="M20" s="58"/>
      <c r="N20" s="119"/>
      <c r="O20" s="86"/>
      <c r="P20" s="61">
        <v>197.0</v>
      </c>
      <c r="Q20" s="73"/>
      <c r="R20" s="74"/>
      <c r="S20" s="75"/>
      <c r="T20" s="76"/>
      <c r="U20" s="95"/>
      <c r="V20" s="103"/>
      <c r="W20" s="89">
        <v>50.0</v>
      </c>
      <c r="X20" s="124" t="s">
        <v>20</v>
      </c>
      <c r="Y20" s="83">
        <f>SUM(T7:T95)</f>
        <v>375</v>
      </c>
      <c r="Z20" s="8"/>
      <c r="AA20" s="8"/>
      <c r="AB20" s="8"/>
      <c r="AC20" s="8"/>
      <c r="AD20" s="8"/>
      <c r="AE20" s="8"/>
    </row>
    <row r="21" ht="17.25" customHeight="1">
      <c r="A21" s="50" t="s">
        <v>70</v>
      </c>
      <c r="B21" s="50" t="s">
        <v>63</v>
      </c>
      <c r="C21" s="51"/>
      <c r="D21" s="84" t="s">
        <v>1573</v>
      </c>
      <c r="E21" s="53" t="s">
        <v>79</v>
      </c>
      <c r="F21" s="50" t="s">
        <v>56</v>
      </c>
      <c r="G21" s="282" t="s">
        <v>1574</v>
      </c>
      <c r="H21" s="54" t="s">
        <v>1121</v>
      </c>
      <c r="I21" s="55" t="s">
        <v>1575</v>
      </c>
      <c r="J21" s="50" t="s">
        <v>77</v>
      </c>
      <c r="K21" s="54"/>
      <c r="L21" s="71"/>
      <c r="M21" s="58"/>
      <c r="N21" s="119"/>
      <c r="O21" s="86"/>
      <c r="P21" s="61"/>
      <c r="Q21" s="62">
        <v>299.0</v>
      </c>
      <c r="R21" s="63"/>
      <c r="S21" s="64"/>
      <c r="T21" s="88"/>
      <c r="U21" s="95"/>
      <c r="V21" s="103"/>
      <c r="W21" s="89">
        <v>150.0</v>
      </c>
      <c r="X21" s="126" t="s">
        <v>21</v>
      </c>
      <c r="Y21" s="83">
        <f>SUM(U7:U95)</f>
        <v>990</v>
      </c>
      <c r="Z21" s="8"/>
      <c r="AA21" s="8"/>
      <c r="AB21" s="8"/>
      <c r="AC21" s="8"/>
      <c r="AD21" s="8"/>
      <c r="AE21" s="8"/>
    </row>
    <row r="22">
      <c r="A22" s="50" t="s">
        <v>52</v>
      </c>
      <c r="B22" s="50" t="s">
        <v>63</v>
      </c>
      <c r="C22" s="51"/>
      <c r="D22" s="84" t="s">
        <v>1576</v>
      </c>
      <c r="E22" s="53" t="s">
        <v>87</v>
      </c>
      <c r="F22" s="50" t="s">
        <v>73</v>
      </c>
      <c r="G22" s="282" t="s">
        <v>1577</v>
      </c>
      <c r="H22" s="54" t="s">
        <v>1467</v>
      </c>
      <c r="I22" s="55" t="s">
        <v>1578</v>
      </c>
      <c r="J22" s="50" t="s">
        <v>60</v>
      </c>
      <c r="K22" s="54"/>
      <c r="L22" s="71"/>
      <c r="M22" s="58"/>
      <c r="N22" s="59"/>
      <c r="O22" s="122"/>
      <c r="P22" s="61">
        <v>294.0</v>
      </c>
      <c r="Q22" s="62"/>
      <c r="R22" s="63"/>
      <c r="S22" s="64"/>
      <c r="T22" s="88"/>
      <c r="U22" s="95"/>
      <c r="V22" s="103"/>
      <c r="W22" s="89">
        <v>50.0</v>
      </c>
      <c r="X22" s="104" t="s">
        <v>22</v>
      </c>
      <c r="Y22" s="105">
        <f>SUM(V7:V95)</f>
        <v>1697</v>
      </c>
      <c r="Z22" s="8"/>
      <c r="AA22" s="8"/>
      <c r="AB22" s="8"/>
      <c r="AC22" s="8"/>
      <c r="AD22" s="8"/>
      <c r="AE22" s="8"/>
    </row>
    <row r="23">
      <c r="A23" s="50" t="s">
        <v>70</v>
      </c>
      <c r="B23" s="50" t="s">
        <v>63</v>
      </c>
      <c r="C23" s="51"/>
      <c r="D23" s="84" t="s">
        <v>1579</v>
      </c>
      <c r="E23" s="53" t="s">
        <v>149</v>
      </c>
      <c r="F23" s="50" t="s">
        <v>73</v>
      </c>
      <c r="G23" s="282" t="s">
        <v>1580</v>
      </c>
      <c r="H23" s="54" t="s">
        <v>329</v>
      </c>
      <c r="I23" s="55" t="s">
        <v>1581</v>
      </c>
      <c r="J23" s="50" t="s">
        <v>77</v>
      </c>
      <c r="K23" s="54"/>
      <c r="L23" s="71"/>
      <c r="M23" s="58"/>
      <c r="N23" s="59">
        <v>122.0</v>
      </c>
      <c r="O23" s="122"/>
      <c r="P23" s="61"/>
      <c r="Q23" s="62"/>
      <c r="R23" s="63"/>
      <c r="S23" s="64"/>
      <c r="T23" s="88"/>
      <c r="U23" s="95"/>
      <c r="V23" s="103"/>
      <c r="W23" s="89">
        <v>50.0</v>
      </c>
      <c r="X23" s="349" t="s">
        <v>32</v>
      </c>
      <c r="Y23" s="69">
        <f>SUM(Y20:Y22)</f>
        <v>3062</v>
      </c>
      <c r="Z23" s="8"/>
      <c r="AA23" s="8"/>
      <c r="AB23" s="8"/>
      <c r="AC23" s="8"/>
      <c r="AD23" s="8"/>
      <c r="AE23" s="8"/>
    </row>
    <row r="24">
      <c r="A24" s="50" t="s">
        <v>70</v>
      </c>
      <c r="B24" s="50" t="s">
        <v>63</v>
      </c>
      <c r="C24" s="51"/>
      <c r="D24" s="84" t="s">
        <v>1582</v>
      </c>
      <c r="E24" s="53" t="s">
        <v>149</v>
      </c>
      <c r="F24" s="50" t="s">
        <v>73</v>
      </c>
      <c r="G24" s="282" t="s">
        <v>1583</v>
      </c>
      <c r="H24" s="54" t="s">
        <v>329</v>
      </c>
      <c r="I24" s="55" t="s">
        <v>1581</v>
      </c>
      <c r="J24" s="50" t="s">
        <v>77</v>
      </c>
      <c r="K24" s="54"/>
      <c r="L24" s="71"/>
      <c r="M24" s="58"/>
      <c r="N24" s="59">
        <v>122.0</v>
      </c>
      <c r="O24" s="81"/>
      <c r="P24" s="61"/>
      <c r="Q24" s="62"/>
      <c r="R24" s="63"/>
      <c r="S24" s="64"/>
      <c r="T24" s="125"/>
      <c r="U24" s="95"/>
      <c r="V24" s="96"/>
      <c r="W24" s="89">
        <v>50.0</v>
      </c>
      <c r="X24" s="8"/>
      <c r="Y24" s="8"/>
      <c r="Z24" s="8"/>
      <c r="AA24" s="8"/>
      <c r="AB24" s="8"/>
      <c r="AC24" s="8"/>
      <c r="AD24" s="8"/>
      <c r="AE24" s="8"/>
    </row>
    <row r="25">
      <c r="A25" s="50" t="s">
        <v>70</v>
      </c>
      <c r="B25" s="50" t="s">
        <v>63</v>
      </c>
      <c r="C25" s="51"/>
      <c r="D25" s="84" t="s">
        <v>1584</v>
      </c>
      <c r="E25" s="53" t="s">
        <v>87</v>
      </c>
      <c r="F25" s="50" t="s">
        <v>73</v>
      </c>
      <c r="G25" s="282" t="s">
        <v>1585</v>
      </c>
      <c r="H25" s="54" t="s">
        <v>1586</v>
      </c>
      <c r="I25" s="55" t="s">
        <v>1587</v>
      </c>
      <c r="J25" s="50" t="s">
        <v>60</v>
      </c>
      <c r="K25" s="54"/>
      <c r="L25" s="71">
        <v>147.0</v>
      </c>
      <c r="M25" s="58"/>
      <c r="N25" s="59"/>
      <c r="O25" s="86"/>
      <c r="P25" s="127"/>
      <c r="Q25" s="62"/>
      <c r="R25" s="63"/>
      <c r="S25" s="64"/>
      <c r="T25" s="76"/>
      <c r="U25" s="95"/>
      <c r="V25" s="128"/>
      <c r="W25" s="89">
        <v>50.0</v>
      </c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 t="s">
        <v>70</v>
      </c>
      <c r="B26" s="50" t="s">
        <v>63</v>
      </c>
      <c r="C26" s="51"/>
      <c r="D26" s="141" t="s">
        <v>1588</v>
      </c>
      <c r="E26" s="53" t="s">
        <v>87</v>
      </c>
      <c r="F26" s="50" t="s">
        <v>73</v>
      </c>
      <c r="G26" s="282" t="s">
        <v>1589</v>
      </c>
      <c r="H26" s="54" t="s">
        <v>1590</v>
      </c>
      <c r="I26" s="55" t="s">
        <v>1591</v>
      </c>
      <c r="J26" s="50" t="s">
        <v>60</v>
      </c>
      <c r="K26" s="54"/>
      <c r="L26" s="57">
        <v>147.0</v>
      </c>
      <c r="M26" s="58"/>
      <c r="N26" s="59"/>
      <c r="O26" s="81"/>
      <c r="P26" s="61"/>
      <c r="Q26" s="62"/>
      <c r="R26" s="63"/>
      <c r="S26" s="64"/>
      <c r="T26" s="88"/>
      <c r="U26" s="109"/>
      <c r="V26" s="103"/>
      <c r="W26" s="89">
        <v>50.0</v>
      </c>
      <c r="X26" s="136" t="s">
        <v>33</v>
      </c>
      <c r="Y26" s="137">
        <f>SUM(Y13,Y16,Y17,Y23)</f>
        <v>15219</v>
      </c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63</v>
      </c>
      <c r="C27" s="51"/>
      <c r="D27" s="141" t="s">
        <v>1592</v>
      </c>
      <c r="E27" s="53" t="s">
        <v>105</v>
      </c>
      <c r="F27" s="50" t="s">
        <v>56</v>
      </c>
      <c r="G27" s="282" t="s">
        <v>1593</v>
      </c>
      <c r="H27" s="54" t="s">
        <v>1594</v>
      </c>
      <c r="I27" s="55" t="s">
        <v>1595</v>
      </c>
      <c r="J27" s="50" t="s">
        <v>49</v>
      </c>
      <c r="K27" s="54"/>
      <c r="L27" s="71">
        <v>350.0</v>
      </c>
      <c r="M27" s="80"/>
      <c r="N27" s="107"/>
      <c r="O27" s="81"/>
      <c r="P27" s="132"/>
      <c r="Q27" s="62"/>
      <c r="R27" s="63"/>
      <c r="S27" s="64"/>
      <c r="T27" s="88"/>
      <c r="U27" s="109"/>
      <c r="V27" s="96"/>
      <c r="W27" s="89">
        <v>175.0</v>
      </c>
      <c r="X27" s="8"/>
      <c r="Y27" s="8"/>
      <c r="Z27" s="8"/>
      <c r="AA27" s="8"/>
      <c r="AB27" s="8"/>
      <c r="AC27" s="8"/>
      <c r="AD27" s="8"/>
      <c r="AE27" s="8"/>
    </row>
    <row r="28">
      <c r="A28" s="50" t="s">
        <v>52</v>
      </c>
      <c r="B28" s="50" t="s">
        <v>63</v>
      </c>
      <c r="C28" s="79"/>
      <c r="D28" s="84" t="s">
        <v>1596</v>
      </c>
      <c r="E28" s="53" t="s">
        <v>149</v>
      </c>
      <c r="F28" s="50" t="s">
        <v>73</v>
      </c>
      <c r="G28" s="282" t="s">
        <v>1597</v>
      </c>
      <c r="H28" s="54" t="s">
        <v>1598</v>
      </c>
      <c r="I28" s="55" t="s">
        <v>1599</v>
      </c>
      <c r="J28" s="50" t="s">
        <v>77</v>
      </c>
      <c r="K28" s="54"/>
      <c r="L28" s="57"/>
      <c r="M28" s="58"/>
      <c r="N28" s="59">
        <v>122.0</v>
      </c>
      <c r="O28" s="81"/>
      <c r="P28" s="132"/>
      <c r="Q28" s="73"/>
      <c r="R28" s="74"/>
      <c r="S28" s="75"/>
      <c r="T28" s="88"/>
      <c r="U28" s="109"/>
      <c r="V28" s="96"/>
      <c r="W28" s="89">
        <v>50.0</v>
      </c>
      <c r="X28" s="8"/>
      <c r="Y28" s="8"/>
      <c r="Z28" s="8"/>
      <c r="AA28" s="8"/>
      <c r="AB28" s="8"/>
      <c r="AC28" s="8"/>
      <c r="AD28" s="8"/>
      <c r="AE28" s="8"/>
    </row>
    <row r="29">
      <c r="A29" s="50" t="s">
        <v>52</v>
      </c>
      <c r="B29" s="50" t="s">
        <v>63</v>
      </c>
      <c r="C29" s="79"/>
      <c r="D29" s="84" t="s">
        <v>1600</v>
      </c>
      <c r="E29" s="53" t="s">
        <v>149</v>
      </c>
      <c r="F29" s="50" t="s">
        <v>73</v>
      </c>
      <c r="G29" s="282" t="s">
        <v>1601</v>
      </c>
      <c r="H29" s="54" t="s">
        <v>1598</v>
      </c>
      <c r="I29" s="55" t="s">
        <v>1599</v>
      </c>
      <c r="J29" s="50" t="s">
        <v>77</v>
      </c>
      <c r="K29" s="54"/>
      <c r="L29" s="134"/>
      <c r="M29" s="58"/>
      <c r="N29" s="119">
        <v>122.0</v>
      </c>
      <c r="O29" s="86"/>
      <c r="P29" s="61"/>
      <c r="Q29" s="62"/>
      <c r="R29" s="63"/>
      <c r="S29" s="64"/>
      <c r="T29" s="88"/>
      <c r="U29" s="109"/>
      <c r="V29" s="135"/>
      <c r="W29" s="53">
        <v>50.0</v>
      </c>
      <c r="Y29" s="8"/>
      <c r="Z29" s="8"/>
      <c r="AA29" s="8"/>
      <c r="AB29" s="8"/>
      <c r="AC29" s="8"/>
      <c r="AD29" s="8"/>
      <c r="AE29" s="8"/>
    </row>
    <row r="30">
      <c r="A30" s="50" t="s">
        <v>52</v>
      </c>
      <c r="B30" s="50" t="s">
        <v>63</v>
      </c>
      <c r="C30" s="79"/>
      <c r="D30" s="84" t="s">
        <v>1602</v>
      </c>
      <c r="E30" s="53" t="s">
        <v>87</v>
      </c>
      <c r="F30" s="50" t="s">
        <v>73</v>
      </c>
      <c r="G30" s="282" t="s">
        <v>1603</v>
      </c>
      <c r="H30" s="54"/>
      <c r="I30" s="55" t="s">
        <v>1604</v>
      </c>
      <c r="J30" s="50" t="s">
        <v>60</v>
      </c>
      <c r="K30" s="54"/>
      <c r="L30" s="134"/>
      <c r="M30" s="58"/>
      <c r="N30" s="59"/>
      <c r="O30" s="122"/>
      <c r="P30" s="61">
        <v>250.0</v>
      </c>
      <c r="Q30" s="62"/>
      <c r="R30" s="63"/>
      <c r="S30" s="64"/>
      <c r="T30" s="76"/>
      <c r="U30" s="95"/>
      <c r="V30" s="138"/>
      <c r="W30" s="53">
        <v>50.0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70</v>
      </c>
      <c r="B31" s="50" t="s">
        <v>63</v>
      </c>
      <c r="C31" s="79"/>
      <c r="D31" s="70" t="s">
        <v>1605</v>
      </c>
      <c r="E31" s="53" t="s">
        <v>35</v>
      </c>
      <c r="F31" s="50" t="s">
        <v>73</v>
      </c>
      <c r="G31" s="282" t="s">
        <v>1606</v>
      </c>
      <c r="H31" s="54" t="s">
        <v>1607</v>
      </c>
      <c r="I31" s="55" t="s">
        <v>1608</v>
      </c>
      <c r="J31" s="50" t="s">
        <v>60</v>
      </c>
      <c r="K31" s="54"/>
      <c r="L31" s="71">
        <v>294.0</v>
      </c>
      <c r="M31" s="58"/>
      <c r="N31" s="59"/>
      <c r="O31" s="86"/>
      <c r="P31" s="127"/>
      <c r="Q31" s="62"/>
      <c r="R31" s="63"/>
      <c r="S31" s="64"/>
      <c r="T31" s="88"/>
      <c r="U31" s="95"/>
      <c r="V31" s="138"/>
      <c r="W31" s="53">
        <v>50.0</v>
      </c>
      <c r="X31" s="8"/>
      <c r="Y31" s="8"/>
      <c r="Z31" s="8"/>
      <c r="AA31" s="8"/>
      <c r="AB31" s="8"/>
      <c r="AC31" s="8"/>
      <c r="AD31" s="8"/>
      <c r="AE31" s="8"/>
    </row>
    <row r="32">
      <c r="A32" s="50" t="s">
        <v>70</v>
      </c>
      <c r="B32" s="50" t="s">
        <v>63</v>
      </c>
      <c r="C32" s="51"/>
      <c r="D32" s="70" t="s">
        <v>1609</v>
      </c>
      <c r="E32" s="53" t="s">
        <v>105</v>
      </c>
      <c r="F32" s="50" t="s">
        <v>56</v>
      </c>
      <c r="G32" s="282" t="s">
        <v>1610</v>
      </c>
      <c r="H32" s="54"/>
      <c r="I32" s="55" t="s">
        <v>1611</v>
      </c>
      <c r="J32" s="50" t="s">
        <v>49</v>
      </c>
      <c r="K32" s="54"/>
      <c r="L32" s="71"/>
      <c r="M32" s="80">
        <v>250.0</v>
      </c>
      <c r="N32" s="59"/>
      <c r="O32" s="86"/>
      <c r="P32" s="61"/>
      <c r="Q32" s="62"/>
      <c r="R32" s="63"/>
      <c r="S32" s="64"/>
      <c r="T32" s="139"/>
      <c r="U32" s="140"/>
      <c r="V32" s="138"/>
      <c r="W32" s="53">
        <v>125.0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70</v>
      </c>
      <c r="B33" s="50" t="s">
        <v>63</v>
      </c>
      <c r="C33" s="141"/>
      <c r="D33" s="70" t="s">
        <v>1612</v>
      </c>
      <c r="E33" s="53" t="s">
        <v>899</v>
      </c>
      <c r="F33" s="50" t="s">
        <v>56</v>
      </c>
      <c r="G33" s="282" t="s">
        <v>1613</v>
      </c>
      <c r="H33" s="54" t="s">
        <v>1614</v>
      </c>
      <c r="I33" s="55" t="s">
        <v>1615</v>
      </c>
      <c r="J33" s="50" t="s">
        <v>60</v>
      </c>
      <c r="K33" s="54"/>
      <c r="L33" s="71"/>
      <c r="M33" s="58"/>
      <c r="N33" s="59"/>
      <c r="O33" s="81"/>
      <c r="P33" s="61"/>
      <c r="Q33" s="87"/>
      <c r="R33" s="43">
        <v>250.0</v>
      </c>
      <c r="S33" s="44"/>
      <c r="T33" s="139"/>
      <c r="U33" s="140"/>
      <c r="V33" s="138"/>
      <c r="W33" s="283">
        <v>250.0</v>
      </c>
      <c r="X33" s="8"/>
      <c r="Y33" s="8"/>
      <c r="Z33" s="8"/>
      <c r="AA33" s="8"/>
      <c r="AB33" s="8"/>
      <c r="AC33" s="8"/>
      <c r="AD33" s="8"/>
      <c r="AE33" s="8"/>
    </row>
    <row r="34">
      <c r="A34" s="50" t="s">
        <v>52</v>
      </c>
      <c r="B34" s="50" t="s">
        <v>53</v>
      </c>
      <c r="C34" s="51"/>
      <c r="E34" s="92"/>
      <c r="F34" s="50" t="s">
        <v>56</v>
      </c>
      <c r="G34" s="142" t="s">
        <v>1616</v>
      </c>
      <c r="H34" s="142"/>
      <c r="I34" s="55" t="s">
        <v>1617</v>
      </c>
      <c r="J34" s="56"/>
      <c r="K34" s="54"/>
      <c r="L34" s="71"/>
      <c r="M34" s="58"/>
      <c r="N34" s="119" t="s">
        <v>323</v>
      </c>
      <c r="O34" s="86"/>
      <c r="P34" s="61"/>
      <c r="Q34" s="62"/>
      <c r="R34" s="63"/>
      <c r="S34" s="64"/>
      <c r="T34" s="139"/>
      <c r="U34" s="140"/>
      <c r="V34" s="135"/>
      <c r="W34" s="53" t="s">
        <v>54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52</v>
      </c>
      <c r="B35" s="50" t="s">
        <v>63</v>
      </c>
      <c r="C35" s="144"/>
      <c r="D35" s="70" t="s">
        <v>1618</v>
      </c>
      <c r="E35" s="53" t="s">
        <v>412</v>
      </c>
      <c r="F35" s="50" t="s">
        <v>73</v>
      </c>
      <c r="G35" s="282" t="s">
        <v>1619</v>
      </c>
      <c r="H35" s="54"/>
      <c r="I35" s="55" t="s">
        <v>1620</v>
      </c>
      <c r="J35" s="50" t="s">
        <v>77</v>
      </c>
      <c r="K35" s="54"/>
      <c r="L35" s="71">
        <v>125.0</v>
      </c>
      <c r="M35" s="58"/>
      <c r="N35" s="143"/>
      <c r="O35" s="86"/>
      <c r="P35" s="61"/>
      <c r="Q35" s="62"/>
      <c r="R35" s="63"/>
      <c r="S35" s="64"/>
      <c r="T35" s="139"/>
      <c r="U35" s="140"/>
      <c r="V35" s="138"/>
      <c r="W35" s="53">
        <v>70.0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52</v>
      </c>
      <c r="B36" s="50" t="s">
        <v>63</v>
      </c>
      <c r="C36" s="51"/>
      <c r="D36" s="161" t="s">
        <v>1621</v>
      </c>
      <c r="E36" s="53" t="s">
        <v>35</v>
      </c>
      <c r="F36" s="50" t="s">
        <v>73</v>
      </c>
      <c r="G36" s="282" t="s">
        <v>1622</v>
      </c>
      <c r="H36" s="54"/>
      <c r="I36" s="55" t="s">
        <v>1623</v>
      </c>
      <c r="J36" s="50" t="s">
        <v>60</v>
      </c>
      <c r="K36" s="54"/>
      <c r="L36" s="71"/>
      <c r="M36" s="58"/>
      <c r="N36" s="119"/>
      <c r="O36" s="86"/>
      <c r="P36" s="61">
        <v>147.0</v>
      </c>
      <c r="Q36" s="73"/>
      <c r="R36" s="74"/>
      <c r="S36" s="75"/>
      <c r="T36" s="139"/>
      <c r="U36" s="146"/>
      <c r="V36" s="138"/>
      <c r="W36" s="53">
        <v>50.0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70</v>
      </c>
      <c r="B37" s="50" t="s">
        <v>63</v>
      </c>
      <c r="C37" s="51"/>
      <c r="D37" s="161" t="s">
        <v>1624</v>
      </c>
      <c r="E37" s="53" t="s">
        <v>412</v>
      </c>
      <c r="F37" s="50"/>
      <c r="G37" s="292" t="s">
        <v>1625</v>
      </c>
      <c r="H37" s="54"/>
      <c r="I37" s="54" t="s">
        <v>1626</v>
      </c>
      <c r="J37" s="50" t="s">
        <v>77</v>
      </c>
      <c r="K37" s="54"/>
      <c r="L37" s="71"/>
      <c r="M37" s="58">
        <v>100.0</v>
      </c>
      <c r="N37" s="107"/>
      <c r="O37" s="86"/>
      <c r="P37" s="61"/>
      <c r="Q37" s="87"/>
      <c r="R37" s="43"/>
      <c r="S37" s="44"/>
      <c r="T37" s="139"/>
      <c r="U37" s="140"/>
      <c r="V37" s="138"/>
      <c r="W37" s="53">
        <v>50.0</v>
      </c>
      <c r="X37" s="8"/>
      <c r="Y37" s="8"/>
      <c r="Z37" s="8"/>
      <c r="AA37" s="8"/>
      <c r="AB37" s="8"/>
      <c r="AC37" s="8"/>
      <c r="AD37" s="8"/>
      <c r="AE37" s="8"/>
    </row>
    <row r="38">
      <c r="A38" s="50" t="s">
        <v>70</v>
      </c>
      <c r="B38" s="50" t="s">
        <v>63</v>
      </c>
      <c r="C38" s="79"/>
      <c r="D38" s="161" t="s">
        <v>1627</v>
      </c>
      <c r="E38" s="53" t="s">
        <v>149</v>
      </c>
      <c r="F38" s="50" t="s">
        <v>73</v>
      </c>
      <c r="G38" s="282" t="s">
        <v>1628</v>
      </c>
      <c r="H38" s="54"/>
      <c r="I38" s="54" t="s">
        <v>1629</v>
      </c>
      <c r="J38" s="50" t="s">
        <v>77</v>
      </c>
      <c r="K38" s="54"/>
      <c r="L38" s="57"/>
      <c r="M38" s="58">
        <v>147.0</v>
      </c>
      <c r="N38" s="59"/>
      <c r="O38" s="86"/>
      <c r="P38" s="61"/>
      <c r="Q38" s="62"/>
      <c r="R38" s="63"/>
      <c r="S38" s="64"/>
      <c r="T38" s="139"/>
      <c r="U38" s="140"/>
      <c r="V38" s="135"/>
      <c r="W38" s="53">
        <v>50.0</v>
      </c>
      <c r="X38" s="8"/>
      <c r="Y38" s="8"/>
      <c r="Z38" s="8"/>
      <c r="AA38" s="8"/>
      <c r="AB38" s="8"/>
      <c r="AC38" s="8"/>
      <c r="AD38" s="8"/>
      <c r="AE38" s="8"/>
    </row>
    <row r="39">
      <c r="A39" s="50" t="s">
        <v>70</v>
      </c>
      <c r="B39" s="50" t="s">
        <v>63</v>
      </c>
      <c r="C39" s="79"/>
      <c r="D39" s="70" t="s">
        <v>1630</v>
      </c>
      <c r="E39" s="53" t="s">
        <v>899</v>
      </c>
      <c r="F39" s="50" t="s">
        <v>56</v>
      </c>
      <c r="G39" s="284" t="s">
        <v>1631</v>
      </c>
      <c r="H39" s="106" t="s">
        <v>1632</v>
      </c>
      <c r="I39" s="54" t="s">
        <v>1633</v>
      </c>
      <c r="J39" s="50" t="s">
        <v>60</v>
      </c>
      <c r="K39" s="54"/>
      <c r="L39" s="57">
        <v>350.0</v>
      </c>
      <c r="M39" s="58"/>
      <c r="N39" s="59"/>
      <c r="O39" s="86"/>
      <c r="P39" s="61"/>
      <c r="Q39" s="62"/>
      <c r="R39" s="63"/>
      <c r="S39" s="64"/>
      <c r="T39" s="149"/>
      <c r="U39" s="140"/>
      <c r="V39" s="135"/>
      <c r="W39" s="53">
        <v>175.0</v>
      </c>
      <c r="X39" s="8"/>
      <c r="Y39" s="8"/>
      <c r="Z39" s="8"/>
      <c r="AA39" s="8"/>
      <c r="AB39" s="8"/>
      <c r="AC39" s="8"/>
      <c r="AD39" s="8"/>
      <c r="AE39" s="8"/>
    </row>
    <row r="40">
      <c r="A40" s="50" t="s">
        <v>70</v>
      </c>
      <c r="B40" s="50" t="s">
        <v>63</v>
      </c>
      <c r="C40" s="79"/>
      <c r="D40" s="70" t="s">
        <v>1634</v>
      </c>
      <c r="E40" s="53" t="s">
        <v>149</v>
      </c>
      <c r="F40" s="50" t="s">
        <v>73</v>
      </c>
      <c r="G40" s="293" t="s">
        <v>1635</v>
      </c>
      <c r="H40" s="150"/>
      <c r="I40" s="55" t="s">
        <v>1636</v>
      </c>
      <c r="J40" s="50" t="s">
        <v>77</v>
      </c>
      <c r="K40" s="54"/>
      <c r="L40" s="71"/>
      <c r="M40" s="58">
        <v>294.0</v>
      </c>
      <c r="N40" s="59"/>
      <c r="O40" s="81"/>
      <c r="P40" s="61"/>
      <c r="Q40" s="73"/>
      <c r="R40" s="74"/>
      <c r="S40" s="75"/>
      <c r="T40" s="139"/>
      <c r="U40" s="140"/>
      <c r="V40" s="135"/>
      <c r="W40" s="53">
        <v>50.0</v>
      </c>
      <c r="X40" s="8"/>
      <c r="Y40" s="8"/>
      <c r="Z40" s="8"/>
      <c r="AA40" s="8"/>
      <c r="AB40" s="8"/>
      <c r="AC40" s="8"/>
      <c r="AD40" s="8"/>
      <c r="AE40" s="8"/>
    </row>
    <row r="41">
      <c r="A41" s="50" t="s">
        <v>70</v>
      </c>
      <c r="B41" s="50" t="s">
        <v>63</v>
      </c>
      <c r="C41" s="51"/>
      <c r="D41" s="70" t="s">
        <v>1637</v>
      </c>
      <c r="E41" s="53" t="s">
        <v>55</v>
      </c>
      <c r="F41" s="50" t="s">
        <v>56</v>
      </c>
      <c r="G41" s="282" t="s">
        <v>1638</v>
      </c>
      <c r="H41" s="54"/>
      <c r="I41" s="55" t="s">
        <v>1639</v>
      </c>
      <c r="J41" s="50" t="s">
        <v>60</v>
      </c>
      <c r="K41" s="54"/>
      <c r="L41" s="71"/>
      <c r="M41" s="58">
        <v>250.0</v>
      </c>
      <c r="N41" s="59"/>
      <c r="O41" s="86"/>
      <c r="P41" s="61"/>
      <c r="Q41" s="151"/>
      <c r="R41" s="152"/>
      <c r="S41" s="153"/>
      <c r="T41" s="139"/>
      <c r="U41" s="140"/>
      <c r="V41" s="138"/>
      <c r="W41" s="53">
        <v>125.0</v>
      </c>
      <c r="X41" s="8"/>
      <c r="Y41" s="8"/>
      <c r="Z41" s="8"/>
      <c r="AA41" s="8"/>
      <c r="AB41" s="8"/>
      <c r="AC41" s="8"/>
      <c r="AD41" s="8"/>
      <c r="AE41" s="8"/>
    </row>
    <row r="42">
      <c r="A42" s="50" t="s">
        <v>52</v>
      </c>
      <c r="B42" s="50" t="s">
        <v>63</v>
      </c>
      <c r="C42" s="51"/>
      <c r="D42" s="70" t="s">
        <v>1640</v>
      </c>
      <c r="E42" s="53" t="s">
        <v>92</v>
      </c>
      <c r="F42" s="50" t="s">
        <v>56</v>
      </c>
      <c r="G42" s="312" t="s">
        <v>1641</v>
      </c>
      <c r="H42" s="54"/>
      <c r="I42" s="53" t="s">
        <v>1642</v>
      </c>
      <c r="J42" s="50"/>
      <c r="K42" s="54"/>
      <c r="L42" s="134"/>
      <c r="M42" s="58"/>
      <c r="N42" s="59"/>
      <c r="O42" s="86"/>
      <c r="P42" s="61">
        <v>300.0</v>
      </c>
      <c r="Q42" s="62"/>
      <c r="R42" s="63"/>
      <c r="S42" s="64"/>
      <c r="T42" s="139"/>
      <c r="U42" s="140"/>
      <c r="V42" s="135"/>
      <c r="W42" s="53">
        <v>150.0</v>
      </c>
      <c r="X42" s="8"/>
      <c r="Y42" s="8"/>
      <c r="Z42" s="8"/>
      <c r="AA42" s="8"/>
      <c r="AB42" s="8"/>
      <c r="AC42" s="8"/>
      <c r="AD42" s="8"/>
      <c r="AE42" s="8"/>
    </row>
    <row r="43">
      <c r="A43" s="50" t="s">
        <v>52</v>
      </c>
      <c r="B43" s="50" t="s">
        <v>63</v>
      </c>
      <c r="C43" s="51"/>
      <c r="D43" s="84" t="s">
        <v>1643</v>
      </c>
      <c r="E43" s="53" t="s">
        <v>100</v>
      </c>
      <c r="F43" s="50" t="s">
        <v>73</v>
      </c>
      <c r="G43" s="282" t="s">
        <v>1644</v>
      </c>
      <c r="H43" s="54" t="s">
        <v>1645</v>
      </c>
      <c r="I43" s="55" t="s">
        <v>1646</v>
      </c>
      <c r="J43" s="50" t="s">
        <v>77</v>
      </c>
      <c r="K43" s="54"/>
      <c r="L43" s="71"/>
      <c r="M43" s="58"/>
      <c r="N43" s="107"/>
      <c r="O43" s="154"/>
      <c r="P43" s="127">
        <v>250.0</v>
      </c>
      <c r="Q43" s="62"/>
      <c r="R43" s="63"/>
      <c r="S43" s="64"/>
      <c r="T43" s="139"/>
      <c r="U43" s="140"/>
      <c r="V43" s="138"/>
      <c r="W43" s="53">
        <v>75.0</v>
      </c>
      <c r="X43" s="8"/>
      <c r="Y43" s="8"/>
      <c r="Z43" s="8"/>
      <c r="AA43" s="8"/>
      <c r="AB43" s="8"/>
      <c r="AC43" s="8"/>
      <c r="AD43" s="8"/>
      <c r="AE43" s="8"/>
    </row>
    <row r="44">
      <c r="A44" s="50" t="s">
        <v>70</v>
      </c>
      <c r="B44" s="50" t="s">
        <v>63</v>
      </c>
      <c r="C44" s="51"/>
      <c r="D44" s="70" t="s">
        <v>1647</v>
      </c>
      <c r="E44" s="53" t="s">
        <v>55</v>
      </c>
      <c r="F44" s="50" t="s">
        <v>56</v>
      </c>
      <c r="G44" s="282" t="s">
        <v>1648</v>
      </c>
      <c r="H44" s="54"/>
      <c r="I44" s="55" t="s">
        <v>1649</v>
      </c>
      <c r="J44" s="50" t="s">
        <v>60</v>
      </c>
      <c r="K44" s="54"/>
      <c r="L44" s="71"/>
      <c r="M44" s="58">
        <v>250.0</v>
      </c>
      <c r="N44" s="59"/>
      <c r="O44" s="155"/>
      <c r="P44" s="61"/>
      <c r="Q44" s="62"/>
      <c r="R44" s="63"/>
      <c r="S44" s="64"/>
      <c r="T44" s="139"/>
      <c r="U44" s="140"/>
      <c r="V44" s="138"/>
      <c r="W44" s="53">
        <v>125.0</v>
      </c>
      <c r="X44" s="8"/>
      <c r="Y44" s="8"/>
      <c r="Z44" s="8"/>
      <c r="AA44" s="8"/>
      <c r="AB44" s="8"/>
      <c r="AC44" s="8"/>
      <c r="AD44" s="8"/>
      <c r="AE44" s="8"/>
    </row>
    <row r="45">
      <c r="A45" s="50" t="s">
        <v>70</v>
      </c>
      <c r="B45" s="50" t="s">
        <v>53</v>
      </c>
      <c r="C45" s="79"/>
      <c r="D45" s="294" t="s">
        <v>54</v>
      </c>
      <c r="E45" s="53" t="s">
        <v>35</v>
      </c>
      <c r="F45" s="50" t="s">
        <v>73</v>
      </c>
      <c r="G45" s="295" t="s">
        <v>1650</v>
      </c>
      <c r="H45" s="157" t="s">
        <v>1651</v>
      </c>
      <c r="I45" s="150" t="s">
        <v>1652</v>
      </c>
      <c r="J45" s="50" t="s">
        <v>77</v>
      </c>
      <c r="K45" s="54"/>
      <c r="L45" s="158"/>
      <c r="M45" s="58"/>
      <c r="N45" s="59"/>
      <c r="O45" s="154"/>
      <c r="P45" s="61"/>
      <c r="Q45" s="62" t="s">
        <v>323</v>
      </c>
      <c r="R45" s="63"/>
      <c r="S45" s="64"/>
      <c r="T45" s="139"/>
      <c r="U45" s="146"/>
      <c r="V45" s="138"/>
      <c r="W45" s="53" t="s">
        <v>54</v>
      </c>
      <c r="X45" s="8"/>
      <c r="Y45" s="8"/>
      <c r="Z45" s="8"/>
      <c r="AA45" s="8"/>
      <c r="AB45" s="8"/>
      <c r="AC45" s="8"/>
      <c r="AD45" s="8"/>
      <c r="AE45" s="8"/>
    </row>
    <row r="46">
      <c r="A46" s="50" t="s">
        <v>70</v>
      </c>
      <c r="B46" s="50" t="s">
        <v>63</v>
      </c>
      <c r="C46" s="79"/>
      <c r="D46" s="84" t="s">
        <v>1653</v>
      </c>
      <c r="E46" s="53" t="s">
        <v>100</v>
      </c>
      <c r="F46" s="50" t="s">
        <v>73</v>
      </c>
      <c r="G46" s="282" t="s">
        <v>1654</v>
      </c>
      <c r="H46" s="54"/>
      <c r="I46" s="55" t="s">
        <v>1655</v>
      </c>
      <c r="J46" s="50" t="s">
        <v>77</v>
      </c>
      <c r="K46" s="54"/>
      <c r="L46" s="71"/>
      <c r="M46" s="58">
        <v>294.0</v>
      </c>
      <c r="N46" s="59"/>
      <c r="O46" s="159"/>
      <c r="P46" s="61"/>
      <c r="Q46" s="62"/>
      <c r="R46" s="63"/>
      <c r="S46" s="64"/>
      <c r="T46" s="139"/>
      <c r="U46" s="146"/>
      <c r="V46" s="103"/>
      <c r="W46" s="53">
        <v>50.0</v>
      </c>
      <c r="X46" s="8"/>
      <c r="Y46" s="8"/>
      <c r="Z46" s="8"/>
      <c r="AA46" s="8"/>
      <c r="AB46" s="8"/>
      <c r="AC46" s="8"/>
      <c r="AD46" s="8"/>
      <c r="AE46" s="8"/>
    </row>
    <row r="47">
      <c r="A47" s="50" t="s">
        <v>52</v>
      </c>
      <c r="B47" s="50" t="s">
        <v>63</v>
      </c>
      <c r="C47" s="51"/>
      <c r="D47" s="84" t="s">
        <v>1656</v>
      </c>
      <c r="E47" s="53" t="s">
        <v>128</v>
      </c>
      <c r="F47" s="50" t="s">
        <v>56</v>
      </c>
      <c r="G47" s="282" t="s">
        <v>1657</v>
      </c>
      <c r="H47" s="54" t="s">
        <v>1658</v>
      </c>
      <c r="I47" s="55" t="s">
        <v>1659</v>
      </c>
      <c r="J47" s="50" t="s">
        <v>77</v>
      </c>
      <c r="K47" s="54"/>
      <c r="L47" s="57"/>
      <c r="M47" s="58"/>
      <c r="N47" s="59"/>
      <c r="O47" s="160"/>
      <c r="P47" s="61">
        <v>300.0</v>
      </c>
      <c r="Q47" s="62"/>
      <c r="R47" s="63"/>
      <c r="S47" s="64"/>
      <c r="T47" s="149"/>
      <c r="U47" s="140"/>
      <c r="V47" s="103"/>
      <c r="W47" s="53">
        <v>150.0</v>
      </c>
      <c r="X47" s="8"/>
      <c r="Y47" s="8"/>
      <c r="Z47" s="8"/>
      <c r="AA47" s="8"/>
      <c r="AB47" s="8"/>
      <c r="AC47" s="8"/>
      <c r="AD47" s="8"/>
      <c r="AE47" s="8"/>
    </row>
    <row r="48">
      <c r="A48" s="50" t="s">
        <v>52</v>
      </c>
      <c r="B48" s="50" t="s">
        <v>63</v>
      </c>
      <c r="C48" s="51"/>
      <c r="D48" s="161" t="s">
        <v>1660</v>
      </c>
      <c r="E48" s="53" t="s">
        <v>87</v>
      </c>
      <c r="F48" s="50" t="s">
        <v>73</v>
      </c>
      <c r="G48" s="282" t="s">
        <v>1661</v>
      </c>
      <c r="H48" s="54" t="s">
        <v>1662</v>
      </c>
      <c r="I48" s="55" t="s">
        <v>1663</v>
      </c>
      <c r="J48" s="50" t="s">
        <v>60</v>
      </c>
      <c r="K48" s="54"/>
      <c r="L48" s="71"/>
      <c r="M48" s="93"/>
      <c r="N48" s="59">
        <v>244.0</v>
      </c>
      <c r="O48" s="160"/>
      <c r="P48" s="61"/>
      <c r="Q48" s="62"/>
      <c r="R48" s="63"/>
      <c r="S48" s="64"/>
      <c r="T48" s="139"/>
      <c r="U48" s="140"/>
      <c r="V48" s="96"/>
      <c r="W48" s="53">
        <v>50.0</v>
      </c>
      <c r="X48" s="8"/>
      <c r="Y48" s="8"/>
      <c r="Z48" s="8"/>
      <c r="AA48" s="8"/>
      <c r="AB48" s="8"/>
      <c r="AC48" s="8"/>
      <c r="AD48" s="8"/>
      <c r="AE48" s="8"/>
    </row>
    <row r="49">
      <c r="A49" s="50" t="s">
        <v>52</v>
      </c>
      <c r="B49" s="50" t="s">
        <v>63</v>
      </c>
      <c r="C49" s="51"/>
      <c r="D49" s="70" t="s">
        <v>1664</v>
      </c>
      <c r="E49" s="53" t="s">
        <v>87</v>
      </c>
      <c r="F49" s="50" t="s">
        <v>73</v>
      </c>
      <c r="G49" s="282" t="s">
        <v>1665</v>
      </c>
      <c r="H49" s="162"/>
      <c r="I49" s="55" t="s">
        <v>1666</v>
      </c>
      <c r="J49" s="50" t="s">
        <v>60</v>
      </c>
      <c r="K49" s="54"/>
      <c r="L49" s="71"/>
      <c r="M49" s="58"/>
      <c r="N49" s="119">
        <v>244.0</v>
      </c>
      <c r="O49" s="160"/>
      <c r="P49" s="61"/>
      <c r="Q49" s="73"/>
      <c r="R49" s="74"/>
      <c r="S49" s="75"/>
      <c r="T49" s="163"/>
      <c r="U49" s="164"/>
      <c r="V49" s="103"/>
      <c r="W49" s="53">
        <v>50.0</v>
      </c>
      <c r="X49" s="8"/>
      <c r="Y49" s="8"/>
      <c r="Z49" s="8"/>
      <c r="AA49" s="8"/>
      <c r="AB49" s="8"/>
      <c r="AC49" s="8"/>
      <c r="AD49" s="8"/>
      <c r="AE49" s="8"/>
    </row>
    <row r="50">
      <c r="A50" s="50" t="s">
        <v>70</v>
      </c>
      <c r="B50" s="50" t="s">
        <v>63</v>
      </c>
      <c r="C50" s="79"/>
      <c r="D50" s="70" t="s">
        <v>1667</v>
      </c>
      <c r="E50" s="53" t="s">
        <v>92</v>
      </c>
      <c r="F50" s="50" t="s">
        <v>56</v>
      </c>
      <c r="G50" s="292" t="s">
        <v>1668</v>
      </c>
      <c r="H50" s="54"/>
      <c r="I50" s="55" t="s">
        <v>488</v>
      </c>
      <c r="J50" s="50" t="s">
        <v>49</v>
      </c>
      <c r="K50" s="54"/>
      <c r="L50" s="71"/>
      <c r="M50" s="58"/>
      <c r="N50" s="165"/>
      <c r="O50" s="160"/>
      <c r="P50" s="61"/>
      <c r="Q50" s="62"/>
      <c r="R50" s="63"/>
      <c r="S50" s="64"/>
      <c r="T50" s="163"/>
      <c r="U50" s="166"/>
      <c r="V50" s="135">
        <v>400.0</v>
      </c>
      <c r="W50" s="53">
        <v>200.0</v>
      </c>
      <c r="X50" s="8"/>
      <c r="Y50" s="8"/>
      <c r="Z50" s="8"/>
      <c r="AA50" s="8"/>
      <c r="AB50" s="8"/>
      <c r="AC50" s="8"/>
      <c r="AD50" s="8"/>
      <c r="AE50" s="8"/>
    </row>
    <row r="51">
      <c r="A51" s="50" t="s">
        <v>70</v>
      </c>
      <c r="B51" s="50" t="s">
        <v>63</v>
      </c>
      <c r="C51" s="51"/>
      <c r="D51" s="70" t="s">
        <v>1669</v>
      </c>
      <c r="E51" s="53" t="s">
        <v>92</v>
      </c>
      <c r="F51" s="50" t="s">
        <v>56</v>
      </c>
      <c r="G51" s="282" t="s">
        <v>1670</v>
      </c>
      <c r="H51" s="54"/>
      <c r="I51" s="55" t="s">
        <v>488</v>
      </c>
      <c r="J51" s="50" t="s">
        <v>49</v>
      </c>
      <c r="K51" s="54"/>
      <c r="L51" s="71"/>
      <c r="M51" s="58"/>
      <c r="N51" s="165"/>
      <c r="O51" s="160"/>
      <c r="P51" s="61"/>
      <c r="Q51" s="87"/>
      <c r="R51" s="43"/>
      <c r="S51" s="44"/>
      <c r="T51" s="163"/>
      <c r="U51" s="166"/>
      <c r="V51" s="135">
        <v>400.0</v>
      </c>
      <c r="W51" s="53">
        <v>200.0</v>
      </c>
      <c r="X51" s="8"/>
      <c r="Y51" s="8"/>
      <c r="Z51" s="8"/>
      <c r="AA51" s="8"/>
      <c r="AB51" s="8"/>
      <c r="AC51" s="8"/>
      <c r="AD51" s="8"/>
      <c r="AE51" s="8"/>
    </row>
    <row r="52">
      <c r="A52" s="50" t="s">
        <v>52</v>
      </c>
      <c r="B52" s="50" t="s">
        <v>63</v>
      </c>
      <c r="C52" s="51"/>
      <c r="D52" s="161" t="s">
        <v>1671</v>
      </c>
      <c r="E52" s="53" t="s">
        <v>35</v>
      </c>
      <c r="F52" s="50" t="s">
        <v>73</v>
      </c>
      <c r="G52" s="282" t="s">
        <v>1672</v>
      </c>
      <c r="H52" s="54" t="s">
        <v>1673</v>
      </c>
      <c r="I52" s="350" t="s">
        <v>1674</v>
      </c>
      <c r="J52" s="50" t="s">
        <v>60</v>
      </c>
      <c r="K52" s="54"/>
      <c r="L52" s="57"/>
      <c r="M52" s="58"/>
      <c r="N52" s="165"/>
      <c r="O52" s="160"/>
      <c r="P52" s="61">
        <v>294.0</v>
      </c>
      <c r="Q52" s="73"/>
      <c r="R52" s="74"/>
      <c r="S52" s="75"/>
      <c r="T52" s="168"/>
      <c r="U52" s="166"/>
      <c r="V52" s="138"/>
      <c r="W52" s="53">
        <v>50.0</v>
      </c>
      <c r="X52" s="8"/>
      <c r="Y52" s="8"/>
      <c r="Z52" s="8"/>
      <c r="AA52" s="8"/>
      <c r="AB52" s="8"/>
      <c r="AC52" s="8"/>
      <c r="AD52" s="8"/>
      <c r="AE52" s="8"/>
    </row>
    <row r="53">
      <c r="A53" s="50" t="s">
        <v>52</v>
      </c>
      <c r="B53" s="50" t="s">
        <v>63</v>
      </c>
      <c r="C53" s="51"/>
      <c r="D53" s="319" t="s">
        <v>1675</v>
      </c>
      <c r="E53" s="53" t="s">
        <v>87</v>
      </c>
      <c r="F53" s="50" t="s">
        <v>73</v>
      </c>
      <c r="G53" s="282" t="s">
        <v>1676</v>
      </c>
      <c r="H53" s="54" t="s">
        <v>1677</v>
      </c>
      <c r="I53" s="55" t="s">
        <v>1678</v>
      </c>
      <c r="J53" s="50" t="s">
        <v>60</v>
      </c>
      <c r="K53" s="54"/>
      <c r="L53" s="57"/>
      <c r="M53" s="58"/>
      <c r="N53" s="165">
        <v>125.0</v>
      </c>
      <c r="O53" s="160"/>
      <c r="P53" s="171"/>
      <c r="Q53" s="73"/>
      <c r="R53" s="74"/>
      <c r="S53" s="75"/>
      <c r="T53" s="163"/>
      <c r="U53" s="166"/>
      <c r="V53" s="138"/>
      <c r="W53" s="53">
        <v>50.0</v>
      </c>
      <c r="X53" s="8"/>
      <c r="Y53" s="8"/>
      <c r="Z53" s="8"/>
      <c r="AA53" s="8"/>
      <c r="AB53" s="8"/>
      <c r="AC53" s="8"/>
      <c r="AD53" s="8"/>
      <c r="AE53" s="8"/>
    </row>
    <row r="54">
      <c r="A54" s="50" t="s">
        <v>52</v>
      </c>
      <c r="B54" s="50" t="s">
        <v>63</v>
      </c>
      <c r="C54" s="51"/>
      <c r="D54" s="141" t="s">
        <v>1679</v>
      </c>
      <c r="E54" s="53" t="s">
        <v>87</v>
      </c>
      <c r="F54" s="50" t="s">
        <v>73</v>
      </c>
      <c r="G54" s="282" t="s">
        <v>1680</v>
      </c>
      <c r="H54" s="54" t="s">
        <v>1681</v>
      </c>
      <c r="I54" s="55" t="s">
        <v>1682</v>
      </c>
      <c r="J54" s="50" t="s">
        <v>60</v>
      </c>
      <c r="K54" s="54"/>
      <c r="L54" s="71"/>
      <c r="M54" s="93"/>
      <c r="N54" s="165">
        <v>244.0</v>
      </c>
      <c r="O54" s="172"/>
      <c r="P54" s="171"/>
      <c r="Q54" s="62"/>
      <c r="R54" s="63"/>
      <c r="S54" s="64"/>
      <c r="T54" s="163"/>
      <c r="U54" s="166"/>
      <c r="V54" s="138"/>
      <c r="W54" s="53">
        <v>50.0</v>
      </c>
      <c r="X54" s="8"/>
      <c r="Y54" s="8"/>
      <c r="Z54" s="8"/>
      <c r="AA54" s="8"/>
      <c r="AB54" s="8"/>
      <c r="AC54" s="8"/>
      <c r="AD54" s="8"/>
      <c r="AE54" s="8"/>
    </row>
    <row r="55">
      <c r="A55" s="50" t="s">
        <v>70</v>
      </c>
      <c r="B55" s="50" t="s">
        <v>63</v>
      </c>
      <c r="C55" s="51"/>
      <c r="D55" s="141" t="s">
        <v>1683</v>
      </c>
      <c r="E55" s="53" t="s">
        <v>35</v>
      </c>
      <c r="F55" s="50" t="s">
        <v>73</v>
      </c>
      <c r="G55" s="284" t="s">
        <v>1684</v>
      </c>
      <c r="H55" s="106" t="s">
        <v>1685</v>
      </c>
      <c r="I55" s="55" t="s">
        <v>1686</v>
      </c>
      <c r="J55" s="50" t="s">
        <v>60</v>
      </c>
      <c r="K55" s="54"/>
      <c r="L55" s="57">
        <v>294.0</v>
      </c>
      <c r="M55" s="58"/>
      <c r="N55" s="165"/>
      <c r="O55" s="160"/>
      <c r="P55" s="171"/>
      <c r="Q55" s="73"/>
      <c r="R55" s="74"/>
      <c r="S55" s="75"/>
      <c r="T55" s="163"/>
      <c r="U55" s="164"/>
      <c r="V55" s="138"/>
      <c r="W55" s="53">
        <v>50.0</v>
      </c>
      <c r="X55" s="8"/>
      <c r="Y55" s="8"/>
      <c r="Z55" s="8"/>
      <c r="AA55" s="8"/>
      <c r="AB55" s="8"/>
      <c r="AC55" s="8"/>
      <c r="AD55" s="8"/>
      <c r="AE55" s="8"/>
    </row>
    <row r="56">
      <c r="A56" s="50" t="s">
        <v>52</v>
      </c>
      <c r="B56" s="50" t="s">
        <v>53</v>
      </c>
      <c r="C56" s="51"/>
      <c r="D56" s="141" t="s">
        <v>54</v>
      </c>
      <c r="E56" s="173" t="s">
        <v>87</v>
      </c>
      <c r="F56" s="50" t="s">
        <v>73</v>
      </c>
      <c r="G56" s="282" t="s">
        <v>1687</v>
      </c>
      <c r="H56" s="54" t="s">
        <v>1688</v>
      </c>
      <c r="I56" s="55" t="s">
        <v>1689</v>
      </c>
      <c r="J56" s="50" t="s">
        <v>49</v>
      </c>
      <c r="K56" s="54"/>
      <c r="L56" s="71"/>
      <c r="M56" s="174"/>
      <c r="N56" s="165"/>
      <c r="O56" s="172"/>
      <c r="P56" s="171" t="s">
        <v>61</v>
      </c>
      <c r="Q56" s="62"/>
      <c r="R56" s="63"/>
      <c r="S56" s="64"/>
      <c r="T56" s="168"/>
      <c r="U56" s="166"/>
      <c r="V56" s="138"/>
      <c r="W56" s="89" t="s">
        <v>54</v>
      </c>
      <c r="X56" s="8"/>
      <c r="Y56" s="8"/>
      <c r="Z56" s="8"/>
      <c r="AA56" s="8"/>
      <c r="AB56" s="8"/>
      <c r="AC56" s="8"/>
      <c r="AD56" s="8"/>
      <c r="AE56" s="8"/>
    </row>
    <row r="57">
      <c r="A57" s="50" t="s">
        <v>70</v>
      </c>
      <c r="B57" s="50" t="s">
        <v>63</v>
      </c>
      <c r="C57" s="51"/>
      <c r="D57" s="141" t="s">
        <v>1690</v>
      </c>
      <c r="E57" s="23"/>
      <c r="F57" s="50" t="s">
        <v>73</v>
      </c>
      <c r="G57" s="351" t="s">
        <v>1691</v>
      </c>
      <c r="H57" s="175"/>
      <c r="I57" s="55" t="s">
        <v>1692</v>
      </c>
      <c r="J57" s="50" t="s">
        <v>77</v>
      </c>
      <c r="K57" s="54"/>
      <c r="L57" s="71"/>
      <c r="M57" s="58"/>
      <c r="N57" s="165"/>
      <c r="O57" s="176"/>
      <c r="P57" s="171"/>
      <c r="Q57" s="62"/>
      <c r="R57" s="63"/>
      <c r="S57" s="64"/>
      <c r="T57" s="168"/>
      <c r="U57" s="164">
        <v>990.0</v>
      </c>
      <c r="V57" s="138"/>
      <c r="W57" s="283">
        <v>990.0</v>
      </c>
      <c r="X57" s="8"/>
      <c r="Y57" s="8"/>
      <c r="Z57" s="8"/>
      <c r="AA57" s="8"/>
      <c r="AB57" s="8"/>
      <c r="AC57" s="8"/>
      <c r="AD57" s="8"/>
      <c r="AE57" s="8"/>
    </row>
    <row r="58">
      <c r="A58" s="50" t="s">
        <v>70</v>
      </c>
      <c r="B58" s="50" t="s">
        <v>63</v>
      </c>
      <c r="C58" s="51"/>
      <c r="D58" s="141" t="s">
        <v>1693</v>
      </c>
      <c r="E58" s="173" t="s">
        <v>87</v>
      </c>
      <c r="F58" s="50" t="s">
        <v>73</v>
      </c>
      <c r="G58" s="282" t="s">
        <v>1694</v>
      </c>
      <c r="H58" s="54"/>
      <c r="I58" s="55" t="s">
        <v>1695</v>
      </c>
      <c r="J58" s="50" t="s">
        <v>60</v>
      </c>
      <c r="K58" s="54"/>
      <c r="L58" s="177">
        <v>147.0</v>
      </c>
      <c r="M58" s="58"/>
      <c r="N58" s="165"/>
      <c r="O58" s="160"/>
      <c r="P58" s="171"/>
      <c r="Q58" s="151"/>
      <c r="R58" s="152"/>
      <c r="S58" s="153"/>
      <c r="T58" s="168"/>
      <c r="U58" s="166"/>
      <c r="V58" s="138"/>
      <c r="W58" s="53">
        <v>50.0</v>
      </c>
      <c r="X58" s="8"/>
      <c r="Y58" s="8"/>
      <c r="Z58" s="8"/>
      <c r="AA58" s="8"/>
      <c r="AB58" s="8"/>
      <c r="AC58" s="8"/>
      <c r="AD58" s="8"/>
      <c r="AE58" s="8"/>
    </row>
    <row r="59">
      <c r="A59" s="50" t="s">
        <v>52</v>
      </c>
      <c r="B59" s="50" t="s">
        <v>63</v>
      </c>
      <c r="C59" s="51"/>
      <c r="D59" s="141" t="s">
        <v>1696</v>
      </c>
      <c r="E59" s="173" t="s">
        <v>493</v>
      </c>
      <c r="F59" s="50" t="s">
        <v>162</v>
      </c>
      <c r="G59" s="282" t="s">
        <v>1697</v>
      </c>
      <c r="H59" s="54"/>
      <c r="I59" s="55" t="s">
        <v>1698</v>
      </c>
      <c r="J59" s="50" t="s">
        <v>49</v>
      </c>
      <c r="K59" s="54"/>
      <c r="L59" s="178"/>
      <c r="M59" s="58"/>
      <c r="N59" s="165"/>
      <c r="O59" s="172"/>
      <c r="P59" s="179"/>
      <c r="Q59" s="151"/>
      <c r="R59" s="152"/>
      <c r="S59" s="44">
        <v>400.0</v>
      </c>
      <c r="T59" s="168"/>
      <c r="U59" s="166"/>
      <c r="V59" s="138"/>
      <c r="W59" s="53">
        <v>200.0</v>
      </c>
      <c r="X59" s="8"/>
      <c r="Y59" s="8"/>
      <c r="Z59" s="8"/>
      <c r="AA59" s="8"/>
      <c r="AB59" s="8"/>
      <c r="AC59" s="8"/>
      <c r="AD59" s="8"/>
      <c r="AE59" s="8"/>
    </row>
    <row r="60">
      <c r="A60" s="50" t="s">
        <v>52</v>
      </c>
      <c r="B60" s="50" t="s">
        <v>63</v>
      </c>
      <c r="C60" s="51"/>
      <c r="D60" s="141" t="s">
        <v>1699</v>
      </c>
      <c r="E60" s="173" t="s">
        <v>493</v>
      </c>
      <c r="F60" s="50" t="s">
        <v>162</v>
      </c>
      <c r="G60" s="282" t="s">
        <v>1700</v>
      </c>
      <c r="H60" s="54"/>
      <c r="I60" s="55" t="s">
        <v>1698</v>
      </c>
      <c r="J60" s="50" t="s">
        <v>49</v>
      </c>
      <c r="K60" s="54"/>
      <c r="L60" s="177"/>
      <c r="M60" s="58"/>
      <c r="N60" s="180"/>
      <c r="O60" s="172"/>
      <c r="P60" s="171"/>
      <c r="Q60" s="62"/>
      <c r="R60" s="63"/>
      <c r="S60" s="64">
        <v>400.0</v>
      </c>
      <c r="T60" s="163"/>
      <c r="U60" s="166"/>
      <c r="V60" s="138"/>
      <c r="W60" s="53">
        <v>200.0</v>
      </c>
      <c r="X60" s="8"/>
      <c r="Y60" s="8"/>
      <c r="Z60" s="8"/>
      <c r="AA60" s="8"/>
      <c r="AB60" s="8"/>
      <c r="AC60" s="8"/>
      <c r="AD60" s="8"/>
      <c r="AE60" s="8"/>
    </row>
    <row r="61">
      <c r="A61" s="50" t="s">
        <v>70</v>
      </c>
      <c r="B61" s="50"/>
      <c r="C61" s="51"/>
      <c r="D61" s="141" t="s">
        <v>1701</v>
      </c>
      <c r="E61" s="173" t="s">
        <v>55</v>
      </c>
      <c r="F61" s="50" t="s">
        <v>56</v>
      </c>
      <c r="G61" s="282" t="s">
        <v>1702</v>
      </c>
      <c r="H61" s="54"/>
      <c r="I61" s="55" t="s">
        <v>1703</v>
      </c>
      <c r="J61" s="50" t="s">
        <v>60</v>
      </c>
      <c r="K61" s="54"/>
      <c r="L61" s="177">
        <v>200.0</v>
      </c>
      <c r="M61" s="58"/>
      <c r="N61" s="165"/>
      <c r="O61" s="176"/>
      <c r="P61" s="171"/>
      <c r="Q61" s="73"/>
      <c r="R61" s="74"/>
      <c r="S61" s="75"/>
      <c r="T61" s="163"/>
      <c r="U61" s="166"/>
      <c r="V61" s="138"/>
      <c r="W61" s="283">
        <v>200.0</v>
      </c>
      <c r="X61" s="8"/>
      <c r="Y61" s="8"/>
      <c r="Z61" s="8"/>
      <c r="AA61" s="8"/>
      <c r="AB61" s="8"/>
      <c r="AC61" s="8"/>
      <c r="AD61" s="8"/>
      <c r="AE61" s="8"/>
    </row>
    <row r="62">
      <c r="A62" s="50" t="s">
        <v>70</v>
      </c>
      <c r="B62" s="50" t="s">
        <v>63</v>
      </c>
      <c r="C62" s="79"/>
      <c r="D62" s="141" t="s">
        <v>1704</v>
      </c>
      <c r="E62" s="173" t="s">
        <v>105</v>
      </c>
      <c r="F62" s="50" t="s">
        <v>56</v>
      </c>
      <c r="G62" s="282" t="s">
        <v>1705</v>
      </c>
      <c r="H62" s="54" t="s">
        <v>1706</v>
      </c>
      <c r="I62" s="55" t="s">
        <v>1707</v>
      </c>
      <c r="J62" s="50" t="s">
        <v>49</v>
      </c>
      <c r="K62" s="54"/>
      <c r="L62" s="177"/>
      <c r="M62" s="58"/>
      <c r="N62" s="165"/>
      <c r="O62" s="172"/>
      <c r="P62" s="171"/>
      <c r="Q62" s="73"/>
      <c r="R62" s="74"/>
      <c r="S62" s="75"/>
      <c r="T62" s="163"/>
      <c r="U62" s="166"/>
      <c r="V62" s="135">
        <v>598.0</v>
      </c>
      <c r="W62" s="53">
        <v>299.0</v>
      </c>
      <c r="X62" s="8"/>
      <c r="Y62" s="8"/>
      <c r="Z62" s="8"/>
      <c r="AA62" s="8"/>
      <c r="AB62" s="8"/>
      <c r="AC62" s="8"/>
      <c r="AD62" s="8"/>
      <c r="AE62" s="8"/>
    </row>
    <row r="63">
      <c r="A63" s="50" t="s">
        <v>52</v>
      </c>
      <c r="B63" s="50" t="s">
        <v>63</v>
      </c>
      <c r="C63" s="51"/>
      <c r="D63" s="141" t="s">
        <v>1708</v>
      </c>
      <c r="E63" s="173" t="s">
        <v>35</v>
      </c>
      <c r="F63" s="50" t="s">
        <v>73</v>
      </c>
      <c r="G63" s="282" t="s">
        <v>1709</v>
      </c>
      <c r="H63" s="54" t="s">
        <v>1710</v>
      </c>
      <c r="I63" s="55" t="s">
        <v>1711</v>
      </c>
      <c r="J63" s="50" t="s">
        <v>60</v>
      </c>
      <c r="K63" s="54"/>
      <c r="L63" s="177">
        <v>294.0</v>
      </c>
      <c r="M63" s="93"/>
      <c r="N63" s="165"/>
      <c r="O63" s="181"/>
      <c r="P63" s="179"/>
      <c r="Q63" s="73"/>
      <c r="R63" s="74"/>
      <c r="S63" s="75"/>
      <c r="T63" s="163"/>
      <c r="U63" s="166"/>
      <c r="V63" s="135"/>
      <c r="W63" s="53">
        <v>50.0</v>
      </c>
      <c r="X63" s="8"/>
      <c r="Y63" s="8"/>
      <c r="Z63" s="8"/>
      <c r="AA63" s="8"/>
      <c r="AB63" s="8"/>
      <c r="AC63" s="8"/>
      <c r="AD63" s="8"/>
      <c r="AE63" s="8"/>
    </row>
    <row r="64">
      <c r="A64" s="50" t="s">
        <v>70</v>
      </c>
      <c r="B64" s="50" t="s">
        <v>63</v>
      </c>
      <c r="C64" s="51"/>
      <c r="D64" s="51"/>
      <c r="E64" s="23"/>
      <c r="F64" s="50" t="s">
        <v>73</v>
      </c>
      <c r="G64" s="54" t="s">
        <v>1712</v>
      </c>
      <c r="H64" s="54" t="s">
        <v>1713</v>
      </c>
      <c r="I64" s="55" t="s">
        <v>1714</v>
      </c>
      <c r="J64" s="56"/>
      <c r="K64" s="54"/>
      <c r="L64" s="177">
        <v>250.0</v>
      </c>
      <c r="M64" s="58"/>
      <c r="N64" s="165"/>
      <c r="O64" s="181"/>
      <c r="P64" s="171"/>
      <c r="Q64" s="73"/>
      <c r="R64" s="74"/>
      <c r="S64" s="75"/>
      <c r="T64" s="163"/>
      <c r="U64" s="166"/>
      <c r="V64" s="138"/>
      <c r="W64" s="53">
        <v>50.0</v>
      </c>
      <c r="X64" s="8"/>
      <c r="Y64" s="8"/>
      <c r="Z64" s="8"/>
      <c r="AA64" s="8"/>
      <c r="AB64" s="8"/>
      <c r="AC64" s="8"/>
      <c r="AD64" s="8"/>
      <c r="AE64" s="8"/>
    </row>
    <row r="65">
      <c r="A65" s="50" t="s">
        <v>70</v>
      </c>
      <c r="B65" s="50" t="s">
        <v>63</v>
      </c>
      <c r="C65" s="51"/>
      <c r="D65" s="141" t="s">
        <v>1715</v>
      </c>
      <c r="E65" s="173" t="s">
        <v>87</v>
      </c>
      <c r="F65" s="50" t="s">
        <v>73</v>
      </c>
      <c r="G65" s="282" t="s">
        <v>1716</v>
      </c>
      <c r="H65" s="54"/>
      <c r="I65" s="55" t="s">
        <v>1126</v>
      </c>
      <c r="J65" s="50" t="s">
        <v>49</v>
      </c>
      <c r="K65" s="54"/>
      <c r="L65" s="177">
        <v>147.0</v>
      </c>
      <c r="M65" s="58"/>
      <c r="N65" s="170"/>
      <c r="O65" s="181"/>
      <c r="P65" s="179"/>
      <c r="Q65" s="62"/>
      <c r="R65" s="63"/>
      <c r="S65" s="64"/>
      <c r="T65" s="163"/>
      <c r="U65" s="166"/>
      <c r="V65" s="138"/>
      <c r="W65" s="53">
        <v>50.0</v>
      </c>
      <c r="X65" s="8"/>
      <c r="Y65" s="8"/>
      <c r="Z65" s="8"/>
      <c r="AA65" s="8"/>
      <c r="AB65" s="8"/>
      <c r="AC65" s="8"/>
      <c r="AD65" s="8"/>
      <c r="AE65" s="8"/>
    </row>
    <row r="66">
      <c r="A66" s="50" t="s">
        <v>70</v>
      </c>
      <c r="B66" s="50" t="s">
        <v>1717</v>
      </c>
      <c r="C66" s="51"/>
      <c r="D66" s="141" t="s">
        <v>54</v>
      </c>
      <c r="E66" s="173" t="s">
        <v>35</v>
      </c>
      <c r="F66" s="50" t="s">
        <v>73</v>
      </c>
      <c r="G66" s="282" t="s">
        <v>1718</v>
      </c>
      <c r="H66" s="54"/>
      <c r="I66" s="55" t="s">
        <v>1719</v>
      </c>
      <c r="J66" s="50" t="s">
        <v>60</v>
      </c>
      <c r="K66" s="54"/>
      <c r="L66" s="177" t="s">
        <v>1720</v>
      </c>
      <c r="M66" s="93"/>
      <c r="N66" s="170"/>
      <c r="O66" s="181"/>
      <c r="P66" s="179"/>
      <c r="Q66" s="73"/>
      <c r="R66" s="74"/>
      <c r="S66" s="75"/>
      <c r="T66" s="163"/>
      <c r="U66" s="166"/>
      <c r="V66" s="138"/>
      <c r="W66" s="182"/>
      <c r="X66" s="8"/>
      <c r="Y66" s="8"/>
      <c r="Z66" s="8"/>
      <c r="AA66" s="8"/>
      <c r="AB66" s="8"/>
      <c r="AC66" s="8"/>
      <c r="AD66" s="8"/>
      <c r="AE66" s="8"/>
    </row>
    <row r="67">
      <c r="A67" s="50" t="s">
        <v>70</v>
      </c>
      <c r="B67" s="50" t="s">
        <v>63</v>
      </c>
      <c r="C67" s="51"/>
      <c r="D67" s="141" t="s">
        <v>1721</v>
      </c>
      <c r="E67" s="173" t="s">
        <v>149</v>
      </c>
      <c r="F67" s="50" t="s">
        <v>73</v>
      </c>
      <c r="G67" s="292" t="s">
        <v>1722</v>
      </c>
      <c r="H67" s="54"/>
      <c r="I67" s="55" t="s">
        <v>1723</v>
      </c>
      <c r="J67" s="50" t="s">
        <v>77</v>
      </c>
      <c r="K67" s="54"/>
      <c r="L67" s="178"/>
      <c r="M67" s="58">
        <v>588.0</v>
      </c>
      <c r="N67" s="165"/>
      <c r="O67" s="172"/>
      <c r="P67" s="179"/>
      <c r="Q67" s="62"/>
      <c r="R67" s="63"/>
      <c r="S67" s="64"/>
      <c r="T67" s="163"/>
      <c r="U67" s="166"/>
      <c r="V67" s="138"/>
      <c r="W67" s="53">
        <v>150.0</v>
      </c>
      <c r="X67" s="8"/>
      <c r="Y67" s="8"/>
      <c r="Z67" s="8"/>
      <c r="AA67" s="8"/>
      <c r="AB67" s="8"/>
      <c r="AC67" s="8"/>
      <c r="AD67" s="8"/>
      <c r="AE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54"/>
      <c r="L68" s="178"/>
      <c r="M68" s="93"/>
      <c r="N68" s="170"/>
      <c r="O68" s="176"/>
      <c r="P68" s="171"/>
      <c r="Q68" s="73"/>
      <c r="R68" s="74"/>
      <c r="S68" s="64"/>
      <c r="T68" s="163"/>
      <c r="U68" s="166"/>
      <c r="V68" s="138"/>
      <c r="W68" s="53"/>
      <c r="X68" s="8"/>
      <c r="Y68" s="8"/>
      <c r="Z68" s="8"/>
      <c r="AA68" s="8"/>
      <c r="AB68" s="8"/>
      <c r="AC68" s="8"/>
      <c r="AD68" s="8"/>
      <c r="AE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54"/>
      <c r="L69" s="177"/>
      <c r="M69" s="93"/>
      <c r="N69" s="170"/>
      <c r="O69" s="160"/>
      <c r="P69" s="183"/>
      <c r="Q69" s="73"/>
      <c r="R69" s="74"/>
      <c r="S69" s="75"/>
      <c r="T69" s="163"/>
      <c r="U69" s="166"/>
      <c r="V69" s="138"/>
      <c r="W69" s="53"/>
      <c r="X69" s="8"/>
      <c r="Y69" s="8"/>
      <c r="Z69" s="8"/>
      <c r="AA69" s="8"/>
      <c r="AB69" s="8"/>
      <c r="AC69" s="8"/>
      <c r="AD69" s="8"/>
      <c r="AE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54"/>
      <c r="L70" s="185"/>
      <c r="M70" s="93"/>
      <c r="N70" s="165"/>
      <c r="O70" s="172"/>
      <c r="P70" s="179"/>
      <c r="Q70" s="62"/>
      <c r="R70" s="63"/>
      <c r="S70" s="64"/>
      <c r="T70" s="163"/>
      <c r="U70" s="166"/>
      <c r="V70" s="138"/>
      <c r="W70" s="53"/>
      <c r="X70" s="8"/>
      <c r="Y70" s="8"/>
      <c r="Z70" s="8"/>
      <c r="AA70" s="8"/>
      <c r="AB70" s="8"/>
      <c r="AC70" s="8"/>
      <c r="AD70" s="8"/>
      <c r="AE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54"/>
      <c r="L71" s="186"/>
      <c r="M71" s="93"/>
      <c r="N71" s="170"/>
      <c r="O71" s="172"/>
      <c r="P71" s="179"/>
      <c r="Q71" s="73"/>
      <c r="R71" s="74"/>
      <c r="S71" s="75"/>
      <c r="T71" s="163"/>
      <c r="U71" s="166"/>
      <c r="V71" s="138"/>
      <c r="W71" s="53"/>
      <c r="X71" s="8"/>
      <c r="Y71" s="8"/>
      <c r="Z71" s="8"/>
      <c r="AA71" s="8"/>
      <c r="AB71" s="8"/>
      <c r="AC71" s="8"/>
      <c r="AD71" s="8"/>
      <c r="AE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54"/>
      <c r="L72" s="177"/>
      <c r="M72" s="93"/>
      <c r="N72" s="187"/>
      <c r="O72" s="172"/>
      <c r="P72" s="179"/>
      <c r="Q72" s="73"/>
      <c r="R72" s="74"/>
      <c r="S72" s="75"/>
      <c r="T72" s="163"/>
      <c r="U72" s="166"/>
      <c r="V72" s="138"/>
      <c r="W72" s="89"/>
      <c r="X72" s="8"/>
      <c r="Y72" s="8"/>
      <c r="Z72" s="8"/>
      <c r="AA72" s="8"/>
      <c r="AB72" s="8"/>
      <c r="AC72" s="8"/>
      <c r="AD72" s="8"/>
      <c r="AE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54"/>
      <c r="L73" s="185"/>
      <c r="M73" s="58"/>
      <c r="N73" s="170"/>
      <c r="O73" s="172"/>
      <c r="P73" s="179"/>
      <c r="Q73" s="73"/>
      <c r="R73" s="74"/>
      <c r="S73" s="75"/>
      <c r="T73" s="163"/>
      <c r="U73" s="166"/>
      <c r="V73" s="138"/>
      <c r="W73" s="53"/>
      <c r="X73" s="8"/>
      <c r="Y73" s="8"/>
      <c r="Z73" s="8"/>
      <c r="AA73" s="8"/>
      <c r="AB73" s="8"/>
      <c r="AC73" s="8"/>
      <c r="AD73" s="8"/>
      <c r="AE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54"/>
      <c r="L74" s="190"/>
      <c r="M74" s="58"/>
      <c r="N74" s="191"/>
      <c r="O74" s="192"/>
      <c r="P74" s="193"/>
      <c r="Q74" s="73"/>
      <c r="R74" s="74"/>
      <c r="S74" s="75"/>
      <c r="T74" s="194"/>
      <c r="U74" s="195"/>
      <c r="V74" s="138"/>
      <c r="W74" s="53"/>
      <c r="X74" s="8"/>
      <c r="Y74" s="8"/>
      <c r="Z74" s="8"/>
      <c r="AA74" s="8"/>
      <c r="AB74" s="8"/>
      <c r="AC74" s="8"/>
      <c r="AD74" s="8"/>
      <c r="AE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54"/>
      <c r="L75" s="196"/>
      <c r="M75" s="93"/>
      <c r="N75" s="191"/>
      <c r="O75" s="192"/>
      <c r="P75" s="197"/>
      <c r="Q75" s="151"/>
      <c r="R75" s="152"/>
      <c r="S75" s="153"/>
      <c r="T75" s="194"/>
      <c r="U75" s="195"/>
      <c r="V75" s="138"/>
      <c r="W75" s="182"/>
      <c r="X75" s="8"/>
      <c r="Y75" s="8"/>
      <c r="Z75" s="8"/>
      <c r="AA75" s="8"/>
      <c r="AB75" s="8"/>
      <c r="AC75" s="8"/>
      <c r="AD75" s="8"/>
      <c r="AE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54"/>
      <c r="L76" s="190"/>
      <c r="M76" s="93"/>
      <c r="N76" s="198"/>
      <c r="O76" s="192"/>
      <c r="P76" s="197"/>
      <c r="Q76" s="73"/>
      <c r="R76" s="74"/>
      <c r="S76" s="75"/>
      <c r="T76" s="194"/>
      <c r="U76" s="195"/>
      <c r="V76" s="138"/>
      <c r="W76" s="182"/>
      <c r="X76" s="8"/>
      <c r="Y76" s="8"/>
      <c r="Z76" s="8"/>
      <c r="AA76" s="8"/>
      <c r="AB76" s="8"/>
      <c r="AC76" s="8"/>
      <c r="AD76" s="8"/>
      <c r="AE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54"/>
      <c r="L77" s="190"/>
      <c r="M77" s="58"/>
      <c r="N77" s="191"/>
      <c r="O77" s="192"/>
      <c r="P77" s="197"/>
      <c r="Q77" s="73"/>
      <c r="R77" s="74"/>
      <c r="S77" s="75"/>
      <c r="T77" s="194"/>
      <c r="U77" s="195"/>
      <c r="V77" s="138"/>
      <c r="W77" s="182"/>
      <c r="X77" s="8"/>
      <c r="Y77" s="8"/>
      <c r="Z77" s="8"/>
      <c r="AA77" s="8"/>
      <c r="AB77" s="8"/>
      <c r="AC77" s="8"/>
      <c r="AD77" s="8"/>
      <c r="AE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54"/>
      <c r="L78" s="196"/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82"/>
      <c r="X78" s="8"/>
      <c r="Y78" s="8"/>
      <c r="Z78" s="8"/>
      <c r="AA78" s="8"/>
      <c r="AB78" s="8"/>
      <c r="AC78" s="8"/>
      <c r="AD78" s="8"/>
      <c r="AE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54"/>
      <c r="L79" s="196"/>
      <c r="M79" s="93"/>
      <c r="N79" s="191"/>
      <c r="O79" s="192"/>
      <c r="P79" s="197"/>
      <c r="Q79" s="73"/>
      <c r="R79" s="74"/>
      <c r="S79" s="75"/>
      <c r="T79" s="194"/>
      <c r="U79" s="195"/>
      <c r="V79" s="138"/>
      <c r="W79" s="199"/>
      <c r="X79" s="8"/>
      <c r="Y79" s="8"/>
      <c r="Z79" s="8"/>
      <c r="AA79" s="8"/>
      <c r="AB79" s="8"/>
      <c r="AC79" s="8"/>
      <c r="AD79" s="8"/>
      <c r="AE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54"/>
      <c r="L80" s="196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182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54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1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54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54"/>
      <c r="L83" s="190"/>
      <c r="M83" s="93"/>
      <c r="N83" s="191"/>
      <c r="O83" s="192"/>
      <c r="P83" s="197"/>
      <c r="Q83" s="73"/>
      <c r="R83" s="74"/>
      <c r="S83" s="75"/>
      <c r="T83" s="194"/>
      <c r="U83" s="195"/>
      <c r="V83" s="138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54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54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54"/>
      <c r="L86" s="203"/>
      <c r="M86" s="204"/>
      <c r="N86" s="205"/>
      <c r="O86" s="206"/>
      <c r="P86" s="207"/>
      <c r="Q86" s="208"/>
      <c r="R86" s="209"/>
      <c r="S86" s="210"/>
      <c r="T86" s="21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54"/>
      <c r="L87" s="214"/>
      <c r="M87" s="204"/>
      <c r="N87" s="215"/>
      <c r="O87" s="216"/>
      <c r="P87" s="217"/>
      <c r="Q87" s="218"/>
      <c r="R87" s="219"/>
      <c r="S87" s="220"/>
      <c r="T87" s="22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54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54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54"/>
      <c r="L95" s="203"/>
      <c r="M95" s="222"/>
      <c r="N95" s="205"/>
      <c r="O95" s="206"/>
      <c r="P95" s="207"/>
      <c r="Q95" s="223"/>
      <c r="R95" s="224"/>
      <c r="S95" s="225"/>
      <c r="T95" s="211"/>
      <c r="U95" s="212"/>
      <c r="V95" s="213"/>
      <c r="W95" s="202"/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4"/>
      <c r="L96" s="231"/>
      <c r="R96" s="231"/>
      <c r="S96" s="231"/>
      <c r="T96" s="232"/>
      <c r="U96" s="232"/>
      <c r="V96" s="233"/>
      <c r="W96" s="234">
        <f>SUM(W7:W95)</f>
        <v>6931</v>
      </c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1"/>
      <c r="L97" s="240" t="s">
        <v>34</v>
      </c>
      <c r="M97" s="241"/>
      <c r="R97" s="241"/>
      <c r="S97" s="241"/>
      <c r="T97" s="232"/>
      <c r="U97" s="232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"/>
      <c r="L98" s="189">
        <f>SUM(L7:L95)</f>
        <v>3039</v>
      </c>
      <c r="M98" s="245" t="s">
        <v>35</v>
      </c>
      <c r="N98" s="246"/>
      <c r="R98" s="246"/>
      <c r="S98" s="246"/>
      <c r="T98" s="247"/>
      <c r="U98" s="247"/>
      <c r="V98" s="233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"/>
      <c r="L99" s="189">
        <f>SUM(L98*2%)</f>
        <v>60.78</v>
      </c>
      <c r="M99" s="248">
        <f>SUM(M7:M95)</f>
        <v>2947</v>
      </c>
      <c r="N99" s="249" t="s">
        <v>24</v>
      </c>
      <c r="R99" s="249"/>
      <c r="S99" s="249"/>
      <c r="T99" s="250" t="s">
        <v>36</v>
      </c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1"/>
      <c r="L100" s="251"/>
      <c r="M100" s="91">
        <f>SUM(M99*2%)</f>
        <v>58.94</v>
      </c>
      <c r="N100" s="252" t="s">
        <v>37</v>
      </c>
      <c r="O100" s="253"/>
      <c r="R100" s="253"/>
      <c r="S100" s="253"/>
      <c r="T100" s="232"/>
      <c r="U100" s="232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54">
        <v>147.0</v>
      </c>
      <c r="I101" s="3"/>
      <c r="J101" s="1"/>
      <c r="K101" s="1"/>
      <c r="L101" s="8"/>
      <c r="M101" s="251"/>
      <c r="N101" s="248">
        <f>SUM(N7:N95)</f>
        <v>1545</v>
      </c>
      <c r="O101" s="253"/>
      <c r="R101" s="253"/>
      <c r="S101" s="253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SUM(L98,M99,N101,O103,P104,S108)</f>
        <v>10510</v>
      </c>
      <c r="I102" s="3"/>
      <c r="J102" s="1"/>
      <c r="K102" s="1"/>
      <c r="L102" s="8"/>
      <c r="M102" s="8"/>
      <c r="N102" s="91">
        <f>SUM(N101*1%)</f>
        <v>15.45</v>
      </c>
      <c r="O102" s="260" t="s">
        <v>40</v>
      </c>
      <c r="P102" s="231"/>
      <c r="R102" s="231"/>
      <c r="S102" s="231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SUM(T109,U110,V111)</f>
        <v>3062</v>
      </c>
      <c r="I103" s="3"/>
      <c r="J103" s="1"/>
      <c r="K103" s="1"/>
      <c r="L103" s="8"/>
      <c r="M103" s="8"/>
      <c r="N103" s="18"/>
      <c r="O103" s="189">
        <f>SUM(O7:O95)</f>
        <v>147</v>
      </c>
      <c r="P103" s="261" t="s">
        <v>42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SUM(Q106,R107)</f>
        <v>1647</v>
      </c>
      <c r="I104" s="3"/>
      <c r="J104" s="1"/>
      <c r="K104" s="1"/>
      <c r="L104" s="8"/>
      <c r="M104" s="8"/>
      <c r="N104" s="1"/>
      <c r="O104" s="189">
        <f>SUM(O103*1%)</f>
        <v>1.47</v>
      </c>
      <c r="P104" s="189">
        <f>SUM(P7:P95)</f>
        <v>2032</v>
      </c>
      <c r="Q104" s="262"/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1"/>
      <c r="L105" s="8"/>
      <c r="M105" s="8"/>
      <c r="N105" s="1"/>
      <c r="O105" s="1"/>
      <c r="P105" s="189">
        <f>SUM(P104*2%)</f>
        <v>40.64</v>
      </c>
      <c r="Q105" s="263" t="s">
        <v>44</v>
      </c>
      <c r="R105" s="262"/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SUM(M7,T9,M12,N13,M15,T16,P20,P22,L25,L26,P30,R33,P36,L39,M41,P42,M44,N48,N49,P52,N53,N54,L55,L58,L61,L63)</f>
        <v>5870</v>
      </c>
      <c r="I106" s="282"/>
      <c r="J106" s="1"/>
      <c r="K106" s="1"/>
      <c r="L106" s="8"/>
      <c r="M106" s="8"/>
      <c r="N106" s="1"/>
      <c r="O106" s="1"/>
      <c r="P106" s="8"/>
      <c r="Q106" s="189">
        <f>SUM(Q7:Q96)</f>
        <v>299</v>
      </c>
      <c r="R106" s="267" t="s">
        <v>46</v>
      </c>
      <c r="S106" s="262"/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2">
        <f>SUM(M8,O10,L19,Q21,N23,N24,N28,N29,L35,M37,M38,M40,P43,M46,P47,U57,M67)</f>
        <v>4463</v>
      </c>
      <c r="I107" s="303">
        <f>SUM(O10)</f>
        <v>147</v>
      </c>
      <c r="J107" s="1"/>
      <c r="K107" s="1"/>
      <c r="L107" s="8"/>
      <c r="M107" s="8"/>
      <c r="N107" s="1"/>
      <c r="O107" s="1"/>
      <c r="P107" s="8"/>
      <c r="Q107" s="189">
        <f>SUM(Q106*2%)</f>
        <v>5.98</v>
      </c>
      <c r="R107" s="17">
        <f>SUM(R7:R95)</f>
        <v>1348</v>
      </c>
      <c r="S107" s="270" t="s">
        <v>48</v>
      </c>
      <c r="T107" s="256"/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0">
        <f>SUM(R11,R14,V17,R18,L27,M32,V50,V51,S59,S60,V62,L65)</f>
        <v>4342</v>
      </c>
      <c r="I108" s="301"/>
      <c r="J108" s="1"/>
      <c r="K108" s="1"/>
      <c r="L108" s="8"/>
      <c r="M108" s="8"/>
      <c r="N108" s="1"/>
      <c r="O108" s="1"/>
      <c r="P108" s="8"/>
      <c r="Q108" s="18"/>
      <c r="R108" s="189">
        <f>SUM(R107*2%)</f>
        <v>26.96</v>
      </c>
      <c r="S108" s="17">
        <f>SUM(S7:S95)</f>
        <v>800</v>
      </c>
      <c r="T108" s="272" t="s">
        <v>50</v>
      </c>
      <c r="U108" s="256"/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89">
        <f>SUM(S108*1%)</f>
        <v>8</v>
      </c>
      <c r="T109" s="189">
        <f>SUM(T7:T96)</f>
        <v>375</v>
      </c>
      <c r="U109" s="273" t="s">
        <v>47</v>
      </c>
      <c r="V109" s="233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189">
        <f>SUM(T109*2%)</f>
        <v>7.5</v>
      </c>
      <c r="U110" s="189">
        <f>SUM(U7:U96)</f>
        <v>990</v>
      </c>
      <c r="V110" s="274" t="s">
        <v>49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189">
        <f>SUM(U110*2%)</f>
        <v>19.8</v>
      </c>
      <c r="V111" s="275">
        <f>SUM(V7:V96)</f>
        <v>1697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8"/>
      <c r="V112" s="189">
        <f>SUM(V111*2%)</f>
        <v>33.94</v>
      </c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276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1"/>
      <c r="L1003" s="8"/>
      <c r="M1003" s="8"/>
      <c r="N1003" s="1"/>
      <c r="O1003" s="1"/>
      <c r="P1003" s="8"/>
      <c r="Q1003" s="1"/>
      <c r="R1003" s="1"/>
      <c r="S1003" s="1"/>
      <c r="T1003" s="8"/>
      <c r="U1003" s="8"/>
      <c r="V1003" s="277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N1004" s="279"/>
      <c r="O1004" s="279"/>
      <c r="Q1004" s="279"/>
      <c r="R1004" s="279"/>
      <c r="S1004" s="279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,Diogo"</formula1>
    </dataValidation>
    <dataValidation type="list" allowBlank="1" showErrorMessage="1" sqref="J7:J95">
      <formula1>"Mel,Drieli,Fernanda"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7.63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52</v>
      </c>
      <c r="B7" s="50" t="s">
        <v>63</v>
      </c>
      <c r="C7" s="51"/>
      <c r="D7" s="70" t="s">
        <v>1724</v>
      </c>
      <c r="E7" s="53" t="s">
        <v>35</v>
      </c>
      <c r="F7" s="50" t="s">
        <v>73</v>
      </c>
      <c r="G7" s="282" t="s">
        <v>1725</v>
      </c>
      <c r="H7" s="54" t="s">
        <v>84</v>
      </c>
      <c r="I7" s="55" t="s">
        <v>1726</v>
      </c>
      <c r="J7" s="50" t="s">
        <v>60</v>
      </c>
      <c r="K7" s="54"/>
      <c r="L7" s="57"/>
      <c r="M7" s="58"/>
      <c r="N7" s="59"/>
      <c r="O7" s="60"/>
      <c r="P7" s="61">
        <v>147.0</v>
      </c>
      <c r="Q7" s="62"/>
      <c r="R7" s="63"/>
      <c r="S7" s="64"/>
      <c r="T7" s="65"/>
      <c r="U7" s="66"/>
      <c r="V7" s="67"/>
      <c r="W7" s="53">
        <v>50.0</v>
      </c>
      <c r="X7" s="68" t="s">
        <v>25</v>
      </c>
      <c r="Y7" s="69">
        <f>SUM(L7:L95)</f>
        <v>4777.8</v>
      </c>
      <c r="Z7" s="8"/>
      <c r="AA7" s="8"/>
      <c r="AB7" s="8"/>
      <c r="AC7" s="8"/>
      <c r="AD7" s="8"/>
      <c r="AE7" s="8"/>
    </row>
    <row r="8">
      <c r="A8" s="50" t="s">
        <v>70</v>
      </c>
      <c r="B8" s="50" t="s">
        <v>63</v>
      </c>
      <c r="C8" s="51"/>
      <c r="D8" s="70" t="s">
        <v>1727</v>
      </c>
      <c r="E8" s="53" t="s">
        <v>149</v>
      </c>
      <c r="F8" s="50" t="s">
        <v>73</v>
      </c>
      <c r="G8" s="282" t="s">
        <v>1728</v>
      </c>
      <c r="H8" s="54" t="s">
        <v>1729</v>
      </c>
      <c r="I8" s="55" t="s">
        <v>1730</v>
      </c>
      <c r="J8" s="50" t="s">
        <v>77</v>
      </c>
      <c r="K8" s="54"/>
      <c r="L8" s="71">
        <v>119.9</v>
      </c>
      <c r="M8" s="58"/>
      <c r="N8" s="59"/>
      <c r="O8" s="72"/>
      <c r="P8" s="61"/>
      <c r="Q8" s="73"/>
      <c r="R8" s="74"/>
      <c r="S8" s="75"/>
      <c r="T8" s="76"/>
      <c r="U8" s="77"/>
      <c r="V8" s="78"/>
      <c r="W8" s="53">
        <v>50.0</v>
      </c>
      <c r="X8" s="38" t="s">
        <v>13</v>
      </c>
      <c r="Y8" s="69">
        <f>SUM(M7:M95)</f>
        <v>3094</v>
      </c>
      <c r="Z8" s="8"/>
      <c r="AA8" s="8"/>
      <c r="AB8" s="8"/>
      <c r="AC8" s="8"/>
      <c r="AD8" s="8"/>
      <c r="AE8" s="8"/>
    </row>
    <row r="9">
      <c r="A9" s="50" t="s">
        <v>70</v>
      </c>
      <c r="B9" s="50" t="s">
        <v>63</v>
      </c>
      <c r="C9" s="79"/>
      <c r="D9" s="70" t="s">
        <v>1731</v>
      </c>
      <c r="E9" s="53" t="s">
        <v>899</v>
      </c>
      <c r="F9" s="50" t="s">
        <v>56</v>
      </c>
      <c r="G9" s="282" t="s">
        <v>1732</v>
      </c>
      <c r="H9" s="54" t="s">
        <v>1713</v>
      </c>
      <c r="I9" s="55" t="s">
        <v>1733</v>
      </c>
      <c r="J9" s="50" t="s">
        <v>49</v>
      </c>
      <c r="K9" s="54"/>
      <c r="L9" s="71"/>
      <c r="M9" s="80"/>
      <c r="N9" s="59"/>
      <c r="O9" s="81"/>
      <c r="P9" s="61"/>
      <c r="Q9" s="73"/>
      <c r="R9" s="74"/>
      <c r="S9" s="75"/>
      <c r="T9" s="76"/>
      <c r="U9" s="77"/>
      <c r="V9" s="96">
        <v>299.0</v>
      </c>
      <c r="W9" s="53">
        <v>150.0</v>
      </c>
      <c r="X9" s="82" t="s">
        <v>14</v>
      </c>
      <c r="Y9" s="83">
        <f>SUM(N7:N95)</f>
        <v>2323</v>
      </c>
      <c r="Z9" s="8"/>
      <c r="AA9" s="8"/>
      <c r="AB9" s="8"/>
      <c r="AC9" s="8"/>
      <c r="AD9" s="8"/>
      <c r="AE9" s="8"/>
    </row>
    <row r="10">
      <c r="A10" s="50" t="s">
        <v>70</v>
      </c>
      <c r="B10" s="50" t="s">
        <v>63</v>
      </c>
      <c r="C10" s="51"/>
      <c r="D10" s="84" t="s">
        <v>1734</v>
      </c>
      <c r="E10" s="53" t="s">
        <v>105</v>
      </c>
      <c r="F10" s="50" t="s">
        <v>56</v>
      </c>
      <c r="G10" s="284" t="s">
        <v>1735</v>
      </c>
      <c r="H10" s="85" t="s">
        <v>200</v>
      </c>
      <c r="I10" s="55" t="s">
        <v>201</v>
      </c>
      <c r="J10" s="50" t="s">
        <v>49</v>
      </c>
      <c r="K10" s="54"/>
      <c r="L10" s="71"/>
      <c r="M10" s="58"/>
      <c r="N10" s="59"/>
      <c r="O10" s="86"/>
      <c r="P10" s="61"/>
      <c r="Q10" s="87"/>
      <c r="R10" s="43"/>
      <c r="S10" s="44"/>
      <c r="T10" s="88"/>
      <c r="U10" s="77"/>
      <c r="V10" s="96">
        <v>300.0</v>
      </c>
      <c r="W10" s="89">
        <v>150.0</v>
      </c>
      <c r="X10" s="90" t="s">
        <v>27</v>
      </c>
      <c r="Y10" s="83">
        <f>SUM(O7:O95)</f>
        <v>1138</v>
      </c>
      <c r="Z10" s="8"/>
      <c r="AA10" s="8"/>
      <c r="AB10" s="8"/>
      <c r="AC10" s="8"/>
      <c r="AD10" s="8"/>
      <c r="AE10" s="8"/>
    </row>
    <row r="11">
      <c r="A11" s="50" t="s">
        <v>52</v>
      </c>
      <c r="B11" s="50" t="s">
        <v>63</v>
      </c>
      <c r="C11" s="51"/>
      <c r="D11" s="84" t="s">
        <v>1736</v>
      </c>
      <c r="E11" s="53" t="s">
        <v>493</v>
      </c>
      <c r="F11" s="50" t="s">
        <v>162</v>
      </c>
      <c r="G11" s="282" t="s">
        <v>1737</v>
      </c>
      <c r="H11" s="54"/>
      <c r="I11" s="55" t="s">
        <v>1698</v>
      </c>
      <c r="J11" s="50" t="s">
        <v>49</v>
      </c>
      <c r="K11" s="54"/>
      <c r="L11" s="57"/>
      <c r="M11" s="58"/>
      <c r="N11" s="59"/>
      <c r="O11" s="86"/>
      <c r="P11" s="94"/>
      <c r="Q11" s="62"/>
      <c r="R11" s="63"/>
      <c r="S11" s="64">
        <v>400.0</v>
      </c>
      <c r="T11" s="88"/>
      <c r="U11" s="95"/>
      <c r="V11" s="96"/>
      <c r="W11" s="89">
        <v>200.0</v>
      </c>
      <c r="X11" s="41" t="s">
        <v>16</v>
      </c>
      <c r="Y11" s="83">
        <f>SUM(P7:P95)</f>
        <v>1772</v>
      </c>
      <c r="Z11" s="8"/>
      <c r="AA11" s="8"/>
      <c r="AB11" s="8"/>
      <c r="AC11" s="8"/>
      <c r="AD11" s="8"/>
      <c r="AE11" s="8"/>
    </row>
    <row r="12">
      <c r="A12" s="50" t="s">
        <v>52</v>
      </c>
      <c r="B12" s="50" t="s">
        <v>63</v>
      </c>
      <c r="C12" s="98"/>
      <c r="D12" s="84" t="s">
        <v>1738</v>
      </c>
      <c r="E12" s="53" t="s">
        <v>149</v>
      </c>
      <c r="F12" s="50" t="s">
        <v>73</v>
      </c>
      <c r="G12" s="282" t="s">
        <v>1739</v>
      </c>
      <c r="H12" s="54"/>
      <c r="I12" s="55" t="s">
        <v>1740</v>
      </c>
      <c r="J12" s="50" t="s">
        <v>77</v>
      </c>
      <c r="K12" s="54"/>
      <c r="L12" s="57"/>
      <c r="M12" s="99"/>
      <c r="N12" s="59"/>
      <c r="O12" s="100">
        <v>127.0</v>
      </c>
      <c r="P12" s="61"/>
      <c r="Q12" s="62"/>
      <c r="R12" s="63"/>
      <c r="S12" s="64"/>
      <c r="T12" s="101"/>
      <c r="U12" s="102"/>
      <c r="V12" s="103"/>
      <c r="W12" s="89">
        <v>70.0</v>
      </c>
      <c r="X12" s="44" t="s">
        <v>19</v>
      </c>
      <c r="Y12" s="97">
        <f>SUM(S7:S95)</f>
        <v>1150</v>
      </c>
      <c r="Z12" s="8"/>
      <c r="AA12" s="8"/>
      <c r="AB12" s="8"/>
      <c r="AC12" s="8"/>
      <c r="AD12" s="8"/>
      <c r="AE12" s="8"/>
    </row>
    <row r="13" ht="16.5" customHeight="1">
      <c r="A13" s="50" t="s">
        <v>70</v>
      </c>
      <c r="B13" s="50" t="s">
        <v>63</v>
      </c>
      <c r="C13" s="79"/>
      <c r="D13" s="70" t="s">
        <v>1741</v>
      </c>
      <c r="E13" s="53" t="s">
        <v>87</v>
      </c>
      <c r="F13" s="50" t="s">
        <v>73</v>
      </c>
      <c r="G13" s="284" t="s">
        <v>1742</v>
      </c>
      <c r="H13" s="106"/>
      <c r="I13" s="55" t="s">
        <v>1743</v>
      </c>
      <c r="J13" s="50" t="s">
        <v>60</v>
      </c>
      <c r="K13" s="54"/>
      <c r="L13" s="71"/>
      <c r="M13" s="58">
        <v>147.0</v>
      </c>
      <c r="N13" s="107"/>
      <c r="O13" s="86"/>
      <c r="P13" s="61"/>
      <c r="Q13" s="87"/>
      <c r="R13" s="43"/>
      <c r="S13" s="44"/>
      <c r="T13" s="76"/>
      <c r="U13" s="95"/>
      <c r="V13" s="103"/>
      <c r="W13" s="53">
        <v>50.0</v>
      </c>
      <c r="X13" s="108" t="s">
        <v>28</v>
      </c>
      <c r="Y13" s="69">
        <f>SUM(Y7:Y12)</f>
        <v>14254.8</v>
      </c>
      <c r="Z13" s="8"/>
      <c r="AA13" s="8"/>
      <c r="AB13" s="8"/>
      <c r="AC13" s="8"/>
      <c r="AD13" s="8"/>
      <c r="AE13" s="8"/>
    </row>
    <row r="14">
      <c r="A14" s="50" t="s">
        <v>70</v>
      </c>
      <c r="B14" s="50" t="s">
        <v>63</v>
      </c>
      <c r="C14" s="51"/>
      <c r="D14" s="84" t="s">
        <v>1744</v>
      </c>
      <c r="E14" s="53" t="s">
        <v>412</v>
      </c>
      <c r="F14" s="50" t="s">
        <v>73</v>
      </c>
      <c r="G14" s="282" t="s">
        <v>1745</v>
      </c>
      <c r="H14" s="54" t="s">
        <v>1746</v>
      </c>
      <c r="I14" s="55" t="s">
        <v>1747</v>
      </c>
      <c r="J14" s="50" t="s">
        <v>60</v>
      </c>
      <c r="K14" s="54"/>
      <c r="L14" s="71">
        <v>294.0</v>
      </c>
      <c r="M14" s="58"/>
      <c r="N14" s="59"/>
      <c r="O14" s="86"/>
      <c r="P14" s="61"/>
      <c r="Q14" s="87"/>
      <c r="R14" s="43"/>
      <c r="S14" s="44"/>
      <c r="T14" s="88"/>
      <c r="U14" s="109"/>
      <c r="V14" s="103"/>
      <c r="W14" s="110">
        <v>50.0</v>
      </c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70</v>
      </c>
      <c r="B15" s="50" t="s">
        <v>63</v>
      </c>
      <c r="C15" s="51"/>
      <c r="D15" s="84" t="s">
        <v>1748</v>
      </c>
      <c r="E15" s="53" t="s">
        <v>171</v>
      </c>
      <c r="F15" s="50" t="s">
        <v>56</v>
      </c>
      <c r="G15" s="282" t="s">
        <v>1749</v>
      </c>
      <c r="H15" s="54"/>
      <c r="I15" s="55" t="s">
        <v>1750</v>
      </c>
      <c r="J15" s="50" t="s">
        <v>77</v>
      </c>
      <c r="K15" s="54"/>
      <c r="L15" s="71"/>
      <c r="M15" s="58">
        <v>250.0</v>
      </c>
      <c r="N15" s="59"/>
      <c r="O15" s="86"/>
      <c r="P15" s="61"/>
      <c r="Q15" s="62"/>
      <c r="R15" s="63"/>
      <c r="S15" s="64"/>
      <c r="T15" s="88"/>
      <c r="U15" s="95"/>
      <c r="V15" s="112"/>
      <c r="W15" s="89">
        <v>125.0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52</v>
      </c>
      <c r="B16" s="50" t="s">
        <v>63</v>
      </c>
      <c r="C16" s="51"/>
      <c r="D16" s="84" t="s">
        <v>1751</v>
      </c>
      <c r="E16" s="53" t="s">
        <v>412</v>
      </c>
      <c r="F16" s="50" t="s">
        <v>73</v>
      </c>
      <c r="G16" s="282" t="s">
        <v>1752</v>
      </c>
      <c r="H16" s="54" t="s">
        <v>1753</v>
      </c>
      <c r="I16" s="55" t="s">
        <v>1754</v>
      </c>
      <c r="J16" s="50" t="s">
        <v>77</v>
      </c>
      <c r="K16" s="54"/>
      <c r="L16" s="71"/>
      <c r="M16" s="58"/>
      <c r="N16" s="59">
        <v>147.0</v>
      </c>
      <c r="O16" s="86"/>
      <c r="P16" s="115"/>
      <c r="Q16" s="62"/>
      <c r="R16" s="63"/>
      <c r="S16" s="64"/>
      <c r="T16" s="88"/>
      <c r="U16" s="95"/>
      <c r="V16" s="103"/>
      <c r="W16" s="89">
        <v>50.0</v>
      </c>
      <c r="X16" s="117" t="s">
        <v>17</v>
      </c>
      <c r="Y16" s="69">
        <f>SUM(Q7:Q95)</f>
        <v>1964</v>
      </c>
      <c r="Z16" s="8"/>
      <c r="AA16" s="8"/>
      <c r="AB16" s="8"/>
      <c r="AC16" s="8"/>
      <c r="AD16" s="8"/>
      <c r="AE16" s="8"/>
    </row>
    <row r="17">
      <c r="A17" s="50" t="s">
        <v>52</v>
      </c>
      <c r="B17" s="50" t="s">
        <v>63</v>
      </c>
      <c r="C17" s="79"/>
      <c r="D17" s="84" t="s">
        <v>1755</v>
      </c>
      <c r="E17" s="53" t="s">
        <v>122</v>
      </c>
      <c r="F17" s="50" t="s">
        <v>162</v>
      </c>
      <c r="G17" s="282" t="s">
        <v>1756</v>
      </c>
      <c r="H17" s="54" t="s">
        <v>1757</v>
      </c>
      <c r="I17" s="55" t="s">
        <v>1758</v>
      </c>
      <c r="J17" s="50" t="s">
        <v>77</v>
      </c>
      <c r="K17" s="54"/>
      <c r="L17" s="71"/>
      <c r="M17" s="93"/>
      <c r="N17" s="59"/>
      <c r="O17" s="81"/>
      <c r="P17" s="61"/>
      <c r="Q17" s="87"/>
      <c r="R17" s="43"/>
      <c r="S17" s="44">
        <v>750.0</v>
      </c>
      <c r="T17" s="88"/>
      <c r="U17" s="95"/>
      <c r="V17" s="96"/>
      <c r="W17" s="288">
        <v>750.0</v>
      </c>
      <c r="X17" s="43" t="s">
        <v>18</v>
      </c>
      <c r="Y17" s="69">
        <f>SUM(R7:R95)</f>
        <v>1150</v>
      </c>
      <c r="Z17" s="8"/>
      <c r="AA17" s="8"/>
      <c r="AB17" s="8"/>
      <c r="AC17" s="8"/>
      <c r="AD17" s="8"/>
      <c r="AE17" s="8"/>
    </row>
    <row r="18">
      <c r="A18" s="50" t="s">
        <v>52</v>
      </c>
      <c r="B18" s="50" t="s">
        <v>63</v>
      </c>
      <c r="C18" s="79"/>
      <c r="D18" s="84" t="s">
        <v>1759</v>
      </c>
      <c r="E18" s="53" t="s">
        <v>35</v>
      </c>
      <c r="F18" s="50" t="s">
        <v>73</v>
      </c>
      <c r="G18" s="282" t="s">
        <v>1760</v>
      </c>
      <c r="H18" s="54" t="s">
        <v>1761</v>
      </c>
      <c r="I18" s="55" t="s">
        <v>1762</v>
      </c>
      <c r="J18" s="50" t="s">
        <v>60</v>
      </c>
      <c r="K18" s="54"/>
      <c r="L18" s="71"/>
      <c r="M18" s="80"/>
      <c r="N18" s="59"/>
      <c r="O18" s="86"/>
      <c r="P18" s="61">
        <v>120.0</v>
      </c>
      <c r="Q18" s="62"/>
      <c r="R18" s="63"/>
      <c r="S18" s="64"/>
      <c r="T18" s="88"/>
      <c r="U18" s="95"/>
      <c r="V18" s="103"/>
      <c r="W18" s="288">
        <v>120.0</v>
      </c>
      <c r="X18" s="287"/>
      <c r="Z18" s="8"/>
      <c r="AA18" s="8"/>
      <c r="AB18" s="8"/>
      <c r="AC18" s="8"/>
      <c r="AD18" s="8"/>
      <c r="AE18" s="8"/>
    </row>
    <row r="19">
      <c r="A19" s="50" t="s">
        <v>52</v>
      </c>
      <c r="B19" s="50" t="s">
        <v>63</v>
      </c>
      <c r="C19" s="51"/>
      <c r="D19" s="84" t="s">
        <v>1763</v>
      </c>
      <c r="E19" s="53" t="s">
        <v>35</v>
      </c>
      <c r="F19" s="50" t="s">
        <v>73</v>
      </c>
      <c r="G19" s="282" t="s">
        <v>1764</v>
      </c>
      <c r="H19" s="54"/>
      <c r="I19" s="55" t="s">
        <v>1765</v>
      </c>
      <c r="J19" s="50" t="s">
        <v>60</v>
      </c>
      <c r="K19" s="54"/>
      <c r="L19" s="71"/>
      <c r="M19" s="118"/>
      <c r="N19" s="59"/>
      <c r="O19" s="86">
        <v>147.0</v>
      </c>
      <c r="P19" s="61"/>
      <c r="Q19" s="62"/>
      <c r="R19" s="63"/>
      <c r="S19" s="64"/>
      <c r="T19" s="88"/>
      <c r="U19" s="95"/>
      <c r="V19" s="96"/>
      <c r="W19" s="89">
        <v>50.0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52</v>
      </c>
      <c r="B20" s="50" t="s">
        <v>63</v>
      </c>
      <c r="C20" s="51"/>
      <c r="D20" s="84" t="s">
        <v>1766</v>
      </c>
      <c r="E20" s="53" t="s">
        <v>35</v>
      </c>
      <c r="F20" s="50" t="s">
        <v>73</v>
      </c>
      <c r="G20" s="282" t="s">
        <v>1767</v>
      </c>
      <c r="H20" s="54"/>
      <c r="I20" s="55" t="s">
        <v>1765</v>
      </c>
      <c r="J20" s="50" t="s">
        <v>60</v>
      </c>
      <c r="K20" s="54"/>
      <c r="L20" s="71"/>
      <c r="M20" s="58"/>
      <c r="N20" s="119"/>
      <c r="O20" s="86">
        <v>147.0</v>
      </c>
      <c r="P20" s="61"/>
      <c r="Q20" s="73"/>
      <c r="R20" s="74"/>
      <c r="S20" s="75"/>
      <c r="T20" s="76"/>
      <c r="U20" s="95"/>
      <c r="V20" s="103"/>
      <c r="W20" s="89">
        <v>50.0</v>
      </c>
      <c r="X20" s="124" t="s">
        <v>20</v>
      </c>
      <c r="Y20" s="83">
        <f>SUM(T7:T95)</f>
        <v>147</v>
      </c>
      <c r="Z20" s="8"/>
      <c r="AA20" s="8"/>
      <c r="AB20" s="8"/>
      <c r="AC20" s="8"/>
      <c r="AD20" s="8"/>
      <c r="AE20" s="8"/>
    </row>
    <row r="21" ht="17.25" customHeight="1">
      <c r="A21" s="50" t="s">
        <v>52</v>
      </c>
      <c r="B21" s="50" t="s">
        <v>63</v>
      </c>
      <c r="C21" s="51"/>
      <c r="D21" s="84" t="s">
        <v>1768</v>
      </c>
      <c r="E21" s="53" t="s">
        <v>100</v>
      </c>
      <c r="F21" s="50" t="s">
        <v>73</v>
      </c>
      <c r="G21" s="282" t="s">
        <v>1769</v>
      </c>
      <c r="H21" s="54" t="s">
        <v>983</v>
      </c>
      <c r="I21" s="55" t="s">
        <v>1770</v>
      </c>
      <c r="J21" s="50" t="s">
        <v>77</v>
      </c>
      <c r="K21" s="54"/>
      <c r="L21" s="71"/>
      <c r="M21" s="58"/>
      <c r="N21" s="119"/>
      <c r="O21" s="86"/>
      <c r="P21" s="61">
        <v>320.0</v>
      </c>
      <c r="Q21" s="62"/>
      <c r="R21" s="63"/>
      <c r="S21" s="64"/>
      <c r="T21" s="88"/>
      <c r="U21" s="95"/>
      <c r="V21" s="103"/>
      <c r="W21" s="89">
        <v>100.0</v>
      </c>
      <c r="X21" s="126" t="s">
        <v>21</v>
      </c>
      <c r="Y21" s="83">
        <f>SUM(U7:U95)</f>
        <v>696</v>
      </c>
      <c r="Z21" s="8"/>
      <c r="AA21" s="8"/>
      <c r="AB21" s="8"/>
      <c r="AC21" s="8"/>
      <c r="AD21" s="8"/>
      <c r="AE21" s="8"/>
    </row>
    <row r="22">
      <c r="A22" s="50" t="s">
        <v>52</v>
      </c>
      <c r="B22" s="50" t="s">
        <v>63</v>
      </c>
      <c r="C22" s="51"/>
      <c r="D22" s="84" t="s">
        <v>1771</v>
      </c>
      <c r="E22" s="53" t="s">
        <v>171</v>
      </c>
      <c r="F22" s="50" t="s">
        <v>56</v>
      </c>
      <c r="G22" s="282" t="s">
        <v>1772</v>
      </c>
      <c r="H22" s="54" t="s">
        <v>1773</v>
      </c>
      <c r="I22" s="55" t="s">
        <v>1774</v>
      </c>
      <c r="J22" s="50" t="s">
        <v>77</v>
      </c>
      <c r="K22" s="54"/>
      <c r="L22" s="71"/>
      <c r="M22" s="58"/>
      <c r="N22" s="59">
        <v>250.0</v>
      </c>
      <c r="O22" s="122"/>
      <c r="P22" s="61"/>
      <c r="Q22" s="62"/>
      <c r="R22" s="63"/>
      <c r="S22" s="64"/>
      <c r="T22" s="88"/>
      <c r="U22" s="95"/>
      <c r="V22" s="103"/>
      <c r="W22" s="89">
        <v>125.0</v>
      </c>
      <c r="X22" s="104" t="s">
        <v>22</v>
      </c>
      <c r="Y22" s="105">
        <f>SUM(V7:V95)</f>
        <v>599</v>
      </c>
      <c r="Z22" s="8"/>
      <c r="AA22" s="8"/>
      <c r="AB22" s="8"/>
      <c r="AC22" s="8"/>
      <c r="AD22" s="8"/>
      <c r="AE22" s="8"/>
    </row>
    <row r="23">
      <c r="A23" s="50" t="s">
        <v>52</v>
      </c>
      <c r="B23" s="50" t="s">
        <v>63</v>
      </c>
      <c r="C23" s="51"/>
      <c r="D23" s="84" t="s">
        <v>1775</v>
      </c>
      <c r="E23" s="53" t="s">
        <v>100</v>
      </c>
      <c r="F23" s="50" t="s">
        <v>73</v>
      </c>
      <c r="G23" s="282" t="s">
        <v>1776</v>
      </c>
      <c r="H23" s="54" t="s">
        <v>1777</v>
      </c>
      <c r="I23" s="55" t="s">
        <v>1778</v>
      </c>
      <c r="J23" s="50" t="s">
        <v>77</v>
      </c>
      <c r="K23" s="54"/>
      <c r="L23" s="71"/>
      <c r="M23" s="58"/>
      <c r="N23" s="59"/>
      <c r="O23" s="122"/>
      <c r="P23" s="61">
        <v>200.0</v>
      </c>
      <c r="Q23" s="62"/>
      <c r="R23" s="63"/>
      <c r="S23" s="64"/>
      <c r="T23" s="88"/>
      <c r="U23" s="95"/>
      <c r="V23" s="103"/>
      <c r="W23" s="89">
        <v>100.0</v>
      </c>
      <c r="X23" s="108" t="s">
        <v>32</v>
      </c>
      <c r="Y23" s="69">
        <f>SUM(Y20:Y22)</f>
        <v>1442</v>
      </c>
      <c r="Z23" s="8"/>
      <c r="AA23" s="8"/>
      <c r="AB23" s="8"/>
      <c r="AC23" s="8"/>
      <c r="AD23" s="8"/>
      <c r="AE23" s="8"/>
    </row>
    <row r="24">
      <c r="A24" s="50" t="s">
        <v>70</v>
      </c>
      <c r="B24" s="50" t="s">
        <v>63</v>
      </c>
      <c r="C24" s="51"/>
      <c r="D24" s="84" t="s">
        <v>1779</v>
      </c>
      <c r="E24" s="53" t="s">
        <v>35</v>
      </c>
      <c r="F24" s="50" t="s">
        <v>73</v>
      </c>
      <c r="G24" s="282" t="s">
        <v>1780</v>
      </c>
      <c r="H24" s="54" t="s">
        <v>1781</v>
      </c>
      <c r="I24" s="55" t="s">
        <v>1782</v>
      </c>
      <c r="J24" s="50" t="s">
        <v>60</v>
      </c>
      <c r="K24" s="54"/>
      <c r="L24" s="71">
        <v>119.9</v>
      </c>
      <c r="M24" s="58"/>
      <c r="N24" s="59"/>
      <c r="O24" s="81"/>
      <c r="P24" s="61"/>
      <c r="Q24" s="62"/>
      <c r="R24" s="63"/>
      <c r="S24" s="64"/>
      <c r="T24" s="125"/>
      <c r="U24" s="95"/>
      <c r="V24" s="96"/>
      <c r="W24" s="89">
        <v>50.0</v>
      </c>
      <c r="X24" s="8"/>
      <c r="Y24" s="8"/>
      <c r="Z24" s="8"/>
      <c r="AA24" s="8"/>
      <c r="AB24" s="8"/>
      <c r="AC24" s="8"/>
      <c r="AD24" s="8"/>
      <c r="AE24" s="8"/>
    </row>
    <row r="25">
      <c r="A25" s="50" t="s">
        <v>52</v>
      </c>
      <c r="B25" s="50" t="s">
        <v>63</v>
      </c>
      <c r="C25" s="51"/>
      <c r="D25" s="84" t="s">
        <v>1783</v>
      </c>
      <c r="E25" s="53" t="s">
        <v>87</v>
      </c>
      <c r="F25" s="50" t="s">
        <v>73</v>
      </c>
      <c r="G25" s="282" t="s">
        <v>1784</v>
      </c>
      <c r="H25" s="54" t="s">
        <v>1785</v>
      </c>
      <c r="I25" s="55" t="s">
        <v>1786</v>
      </c>
      <c r="J25" s="50" t="s">
        <v>60</v>
      </c>
      <c r="K25" s="54"/>
      <c r="L25" s="71"/>
      <c r="M25" s="58"/>
      <c r="N25" s="59">
        <v>244.0</v>
      </c>
      <c r="O25" s="86"/>
      <c r="P25" s="127"/>
      <c r="Q25" s="62"/>
      <c r="R25" s="63"/>
      <c r="S25" s="64"/>
      <c r="T25" s="76"/>
      <c r="U25" s="95"/>
      <c r="V25" s="128"/>
      <c r="W25" s="89">
        <v>50.0</v>
      </c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 t="s">
        <v>52</v>
      </c>
      <c r="B26" s="50" t="s">
        <v>63</v>
      </c>
      <c r="C26" s="51"/>
      <c r="D26" s="141" t="s">
        <v>1787</v>
      </c>
      <c r="E26" s="53" t="s">
        <v>100</v>
      </c>
      <c r="F26" s="50" t="s">
        <v>73</v>
      </c>
      <c r="G26" s="282" t="s">
        <v>1788</v>
      </c>
      <c r="H26" s="54" t="s">
        <v>1789</v>
      </c>
      <c r="I26" s="55" t="s">
        <v>1790</v>
      </c>
      <c r="J26" s="50" t="s">
        <v>77</v>
      </c>
      <c r="K26" s="54"/>
      <c r="L26" s="129"/>
      <c r="M26" s="58"/>
      <c r="N26" s="59"/>
      <c r="O26" s="81"/>
      <c r="P26" s="61">
        <v>147.0</v>
      </c>
      <c r="Q26" s="62"/>
      <c r="R26" s="63"/>
      <c r="S26" s="64"/>
      <c r="T26" s="88"/>
      <c r="U26" s="109"/>
      <c r="V26" s="103"/>
      <c r="W26" s="89">
        <v>50.0</v>
      </c>
      <c r="X26" s="136" t="s">
        <v>33</v>
      </c>
      <c r="Y26" s="137">
        <f>SUM(Y13,Y16,Y17,Y23)</f>
        <v>18810.8</v>
      </c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53</v>
      </c>
      <c r="C27" s="51"/>
      <c r="D27" s="141" t="s">
        <v>54</v>
      </c>
      <c r="E27" s="53" t="s">
        <v>87</v>
      </c>
      <c r="F27" s="50" t="s">
        <v>73</v>
      </c>
      <c r="G27" s="282" t="s">
        <v>1791</v>
      </c>
      <c r="H27" s="54"/>
      <c r="I27" s="55" t="s">
        <v>1792</v>
      </c>
      <c r="J27" s="50" t="s">
        <v>49</v>
      </c>
      <c r="K27" s="54"/>
      <c r="L27" s="71"/>
      <c r="M27" s="80"/>
      <c r="N27" s="107"/>
      <c r="O27" s="81"/>
      <c r="P27" s="132"/>
      <c r="Q27" s="62" t="s">
        <v>86</v>
      </c>
      <c r="R27" s="63"/>
      <c r="S27" s="64"/>
      <c r="T27" s="88"/>
      <c r="U27" s="109"/>
      <c r="V27" s="96"/>
      <c r="W27" s="89"/>
      <c r="X27" s="8"/>
      <c r="Y27" s="8"/>
      <c r="Z27" s="8"/>
      <c r="AA27" s="8"/>
      <c r="AB27" s="8"/>
      <c r="AC27" s="8"/>
      <c r="AD27" s="8"/>
      <c r="AE27" s="8"/>
    </row>
    <row r="28">
      <c r="A28" s="50" t="s">
        <v>52</v>
      </c>
      <c r="B28" s="50" t="s">
        <v>63</v>
      </c>
      <c r="C28" s="79"/>
      <c r="D28" s="84" t="s">
        <v>1793</v>
      </c>
      <c r="E28" s="53" t="s">
        <v>35</v>
      </c>
      <c r="F28" s="50" t="s">
        <v>73</v>
      </c>
      <c r="G28" s="282" t="s">
        <v>1794</v>
      </c>
      <c r="H28" s="54"/>
      <c r="I28" s="55" t="s">
        <v>1795</v>
      </c>
      <c r="J28" s="50" t="s">
        <v>60</v>
      </c>
      <c r="K28" s="54"/>
      <c r="L28" s="57"/>
      <c r="M28" s="58"/>
      <c r="N28" s="59">
        <v>294.0</v>
      </c>
      <c r="O28" s="81"/>
      <c r="P28" s="132"/>
      <c r="Q28" s="73"/>
      <c r="R28" s="74"/>
      <c r="S28" s="75"/>
      <c r="T28" s="88"/>
      <c r="U28" s="109"/>
      <c r="V28" s="96"/>
      <c r="W28" s="89">
        <v>50.0</v>
      </c>
      <c r="X28" s="8"/>
      <c r="Y28" s="8"/>
      <c r="Z28" s="8"/>
      <c r="AA28" s="8"/>
      <c r="AB28" s="8"/>
      <c r="AC28" s="8"/>
      <c r="AD28" s="8"/>
      <c r="AE28" s="8"/>
    </row>
    <row r="29">
      <c r="A29" s="50" t="s">
        <v>52</v>
      </c>
      <c r="B29" s="50" t="s">
        <v>63</v>
      </c>
      <c r="C29" s="79"/>
      <c r="D29" s="84" t="s">
        <v>1796</v>
      </c>
      <c r="E29" s="53" t="s">
        <v>100</v>
      </c>
      <c r="F29" s="50" t="s">
        <v>73</v>
      </c>
      <c r="G29" s="282" t="s">
        <v>1797</v>
      </c>
      <c r="H29" s="54" t="s">
        <v>1798</v>
      </c>
      <c r="I29" s="55" t="s">
        <v>1799</v>
      </c>
      <c r="J29" s="50" t="s">
        <v>77</v>
      </c>
      <c r="K29" s="54"/>
      <c r="L29" s="134"/>
      <c r="M29" s="58"/>
      <c r="N29" s="119">
        <v>294.0</v>
      </c>
      <c r="O29" s="86"/>
      <c r="P29" s="61"/>
      <c r="Q29" s="62"/>
      <c r="R29" s="63"/>
      <c r="S29" s="64"/>
      <c r="T29" s="88"/>
      <c r="U29" s="109"/>
      <c r="V29" s="135"/>
      <c r="W29" s="53">
        <v>50.0</v>
      </c>
      <c r="Y29" s="8"/>
      <c r="Z29" s="8"/>
      <c r="AA29" s="8"/>
      <c r="AB29" s="8"/>
      <c r="AC29" s="8"/>
      <c r="AD29" s="8"/>
      <c r="AE29" s="8"/>
    </row>
    <row r="30">
      <c r="A30" s="50" t="s">
        <v>70</v>
      </c>
      <c r="B30" s="50" t="s">
        <v>161</v>
      </c>
      <c r="C30" s="79"/>
      <c r="D30" s="84" t="s">
        <v>1800</v>
      </c>
      <c r="E30" s="53"/>
      <c r="F30" s="50" t="s">
        <v>56</v>
      </c>
      <c r="G30" s="289" t="s">
        <v>1801</v>
      </c>
      <c r="H30" s="54" t="s">
        <v>1802</v>
      </c>
      <c r="I30" s="55" t="s">
        <v>1803</v>
      </c>
      <c r="J30" s="50"/>
      <c r="K30" s="54"/>
      <c r="L30" s="71">
        <v>1750.0</v>
      </c>
      <c r="M30" s="58"/>
      <c r="N30" s="59"/>
      <c r="O30" s="122"/>
      <c r="P30" s="61"/>
      <c r="Q30" s="62"/>
      <c r="R30" s="63"/>
      <c r="S30" s="64"/>
      <c r="T30" s="76"/>
      <c r="U30" s="95"/>
      <c r="V30" s="138"/>
      <c r="W30" s="283">
        <v>1750.0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70</v>
      </c>
      <c r="B31" s="50" t="s">
        <v>63</v>
      </c>
      <c r="C31" s="79"/>
      <c r="D31" s="70" t="s">
        <v>1804</v>
      </c>
      <c r="E31" s="53" t="s">
        <v>35</v>
      </c>
      <c r="F31" s="50" t="s">
        <v>73</v>
      </c>
      <c r="G31" s="282" t="s">
        <v>1805</v>
      </c>
      <c r="H31" s="54" t="s">
        <v>691</v>
      </c>
      <c r="I31" s="55" t="s">
        <v>692</v>
      </c>
      <c r="J31" s="50" t="s">
        <v>77</v>
      </c>
      <c r="K31" s="54"/>
      <c r="L31" s="71"/>
      <c r="M31" s="58"/>
      <c r="N31" s="59"/>
      <c r="O31" s="86"/>
      <c r="P31" s="127"/>
      <c r="Q31" s="62">
        <v>890.0</v>
      </c>
      <c r="R31" s="63"/>
      <c r="S31" s="64"/>
      <c r="T31" s="88"/>
      <c r="U31" s="95"/>
      <c r="V31" s="138"/>
      <c r="W31" s="283">
        <v>890.0</v>
      </c>
      <c r="X31" s="8"/>
      <c r="Y31" s="8"/>
      <c r="Z31" s="8"/>
      <c r="AA31" s="8"/>
      <c r="AB31" s="8"/>
      <c r="AC31" s="8"/>
      <c r="AD31" s="8"/>
      <c r="AE31" s="8"/>
    </row>
    <row r="32">
      <c r="A32" s="50" t="s">
        <v>70</v>
      </c>
      <c r="B32" s="50" t="s">
        <v>63</v>
      </c>
      <c r="C32" s="51"/>
      <c r="D32" s="70" t="s">
        <v>1806</v>
      </c>
      <c r="E32" s="53" t="s">
        <v>493</v>
      </c>
      <c r="F32" s="50" t="s">
        <v>162</v>
      </c>
      <c r="G32" s="282" t="s">
        <v>1807</v>
      </c>
      <c r="H32" s="54"/>
      <c r="I32" s="55" t="s">
        <v>871</v>
      </c>
      <c r="J32" s="50" t="s">
        <v>49</v>
      </c>
      <c r="K32" s="54"/>
      <c r="L32" s="71"/>
      <c r="M32" s="80"/>
      <c r="N32" s="59"/>
      <c r="O32" s="86"/>
      <c r="P32" s="61"/>
      <c r="Q32" s="62">
        <v>350.0</v>
      </c>
      <c r="R32" s="63"/>
      <c r="S32" s="64"/>
      <c r="T32" s="139"/>
      <c r="U32" s="140"/>
      <c r="V32" s="138"/>
      <c r="W32" s="53">
        <v>200.0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52</v>
      </c>
      <c r="B33" s="50" t="s">
        <v>63</v>
      </c>
      <c r="C33" s="141"/>
      <c r="D33" s="70" t="s">
        <v>1808</v>
      </c>
      <c r="E33" s="53" t="s">
        <v>87</v>
      </c>
      <c r="F33" s="50" t="s">
        <v>73</v>
      </c>
      <c r="G33" s="282" t="s">
        <v>1809</v>
      </c>
      <c r="H33" s="54"/>
      <c r="I33" s="55" t="s">
        <v>1810</v>
      </c>
      <c r="J33" s="50" t="s">
        <v>60</v>
      </c>
      <c r="K33" s="54"/>
      <c r="L33" s="71"/>
      <c r="M33" s="58"/>
      <c r="N33" s="59">
        <v>200.0</v>
      </c>
      <c r="O33" s="81"/>
      <c r="P33" s="61"/>
      <c r="Q33" s="87"/>
      <c r="R33" s="43"/>
      <c r="S33" s="44"/>
      <c r="T33" s="139"/>
      <c r="U33" s="140"/>
      <c r="V33" s="138"/>
      <c r="W33" s="53">
        <v>100.0</v>
      </c>
      <c r="X33" s="8"/>
      <c r="Y33" s="8"/>
      <c r="Z33" s="8"/>
      <c r="AA33" s="8"/>
      <c r="AB33" s="8"/>
      <c r="AC33" s="8"/>
      <c r="AD33" s="8"/>
      <c r="AE33" s="8"/>
    </row>
    <row r="34">
      <c r="A34" s="50" t="s">
        <v>52</v>
      </c>
      <c r="B34" s="50" t="s">
        <v>63</v>
      </c>
      <c r="C34" s="51"/>
      <c r="D34" s="70" t="s">
        <v>1811</v>
      </c>
      <c r="E34" s="53" t="s">
        <v>87</v>
      </c>
      <c r="F34" s="50" t="s">
        <v>73</v>
      </c>
      <c r="G34" s="291" t="s">
        <v>1812</v>
      </c>
      <c r="H34" s="142"/>
      <c r="I34" s="55" t="s">
        <v>1810</v>
      </c>
      <c r="J34" s="50" t="s">
        <v>60</v>
      </c>
      <c r="K34" s="54"/>
      <c r="L34" s="71"/>
      <c r="M34" s="58"/>
      <c r="N34" s="119">
        <v>200.0</v>
      </c>
      <c r="O34" s="86"/>
      <c r="P34" s="61"/>
      <c r="Q34" s="62"/>
      <c r="R34" s="63"/>
      <c r="S34" s="64"/>
      <c r="T34" s="139"/>
      <c r="U34" s="140"/>
      <c r="V34" s="135"/>
      <c r="W34" s="53">
        <v>100.0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52</v>
      </c>
      <c r="B35" s="50" t="s">
        <v>63</v>
      </c>
      <c r="C35" s="144"/>
      <c r="D35" s="84" t="s">
        <v>1813</v>
      </c>
      <c r="E35" s="53" t="s">
        <v>92</v>
      </c>
      <c r="F35" s="50" t="s">
        <v>56</v>
      </c>
      <c r="G35" s="282" t="s">
        <v>1814</v>
      </c>
      <c r="H35" s="54"/>
      <c r="I35" s="55" t="s">
        <v>1815</v>
      </c>
      <c r="J35" s="50" t="s">
        <v>60</v>
      </c>
      <c r="K35" s="54"/>
      <c r="L35" s="71"/>
      <c r="M35" s="58"/>
      <c r="N35" s="143"/>
      <c r="O35" s="86"/>
      <c r="P35" s="61">
        <v>250.0</v>
      </c>
      <c r="Q35" s="62"/>
      <c r="R35" s="63"/>
      <c r="S35" s="64"/>
      <c r="T35" s="139"/>
      <c r="U35" s="140"/>
      <c r="V35" s="138"/>
      <c r="W35" s="283">
        <v>250.0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70</v>
      </c>
      <c r="B36" s="50" t="s">
        <v>63</v>
      </c>
      <c r="C36" s="51"/>
      <c r="D36" s="352" t="s">
        <v>1816</v>
      </c>
      <c r="E36" s="53" t="s">
        <v>35</v>
      </c>
      <c r="F36" s="50" t="s">
        <v>73</v>
      </c>
      <c r="G36" s="282" t="s">
        <v>1817</v>
      </c>
      <c r="H36" s="54" t="s">
        <v>1818</v>
      </c>
      <c r="I36" s="55" t="s">
        <v>1819</v>
      </c>
      <c r="J36" s="50" t="s">
        <v>60</v>
      </c>
      <c r="K36" s="54"/>
      <c r="L36" s="71">
        <v>147.0</v>
      </c>
      <c r="M36" s="58"/>
      <c r="N36" s="119"/>
      <c r="O36" s="86"/>
      <c r="P36" s="61"/>
      <c r="Q36" s="73"/>
      <c r="R36" s="74"/>
      <c r="S36" s="75"/>
      <c r="T36" s="139"/>
      <c r="U36" s="146"/>
      <c r="V36" s="138"/>
      <c r="W36" s="53">
        <v>50.0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70</v>
      </c>
      <c r="B37" s="50" t="s">
        <v>63</v>
      </c>
      <c r="C37" s="51"/>
      <c r="D37" s="161" t="s">
        <v>1820</v>
      </c>
      <c r="E37" s="53" t="s">
        <v>55</v>
      </c>
      <c r="F37" s="50" t="s">
        <v>56</v>
      </c>
      <c r="G37" s="282" t="s">
        <v>1821</v>
      </c>
      <c r="H37" s="54"/>
      <c r="I37" s="54" t="s">
        <v>1822</v>
      </c>
      <c r="J37" s="50" t="s">
        <v>60</v>
      </c>
      <c r="K37" s="54"/>
      <c r="L37" s="71">
        <v>350.0</v>
      </c>
      <c r="M37" s="58"/>
      <c r="N37" s="107"/>
      <c r="O37" s="86"/>
      <c r="P37" s="61"/>
      <c r="Q37" s="87"/>
      <c r="R37" s="43"/>
      <c r="S37" s="44"/>
      <c r="T37" s="139"/>
      <c r="U37" s="140"/>
      <c r="V37" s="138"/>
      <c r="W37" s="53">
        <v>175.0</v>
      </c>
      <c r="X37" s="8"/>
      <c r="Y37" s="8"/>
      <c r="Z37" s="8"/>
      <c r="AA37" s="8"/>
      <c r="AB37" s="8"/>
      <c r="AC37" s="8"/>
      <c r="AD37" s="8"/>
      <c r="AE37" s="8"/>
    </row>
    <row r="38">
      <c r="A38" s="50" t="s">
        <v>70</v>
      </c>
      <c r="B38" s="50" t="s">
        <v>53</v>
      </c>
      <c r="C38" s="79"/>
      <c r="D38" s="161" t="s">
        <v>54</v>
      </c>
      <c r="E38" s="53" t="s">
        <v>35</v>
      </c>
      <c r="F38" s="50" t="s">
        <v>73</v>
      </c>
      <c r="G38" s="282" t="s">
        <v>1823</v>
      </c>
      <c r="H38" s="54"/>
      <c r="I38" s="54" t="s">
        <v>1824</v>
      </c>
      <c r="J38" s="50" t="s">
        <v>77</v>
      </c>
      <c r="K38" s="54"/>
      <c r="L38" s="57" t="s">
        <v>86</v>
      </c>
      <c r="M38" s="58"/>
      <c r="N38" s="59"/>
      <c r="O38" s="86"/>
      <c r="P38" s="61"/>
      <c r="Q38" s="62"/>
      <c r="R38" s="63"/>
      <c r="S38" s="64"/>
      <c r="T38" s="139"/>
      <c r="U38" s="140"/>
      <c r="V38" s="135"/>
      <c r="W38" s="53" t="s">
        <v>54</v>
      </c>
      <c r="X38" s="8"/>
      <c r="Y38" s="8"/>
      <c r="Z38" s="8"/>
      <c r="AA38" s="8"/>
      <c r="AB38" s="8"/>
      <c r="AC38" s="8"/>
      <c r="AD38" s="8"/>
      <c r="AE38" s="8"/>
    </row>
    <row r="39">
      <c r="A39" s="50" t="s">
        <v>70</v>
      </c>
      <c r="B39" s="50" t="s">
        <v>63</v>
      </c>
      <c r="C39" s="79"/>
      <c r="D39" s="70" t="s">
        <v>1825</v>
      </c>
      <c r="E39" s="53" t="s">
        <v>35</v>
      </c>
      <c r="F39" s="50" t="s">
        <v>73</v>
      </c>
      <c r="G39" s="284" t="s">
        <v>1826</v>
      </c>
      <c r="H39" s="148"/>
      <c r="I39" s="54" t="s">
        <v>1827</v>
      </c>
      <c r="J39" s="50" t="s">
        <v>60</v>
      </c>
      <c r="K39" s="54"/>
      <c r="L39" s="57"/>
      <c r="M39" s="58"/>
      <c r="N39" s="59"/>
      <c r="O39" s="86">
        <v>119.0</v>
      </c>
      <c r="P39" s="61"/>
      <c r="Q39" s="62"/>
      <c r="R39" s="63"/>
      <c r="S39" s="64"/>
      <c r="T39" s="149"/>
      <c r="U39" s="140"/>
      <c r="V39" s="135"/>
      <c r="W39" s="53">
        <v>50.0</v>
      </c>
      <c r="X39" s="8"/>
      <c r="Y39" s="8"/>
      <c r="Z39" s="8"/>
      <c r="AA39" s="8"/>
      <c r="AB39" s="8"/>
      <c r="AC39" s="8"/>
      <c r="AD39" s="8"/>
      <c r="AE39" s="8"/>
    </row>
    <row r="40">
      <c r="A40" s="50" t="s">
        <v>52</v>
      </c>
      <c r="B40" s="50" t="s">
        <v>63</v>
      </c>
      <c r="C40" s="79"/>
      <c r="D40" s="70" t="s">
        <v>1828</v>
      </c>
      <c r="E40" s="53" t="s">
        <v>87</v>
      </c>
      <c r="F40" s="50" t="s">
        <v>73</v>
      </c>
      <c r="G40" s="293" t="s">
        <v>1829</v>
      </c>
      <c r="H40" s="150" t="s">
        <v>1830</v>
      </c>
      <c r="I40" s="55" t="s">
        <v>1831</v>
      </c>
      <c r="J40" s="50" t="s">
        <v>60</v>
      </c>
      <c r="K40" s="54"/>
      <c r="L40" s="71"/>
      <c r="M40" s="58"/>
      <c r="N40" s="59"/>
      <c r="O40" s="81"/>
      <c r="P40" s="61">
        <v>294.0</v>
      </c>
      <c r="Q40" s="73"/>
      <c r="R40" s="74"/>
      <c r="S40" s="75"/>
      <c r="T40" s="139"/>
      <c r="U40" s="140"/>
      <c r="V40" s="135"/>
      <c r="W40" s="53">
        <v>50.0</v>
      </c>
      <c r="X40" s="8"/>
      <c r="Y40" s="8"/>
      <c r="Z40" s="8"/>
      <c r="AA40" s="8"/>
      <c r="AB40" s="8"/>
      <c r="AC40" s="8"/>
      <c r="AD40" s="8"/>
      <c r="AE40" s="8"/>
    </row>
    <row r="41">
      <c r="A41" s="50" t="s">
        <v>70</v>
      </c>
      <c r="B41" s="50" t="s">
        <v>63</v>
      </c>
      <c r="C41" s="51"/>
      <c r="D41" s="70" t="s">
        <v>1832</v>
      </c>
      <c r="E41" s="53" t="s">
        <v>171</v>
      </c>
      <c r="F41" s="50" t="s">
        <v>56</v>
      </c>
      <c r="G41" s="282" t="s">
        <v>1833</v>
      </c>
      <c r="H41" s="54" t="s">
        <v>1834</v>
      </c>
      <c r="I41" s="55" t="s">
        <v>1835</v>
      </c>
      <c r="J41" s="50" t="s">
        <v>77</v>
      </c>
      <c r="K41" s="54"/>
      <c r="L41" s="71">
        <v>350.0</v>
      </c>
      <c r="M41" s="58"/>
      <c r="N41" s="59"/>
      <c r="O41" s="86"/>
      <c r="P41" s="61"/>
      <c r="Q41" s="151"/>
      <c r="R41" s="152"/>
      <c r="S41" s="153"/>
      <c r="T41" s="139"/>
      <c r="U41" s="140"/>
      <c r="V41" s="138"/>
      <c r="W41" s="53">
        <v>175.0</v>
      </c>
      <c r="X41" s="8"/>
      <c r="Y41" s="8"/>
      <c r="Z41" s="8"/>
      <c r="AA41" s="8"/>
      <c r="AB41" s="8"/>
      <c r="AC41" s="8"/>
      <c r="AD41" s="8"/>
      <c r="AE41" s="8"/>
    </row>
    <row r="42">
      <c r="A42" s="50" t="s">
        <v>70</v>
      </c>
      <c r="B42" s="50" t="s">
        <v>161</v>
      </c>
      <c r="C42" s="51"/>
      <c r="D42" s="70" t="s">
        <v>1836</v>
      </c>
      <c r="E42" s="53" t="s">
        <v>122</v>
      </c>
      <c r="F42" s="50" t="s">
        <v>162</v>
      </c>
      <c r="G42" s="282" t="s">
        <v>1837</v>
      </c>
      <c r="H42" s="54" t="s">
        <v>1838</v>
      </c>
      <c r="I42" s="53" t="s">
        <v>1839</v>
      </c>
      <c r="J42" s="50" t="s">
        <v>77</v>
      </c>
      <c r="K42" s="54"/>
      <c r="L42" s="134"/>
      <c r="M42" s="58"/>
      <c r="N42" s="59"/>
      <c r="O42" s="86"/>
      <c r="P42" s="61"/>
      <c r="Q42" s="62"/>
      <c r="R42" s="63">
        <v>350.0</v>
      </c>
      <c r="S42" s="64"/>
      <c r="T42" s="139"/>
      <c r="U42" s="140"/>
      <c r="V42" s="135"/>
      <c r="W42" s="283">
        <v>350.0</v>
      </c>
      <c r="X42" s="8"/>
      <c r="Y42" s="8"/>
      <c r="Z42" s="8"/>
      <c r="AA42" s="8"/>
      <c r="AB42" s="8"/>
      <c r="AC42" s="8"/>
      <c r="AD42" s="8"/>
      <c r="AE42" s="8"/>
    </row>
    <row r="43">
      <c r="A43" s="50" t="s">
        <v>52</v>
      </c>
      <c r="B43" s="50" t="s">
        <v>63</v>
      </c>
      <c r="C43" s="51"/>
      <c r="D43" s="84" t="s">
        <v>1840</v>
      </c>
      <c r="E43" s="53" t="s">
        <v>87</v>
      </c>
      <c r="F43" s="50" t="s">
        <v>73</v>
      </c>
      <c r="G43" s="282" t="s">
        <v>1841</v>
      </c>
      <c r="H43" s="54" t="s">
        <v>1842</v>
      </c>
      <c r="I43" s="55" t="s">
        <v>1843</v>
      </c>
      <c r="J43" s="50" t="s">
        <v>60</v>
      </c>
      <c r="K43" s="54"/>
      <c r="L43" s="71"/>
      <c r="M43" s="58"/>
      <c r="N43" s="107"/>
      <c r="O43" s="154"/>
      <c r="P43" s="127">
        <v>294.0</v>
      </c>
      <c r="Q43" s="62"/>
      <c r="R43" s="63"/>
      <c r="S43" s="64"/>
      <c r="T43" s="139"/>
      <c r="U43" s="140"/>
      <c r="V43" s="138"/>
      <c r="W43" s="53">
        <v>50.0</v>
      </c>
      <c r="X43" s="8"/>
      <c r="Y43" s="8"/>
      <c r="Z43" s="8"/>
      <c r="AA43" s="8"/>
      <c r="AB43" s="8"/>
      <c r="AC43" s="8"/>
      <c r="AD43" s="8"/>
      <c r="AE43" s="8"/>
    </row>
    <row r="44">
      <c r="A44" s="50" t="s">
        <v>70</v>
      </c>
      <c r="B44" s="50" t="s">
        <v>63</v>
      </c>
      <c r="C44" s="51"/>
      <c r="D44" s="70" t="s">
        <v>1844</v>
      </c>
      <c r="E44" s="53" t="s">
        <v>122</v>
      </c>
      <c r="F44" s="50" t="s">
        <v>56</v>
      </c>
      <c r="G44" s="282" t="s">
        <v>1845</v>
      </c>
      <c r="H44" s="54"/>
      <c r="I44" s="55" t="s">
        <v>1846</v>
      </c>
      <c r="J44" s="50" t="s">
        <v>77</v>
      </c>
      <c r="K44" s="54"/>
      <c r="L44" s="71"/>
      <c r="M44" s="58">
        <v>250.0</v>
      </c>
      <c r="N44" s="59"/>
      <c r="O44" s="155"/>
      <c r="P44" s="61"/>
      <c r="Q44" s="62"/>
      <c r="R44" s="63"/>
      <c r="S44" s="64"/>
      <c r="T44" s="139"/>
      <c r="U44" s="140"/>
      <c r="V44" s="138"/>
      <c r="W44" s="53">
        <v>125.0</v>
      </c>
      <c r="X44" s="8"/>
      <c r="Y44" s="8"/>
      <c r="Z44" s="8"/>
      <c r="AA44" s="8"/>
      <c r="AB44" s="8"/>
      <c r="AC44" s="8"/>
      <c r="AD44" s="8"/>
      <c r="AE44" s="8"/>
    </row>
    <row r="45">
      <c r="A45" s="50" t="s">
        <v>70</v>
      </c>
      <c r="B45" s="50" t="s">
        <v>63</v>
      </c>
      <c r="C45" s="79"/>
      <c r="D45" s="294" t="s">
        <v>1847</v>
      </c>
      <c r="E45" s="53" t="s">
        <v>899</v>
      </c>
      <c r="F45" s="50" t="s">
        <v>56</v>
      </c>
      <c r="G45" s="295" t="s">
        <v>1848</v>
      </c>
      <c r="H45" s="157"/>
      <c r="I45" s="150" t="s">
        <v>1849</v>
      </c>
      <c r="J45" s="50" t="s">
        <v>60</v>
      </c>
      <c r="K45" s="54"/>
      <c r="L45" s="158"/>
      <c r="M45" s="58">
        <v>250.0</v>
      </c>
      <c r="N45" s="59"/>
      <c r="O45" s="154"/>
      <c r="P45" s="61"/>
      <c r="Q45" s="62"/>
      <c r="R45" s="63"/>
      <c r="S45" s="64"/>
      <c r="T45" s="139"/>
      <c r="U45" s="146"/>
      <c r="V45" s="138"/>
      <c r="W45" s="53">
        <v>125.0</v>
      </c>
      <c r="X45" s="8"/>
      <c r="Y45" s="8"/>
      <c r="Z45" s="8"/>
      <c r="AA45" s="8"/>
      <c r="AB45" s="8"/>
      <c r="AC45" s="8"/>
      <c r="AD45" s="8"/>
      <c r="AE45" s="8"/>
    </row>
    <row r="46">
      <c r="A46" s="50" t="s">
        <v>70</v>
      </c>
      <c r="B46" s="50" t="s">
        <v>63</v>
      </c>
      <c r="C46" s="79"/>
      <c r="D46" s="84" t="s">
        <v>1850</v>
      </c>
      <c r="E46" s="53" t="s">
        <v>899</v>
      </c>
      <c r="F46" s="50" t="s">
        <v>56</v>
      </c>
      <c r="G46" s="282" t="s">
        <v>1851</v>
      </c>
      <c r="H46" s="54" t="s">
        <v>1852</v>
      </c>
      <c r="I46" s="55" t="s">
        <v>1853</v>
      </c>
      <c r="J46" s="50" t="s">
        <v>60</v>
      </c>
      <c r="K46" s="54"/>
      <c r="L46" s="71"/>
      <c r="M46" s="58"/>
      <c r="N46" s="59"/>
      <c r="O46" s="159"/>
      <c r="P46" s="61"/>
      <c r="Q46" s="62"/>
      <c r="R46" s="63">
        <v>500.0</v>
      </c>
      <c r="S46" s="64"/>
      <c r="T46" s="139"/>
      <c r="U46" s="146"/>
      <c r="V46" s="103"/>
      <c r="W46" s="53">
        <v>299.0</v>
      </c>
      <c r="X46" s="8"/>
      <c r="Y46" s="8"/>
      <c r="Z46" s="8"/>
      <c r="AA46" s="8"/>
      <c r="AB46" s="8"/>
      <c r="AC46" s="8"/>
      <c r="AD46" s="8"/>
      <c r="AE46" s="8"/>
    </row>
    <row r="47">
      <c r="A47" s="50" t="s">
        <v>70</v>
      </c>
      <c r="B47" s="50" t="s">
        <v>63</v>
      </c>
      <c r="C47" s="51"/>
      <c r="D47" s="84" t="s">
        <v>1854</v>
      </c>
      <c r="E47" s="53" t="s">
        <v>100</v>
      </c>
      <c r="F47" s="50" t="s">
        <v>73</v>
      </c>
      <c r="G47" s="282" t="s">
        <v>1855</v>
      </c>
      <c r="H47" s="54" t="s">
        <v>1856</v>
      </c>
      <c r="I47" s="55" t="s">
        <v>1857</v>
      </c>
      <c r="J47" s="50" t="s">
        <v>77</v>
      </c>
      <c r="K47" s="54"/>
      <c r="L47" s="57">
        <v>147.0</v>
      </c>
      <c r="M47" s="58"/>
      <c r="N47" s="59"/>
      <c r="O47" s="160"/>
      <c r="P47" s="132"/>
      <c r="Q47" s="62"/>
      <c r="R47" s="63"/>
      <c r="S47" s="64"/>
      <c r="T47" s="149"/>
      <c r="U47" s="140"/>
      <c r="V47" s="103"/>
      <c r="W47" s="53">
        <v>50.0</v>
      </c>
      <c r="X47" s="8"/>
      <c r="Y47" s="8"/>
      <c r="Z47" s="8"/>
      <c r="AA47" s="8"/>
      <c r="AB47" s="8"/>
      <c r="AC47" s="8"/>
      <c r="AD47" s="8"/>
      <c r="AE47" s="8"/>
    </row>
    <row r="48">
      <c r="A48" s="50" t="s">
        <v>70</v>
      </c>
      <c r="B48" s="50" t="s">
        <v>63</v>
      </c>
      <c r="C48" s="51"/>
      <c r="D48" s="161" t="s">
        <v>1858</v>
      </c>
      <c r="E48" s="92"/>
      <c r="F48" s="50" t="s">
        <v>73</v>
      </c>
      <c r="G48" s="289" t="s">
        <v>1859</v>
      </c>
      <c r="H48" s="54"/>
      <c r="I48" s="55" t="s">
        <v>1860</v>
      </c>
      <c r="J48" s="50" t="s">
        <v>77</v>
      </c>
      <c r="K48" s="54"/>
      <c r="L48" s="71"/>
      <c r="M48" s="93"/>
      <c r="N48" s="59"/>
      <c r="O48" s="160"/>
      <c r="P48" s="61"/>
      <c r="Q48" s="62"/>
      <c r="R48" s="63"/>
      <c r="S48" s="64"/>
      <c r="T48" s="139"/>
      <c r="U48" s="146">
        <v>696.0</v>
      </c>
      <c r="V48" s="96"/>
      <c r="W48" s="283">
        <v>696.0</v>
      </c>
      <c r="X48" s="8"/>
      <c r="Y48" s="8"/>
      <c r="Z48" s="8"/>
      <c r="AA48" s="8"/>
      <c r="AB48" s="8"/>
      <c r="AC48" s="8"/>
      <c r="AD48" s="8"/>
      <c r="AE48" s="8"/>
    </row>
    <row r="49">
      <c r="A49" s="50" t="s">
        <v>52</v>
      </c>
      <c r="B49" s="50" t="s">
        <v>63</v>
      </c>
      <c r="C49" s="51"/>
      <c r="D49" s="70" t="s">
        <v>1861</v>
      </c>
      <c r="E49" s="53" t="s">
        <v>174</v>
      </c>
      <c r="F49" s="50" t="s">
        <v>73</v>
      </c>
      <c r="G49" s="297" t="s">
        <v>1862</v>
      </c>
      <c r="H49" s="162" t="s">
        <v>1863</v>
      </c>
      <c r="I49" s="55" t="s">
        <v>1864</v>
      </c>
      <c r="J49" s="50" t="s">
        <v>60</v>
      </c>
      <c r="K49" s="54"/>
      <c r="L49" s="71"/>
      <c r="M49" s="58"/>
      <c r="N49" s="119">
        <v>147.0</v>
      </c>
      <c r="O49" s="160"/>
      <c r="P49" s="61"/>
      <c r="Q49" s="73"/>
      <c r="R49" s="74"/>
      <c r="S49" s="75"/>
      <c r="T49" s="163"/>
      <c r="U49" s="164"/>
      <c r="V49" s="103"/>
      <c r="W49" s="53">
        <v>50.0</v>
      </c>
      <c r="X49" s="8"/>
      <c r="Y49" s="8"/>
      <c r="Z49" s="8"/>
      <c r="AA49" s="8"/>
      <c r="AB49" s="8"/>
      <c r="AC49" s="8"/>
      <c r="AD49" s="8"/>
      <c r="AE49" s="8"/>
    </row>
    <row r="50">
      <c r="A50" s="50" t="s">
        <v>52</v>
      </c>
      <c r="B50" s="50" t="s">
        <v>63</v>
      </c>
      <c r="C50" s="79"/>
      <c r="D50" s="70" t="s">
        <v>1865</v>
      </c>
      <c r="E50" s="53" t="s">
        <v>35</v>
      </c>
      <c r="F50" s="50" t="s">
        <v>73</v>
      </c>
      <c r="G50" s="282" t="s">
        <v>1866</v>
      </c>
      <c r="H50" s="54"/>
      <c r="I50" s="54" t="s">
        <v>1867</v>
      </c>
      <c r="J50" s="50" t="s">
        <v>60</v>
      </c>
      <c r="K50" s="54"/>
      <c r="L50" s="71"/>
      <c r="M50" s="58"/>
      <c r="N50" s="165">
        <v>127.0</v>
      </c>
      <c r="O50" s="160"/>
      <c r="P50" s="61"/>
      <c r="Q50" s="62"/>
      <c r="R50" s="63"/>
      <c r="S50" s="64"/>
      <c r="T50" s="163"/>
      <c r="U50" s="166"/>
      <c r="V50" s="135"/>
      <c r="W50" s="53">
        <v>50.0</v>
      </c>
      <c r="X50" s="8"/>
      <c r="Y50" s="8"/>
      <c r="Z50" s="8"/>
      <c r="AA50" s="8"/>
      <c r="AB50" s="8"/>
      <c r="AC50" s="8"/>
      <c r="AD50" s="8"/>
      <c r="AE50" s="8"/>
    </row>
    <row r="51">
      <c r="A51" s="50" t="s">
        <v>52</v>
      </c>
      <c r="B51" s="50" t="s">
        <v>63</v>
      </c>
      <c r="C51" s="51"/>
      <c r="D51" s="70" t="s">
        <v>1868</v>
      </c>
      <c r="E51" s="53" t="s">
        <v>87</v>
      </c>
      <c r="F51" s="50" t="s">
        <v>73</v>
      </c>
      <c r="G51" s="282" t="s">
        <v>1869</v>
      </c>
      <c r="H51" s="54"/>
      <c r="I51" s="55" t="s">
        <v>1810</v>
      </c>
      <c r="J51" s="50" t="s">
        <v>60</v>
      </c>
      <c r="K51" s="54"/>
      <c r="L51" s="71"/>
      <c r="M51" s="58"/>
      <c r="N51" s="165">
        <v>120.0</v>
      </c>
      <c r="O51" s="160"/>
      <c r="P51" s="61"/>
      <c r="Q51" s="87"/>
      <c r="R51" s="43"/>
      <c r="S51" s="44"/>
      <c r="T51" s="163"/>
      <c r="U51" s="166"/>
      <c r="V51" s="138"/>
      <c r="W51" s="53">
        <v>50.0</v>
      </c>
      <c r="X51" s="8"/>
      <c r="Y51" s="8"/>
      <c r="Z51" s="8"/>
      <c r="AA51" s="8"/>
      <c r="AB51" s="8"/>
      <c r="AC51" s="8"/>
      <c r="AD51" s="8"/>
      <c r="AE51" s="8"/>
    </row>
    <row r="52">
      <c r="A52" s="50" t="s">
        <v>70</v>
      </c>
      <c r="B52" s="50" t="s">
        <v>63</v>
      </c>
      <c r="C52" s="51"/>
      <c r="D52" s="161" t="s">
        <v>1870</v>
      </c>
      <c r="E52" s="53"/>
      <c r="F52" s="50" t="s">
        <v>73</v>
      </c>
      <c r="G52" s="289" t="s">
        <v>1871</v>
      </c>
      <c r="H52" s="54"/>
      <c r="I52" s="53" t="s">
        <v>1872</v>
      </c>
      <c r="J52" s="50" t="s">
        <v>60</v>
      </c>
      <c r="K52" s="54"/>
      <c r="L52" s="57"/>
      <c r="M52" s="58">
        <v>1500.0</v>
      </c>
      <c r="N52" s="165"/>
      <c r="O52" s="160"/>
      <c r="P52" s="61"/>
      <c r="Q52" s="73"/>
      <c r="R52" s="74"/>
      <c r="S52" s="75"/>
      <c r="T52" s="168"/>
      <c r="U52" s="166"/>
      <c r="V52" s="138"/>
      <c r="W52" s="283">
        <v>1500.0</v>
      </c>
      <c r="X52" s="8"/>
      <c r="Y52" s="8"/>
      <c r="Z52" s="8"/>
      <c r="AA52" s="8"/>
      <c r="AB52" s="8"/>
      <c r="AC52" s="8"/>
      <c r="AD52" s="8"/>
      <c r="AE52" s="8"/>
    </row>
    <row r="53">
      <c r="A53" s="50" t="s">
        <v>70</v>
      </c>
      <c r="B53" s="50" t="s">
        <v>63</v>
      </c>
      <c r="C53" s="51"/>
      <c r="D53" s="319" t="s">
        <v>1873</v>
      </c>
      <c r="E53" s="53" t="s">
        <v>35</v>
      </c>
      <c r="F53" s="50" t="s">
        <v>73</v>
      </c>
      <c r="G53" s="282" t="s">
        <v>1874</v>
      </c>
      <c r="H53" s="54" t="s">
        <v>1875</v>
      </c>
      <c r="I53" s="53" t="s">
        <v>1876</v>
      </c>
      <c r="J53" s="50" t="s">
        <v>60</v>
      </c>
      <c r="K53" s="54"/>
      <c r="L53" s="57"/>
      <c r="M53" s="58"/>
      <c r="N53" s="170"/>
      <c r="O53" s="160"/>
      <c r="P53" s="171"/>
      <c r="Q53" s="62">
        <v>127.0</v>
      </c>
      <c r="R53" s="74"/>
      <c r="S53" s="75"/>
      <c r="T53" s="163"/>
      <c r="U53" s="166"/>
      <c r="V53" s="138"/>
      <c r="W53" s="53">
        <v>50.0</v>
      </c>
      <c r="X53" s="8"/>
      <c r="Y53" s="8"/>
      <c r="Z53" s="8"/>
      <c r="AA53" s="8"/>
      <c r="AB53" s="8"/>
      <c r="AC53" s="8"/>
      <c r="AD53" s="8"/>
      <c r="AE53" s="8"/>
    </row>
    <row r="54">
      <c r="A54" s="50" t="s">
        <v>70</v>
      </c>
      <c r="B54" s="50" t="s">
        <v>63</v>
      </c>
      <c r="C54" s="51"/>
      <c r="D54" s="141" t="s">
        <v>1877</v>
      </c>
      <c r="E54" s="53" t="s">
        <v>899</v>
      </c>
      <c r="F54" s="50" t="s">
        <v>162</v>
      </c>
      <c r="G54" s="282" t="s">
        <v>1878</v>
      </c>
      <c r="H54" s="54" t="s">
        <v>1879</v>
      </c>
      <c r="I54" s="55" t="s">
        <v>1880</v>
      </c>
      <c r="J54" s="50" t="s">
        <v>60</v>
      </c>
      <c r="K54" s="54"/>
      <c r="L54" s="71"/>
      <c r="M54" s="93"/>
      <c r="N54" s="165"/>
      <c r="O54" s="172"/>
      <c r="P54" s="171"/>
      <c r="Q54" s="62"/>
      <c r="R54" s="63">
        <v>300.0</v>
      </c>
      <c r="S54" s="64"/>
      <c r="T54" s="163"/>
      <c r="U54" s="166"/>
      <c r="V54" s="138"/>
      <c r="W54" s="53">
        <v>150.0</v>
      </c>
      <c r="X54" s="8"/>
      <c r="Y54" s="8"/>
      <c r="Z54" s="8"/>
      <c r="AA54" s="8"/>
      <c r="AB54" s="8"/>
      <c r="AC54" s="8"/>
      <c r="AD54" s="8"/>
      <c r="AE54" s="8"/>
    </row>
    <row r="55">
      <c r="A55" s="50" t="s">
        <v>52</v>
      </c>
      <c r="B55" s="50" t="s">
        <v>63</v>
      </c>
      <c r="C55" s="51"/>
      <c r="D55" s="141" t="s">
        <v>1881</v>
      </c>
      <c r="E55" s="53" t="s">
        <v>899</v>
      </c>
      <c r="F55" s="50" t="s">
        <v>56</v>
      </c>
      <c r="G55" s="284" t="s">
        <v>1882</v>
      </c>
      <c r="H55" s="106" t="s">
        <v>1883</v>
      </c>
      <c r="I55" s="55" t="s">
        <v>1884</v>
      </c>
      <c r="J55" s="50" t="s">
        <v>60</v>
      </c>
      <c r="K55" s="54"/>
      <c r="L55" s="158"/>
      <c r="M55" s="58"/>
      <c r="N55" s="165"/>
      <c r="O55" s="160">
        <v>598.0</v>
      </c>
      <c r="P55" s="171"/>
      <c r="Q55" s="73"/>
      <c r="R55" s="74"/>
      <c r="S55" s="75"/>
      <c r="T55" s="163"/>
      <c r="U55" s="164"/>
      <c r="V55" s="138"/>
      <c r="W55" s="53">
        <v>300.0</v>
      </c>
      <c r="X55" s="8"/>
      <c r="Y55" s="8"/>
      <c r="Z55" s="8"/>
      <c r="AA55" s="8"/>
      <c r="AB55" s="8"/>
      <c r="AC55" s="8"/>
      <c r="AD55" s="8"/>
      <c r="AE55" s="8"/>
    </row>
    <row r="56">
      <c r="A56" s="50" t="s">
        <v>70</v>
      </c>
      <c r="B56" s="50" t="s">
        <v>63</v>
      </c>
      <c r="C56" s="51"/>
      <c r="D56" s="141" t="s">
        <v>1885</v>
      </c>
      <c r="E56" s="173" t="s">
        <v>122</v>
      </c>
      <c r="F56" s="50" t="s">
        <v>162</v>
      </c>
      <c r="G56" s="282" t="s">
        <v>1886</v>
      </c>
      <c r="H56" s="54" t="s">
        <v>1887</v>
      </c>
      <c r="I56" s="55" t="s">
        <v>1888</v>
      </c>
      <c r="J56" s="50" t="s">
        <v>77</v>
      </c>
      <c r="K56" s="54"/>
      <c r="L56" s="71"/>
      <c r="M56" s="174"/>
      <c r="N56" s="165"/>
      <c r="O56" s="172"/>
      <c r="P56" s="171"/>
      <c r="Q56" s="62">
        <v>450.0</v>
      </c>
      <c r="R56" s="63"/>
      <c r="S56" s="64"/>
      <c r="T56" s="168"/>
      <c r="U56" s="166"/>
      <c r="V56" s="138"/>
      <c r="W56" s="89">
        <v>225.0</v>
      </c>
      <c r="X56" s="8"/>
      <c r="Y56" s="8"/>
      <c r="Z56" s="8"/>
      <c r="AA56" s="8"/>
      <c r="AB56" s="8"/>
      <c r="AC56" s="8"/>
      <c r="AD56" s="8"/>
      <c r="AE56" s="8"/>
    </row>
    <row r="57">
      <c r="A57" s="50" t="s">
        <v>70</v>
      </c>
      <c r="B57" s="50" t="s">
        <v>63</v>
      </c>
      <c r="C57" s="51"/>
      <c r="D57" s="141" t="s">
        <v>1889</v>
      </c>
      <c r="E57" s="173" t="s">
        <v>87</v>
      </c>
      <c r="F57" s="50" t="s">
        <v>73</v>
      </c>
      <c r="G57" s="326" t="s">
        <v>1890</v>
      </c>
      <c r="H57" s="175" t="s">
        <v>168</v>
      </c>
      <c r="I57" s="55" t="s">
        <v>1891</v>
      </c>
      <c r="J57" s="50" t="s">
        <v>49</v>
      </c>
      <c r="K57" s="54"/>
      <c r="L57" s="71"/>
      <c r="M57" s="58"/>
      <c r="N57" s="165"/>
      <c r="O57" s="176"/>
      <c r="P57" s="171"/>
      <c r="Q57" s="62">
        <v>147.0</v>
      </c>
      <c r="R57" s="63"/>
      <c r="S57" s="64"/>
      <c r="T57" s="168"/>
      <c r="U57" s="166"/>
      <c r="V57" s="138"/>
      <c r="W57" s="53">
        <v>50.0</v>
      </c>
      <c r="X57" s="8"/>
      <c r="Y57" s="8"/>
      <c r="Z57" s="8"/>
      <c r="AA57" s="8"/>
      <c r="AB57" s="8"/>
      <c r="AC57" s="8"/>
      <c r="AD57" s="8"/>
      <c r="AE57" s="8"/>
    </row>
    <row r="58">
      <c r="A58" s="50" t="s">
        <v>70</v>
      </c>
      <c r="B58" s="50" t="s">
        <v>63</v>
      </c>
      <c r="C58" s="51"/>
      <c r="D58" s="141" t="s">
        <v>1892</v>
      </c>
      <c r="E58" s="23"/>
      <c r="F58" s="50" t="s">
        <v>73</v>
      </c>
      <c r="G58" s="289" t="s">
        <v>1893</v>
      </c>
      <c r="H58" s="54" t="s">
        <v>1894</v>
      </c>
      <c r="I58" s="55" t="s">
        <v>1895</v>
      </c>
      <c r="J58" s="50" t="s">
        <v>77</v>
      </c>
      <c r="K58" s="54"/>
      <c r="L58" s="177">
        <v>1500.0</v>
      </c>
      <c r="M58" s="58"/>
      <c r="N58" s="165"/>
      <c r="O58" s="160"/>
      <c r="P58" s="171"/>
      <c r="Q58" s="151"/>
      <c r="R58" s="152"/>
      <c r="S58" s="153"/>
      <c r="T58" s="168"/>
      <c r="U58" s="166"/>
      <c r="V58" s="138"/>
      <c r="W58" s="283">
        <v>1500.0</v>
      </c>
      <c r="X58" s="8"/>
      <c r="Y58" s="8"/>
      <c r="Z58" s="8"/>
      <c r="AA58" s="8"/>
      <c r="AB58" s="8"/>
      <c r="AC58" s="8"/>
      <c r="AD58" s="8"/>
      <c r="AE58" s="8"/>
    </row>
    <row r="59">
      <c r="A59" s="50" t="s">
        <v>52</v>
      </c>
      <c r="B59" s="50" t="s">
        <v>63</v>
      </c>
      <c r="C59" s="51"/>
      <c r="D59" s="141" t="s">
        <v>1896</v>
      </c>
      <c r="E59" s="173" t="s">
        <v>92</v>
      </c>
      <c r="F59" s="50" t="s">
        <v>56</v>
      </c>
      <c r="G59" s="282" t="s">
        <v>1897</v>
      </c>
      <c r="H59" s="54" t="s">
        <v>1898</v>
      </c>
      <c r="I59" s="55" t="s">
        <v>1899</v>
      </c>
      <c r="J59" s="50" t="s">
        <v>60</v>
      </c>
      <c r="K59" s="54"/>
      <c r="L59" s="178"/>
      <c r="M59" s="58"/>
      <c r="N59" s="165">
        <v>300.0</v>
      </c>
      <c r="O59" s="172"/>
      <c r="P59" s="179"/>
      <c r="Q59" s="151"/>
      <c r="R59" s="152"/>
      <c r="S59" s="153"/>
      <c r="T59" s="168"/>
      <c r="U59" s="166"/>
      <c r="V59" s="138"/>
      <c r="W59" s="53">
        <v>150.0</v>
      </c>
      <c r="X59" s="8"/>
      <c r="Y59" s="8"/>
      <c r="Z59" s="8"/>
      <c r="AA59" s="8"/>
      <c r="AB59" s="8"/>
      <c r="AC59" s="8"/>
      <c r="AD59" s="8"/>
      <c r="AE59" s="8"/>
    </row>
    <row r="60">
      <c r="A60" s="50" t="s">
        <v>70</v>
      </c>
      <c r="B60" s="50" t="s">
        <v>63</v>
      </c>
      <c r="C60" s="51"/>
      <c r="D60" s="141" t="s">
        <v>1900</v>
      </c>
      <c r="E60" s="173" t="s">
        <v>35</v>
      </c>
      <c r="F60" s="50" t="s">
        <v>73</v>
      </c>
      <c r="G60" s="282" t="s">
        <v>1901</v>
      </c>
      <c r="H60" s="54"/>
      <c r="I60" s="55" t="s">
        <v>1902</v>
      </c>
      <c r="J60" s="50" t="s">
        <v>60</v>
      </c>
      <c r="K60" s="54"/>
      <c r="L60" s="177"/>
      <c r="M60" s="58">
        <v>197.0</v>
      </c>
      <c r="N60" s="180"/>
      <c r="O60" s="172"/>
      <c r="P60" s="171"/>
      <c r="Q60" s="62"/>
      <c r="R60" s="63"/>
      <c r="S60" s="64"/>
      <c r="T60" s="163"/>
      <c r="U60" s="166"/>
      <c r="V60" s="138"/>
      <c r="W60" s="53">
        <v>50.0</v>
      </c>
      <c r="X60" s="8"/>
      <c r="Y60" s="8"/>
      <c r="Z60" s="8"/>
      <c r="AA60" s="8"/>
      <c r="AB60" s="8"/>
      <c r="AC60" s="8"/>
      <c r="AD60" s="8"/>
      <c r="AE60" s="8"/>
    </row>
    <row r="61">
      <c r="A61" s="50" t="s">
        <v>70</v>
      </c>
      <c r="B61" s="50" t="s">
        <v>63</v>
      </c>
      <c r="C61" s="51"/>
      <c r="D61" s="141" t="s">
        <v>1903</v>
      </c>
      <c r="E61" s="173" t="s">
        <v>72</v>
      </c>
      <c r="F61" s="50" t="s">
        <v>56</v>
      </c>
      <c r="G61" s="282" t="s">
        <v>1904</v>
      </c>
      <c r="H61" s="54"/>
      <c r="I61" s="55" t="s">
        <v>1905</v>
      </c>
      <c r="J61" s="50" t="s">
        <v>77</v>
      </c>
      <c r="K61" s="54"/>
      <c r="L61" s="177"/>
      <c r="M61" s="58">
        <v>250.0</v>
      </c>
      <c r="N61" s="165"/>
      <c r="O61" s="176"/>
      <c r="P61" s="171"/>
      <c r="Q61" s="73"/>
      <c r="R61" s="74"/>
      <c r="S61" s="75"/>
      <c r="T61" s="163"/>
      <c r="U61" s="166"/>
      <c r="V61" s="138"/>
      <c r="W61" s="53">
        <v>125.0</v>
      </c>
      <c r="X61" s="8"/>
      <c r="Y61" s="8"/>
      <c r="Z61" s="8"/>
      <c r="AA61" s="8"/>
      <c r="AB61" s="8"/>
      <c r="AC61" s="8"/>
      <c r="AD61" s="8"/>
      <c r="AE61" s="8"/>
    </row>
    <row r="62">
      <c r="A62" s="50" t="s">
        <v>70</v>
      </c>
      <c r="B62" s="50" t="s">
        <v>63</v>
      </c>
      <c r="C62" s="79"/>
      <c r="D62" s="141" t="s">
        <v>1906</v>
      </c>
      <c r="E62" s="173" t="s">
        <v>55</v>
      </c>
      <c r="F62" s="50" t="s">
        <v>56</v>
      </c>
      <c r="G62" s="282" t="s">
        <v>1907</v>
      </c>
      <c r="H62" s="54"/>
      <c r="I62" s="55" t="s">
        <v>1908</v>
      </c>
      <c r="J62" s="50" t="s">
        <v>60</v>
      </c>
      <c r="K62" s="54"/>
      <c r="L62" s="177"/>
      <c r="M62" s="58">
        <v>250.0</v>
      </c>
      <c r="N62" s="165"/>
      <c r="O62" s="172"/>
      <c r="P62" s="171"/>
      <c r="Q62" s="73"/>
      <c r="R62" s="74"/>
      <c r="S62" s="75"/>
      <c r="T62" s="163"/>
      <c r="U62" s="166"/>
      <c r="V62" s="138"/>
      <c r="W62" s="53">
        <v>125.0</v>
      </c>
      <c r="X62" s="8"/>
      <c r="Y62" s="8"/>
      <c r="Z62" s="8"/>
      <c r="AA62" s="8"/>
      <c r="AB62" s="8"/>
      <c r="AC62" s="8"/>
      <c r="AD62" s="8"/>
      <c r="AE62" s="8"/>
    </row>
    <row r="63">
      <c r="A63" s="50" t="s">
        <v>70</v>
      </c>
      <c r="B63" s="50" t="s">
        <v>53</v>
      </c>
      <c r="C63" s="51"/>
      <c r="D63" s="141" t="s">
        <v>54</v>
      </c>
      <c r="E63" s="23"/>
      <c r="F63" s="50" t="s">
        <v>73</v>
      </c>
      <c r="G63" s="289" t="s">
        <v>1859</v>
      </c>
      <c r="H63" s="54"/>
      <c r="I63" s="55" t="s">
        <v>1860</v>
      </c>
      <c r="J63" s="56"/>
      <c r="K63" s="54"/>
      <c r="L63" s="177" t="s">
        <v>177</v>
      </c>
      <c r="M63" s="93"/>
      <c r="N63" s="165"/>
      <c r="O63" s="181"/>
      <c r="P63" s="179"/>
      <c r="Q63" s="73"/>
      <c r="R63" s="74"/>
      <c r="S63" s="75"/>
      <c r="T63" s="163"/>
      <c r="U63" s="166"/>
      <c r="V63" s="135"/>
      <c r="W63" s="53" t="s">
        <v>54</v>
      </c>
      <c r="X63" s="8"/>
      <c r="Y63" s="8"/>
      <c r="Z63" s="8"/>
      <c r="AA63" s="8"/>
      <c r="AB63" s="8"/>
      <c r="AC63" s="8"/>
      <c r="AD63" s="8"/>
      <c r="AE63" s="8"/>
    </row>
    <row r="64">
      <c r="A64" s="50" t="s">
        <v>70</v>
      </c>
      <c r="B64" s="50" t="s">
        <v>63</v>
      </c>
      <c r="C64" s="51"/>
      <c r="D64" s="141" t="s">
        <v>1909</v>
      </c>
      <c r="E64" s="173" t="s">
        <v>412</v>
      </c>
      <c r="F64" s="50" t="s">
        <v>73</v>
      </c>
      <c r="G64" s="282" t="s">
        <v>1910</v>
      </c>
      <c r="H64" s="54" t="s">
        <v>1911</v>
      </c>
      <c r="I64" s="55" t="s">
        <v>1912</v>
      </c>
      <c r="J64" s="50" t="s">
        <v>60</v>
      </c>
      <c r="K64" s="54"/>
      <c r="L64" s="177"/>
      <c r="M64" s="58"/>
      <c r="N64" s="165"/>
      <c r="O64" s="181"/>
      <c r="P64" s="171"/>
      <c r="Q64" s="73"/>
      <c r="R64" s="74"/>
      <c r="S64" s="75"/>
      <c r="T64" s="168">
        <v>147.0</v>
      </c>
      <c r="U64" s="166"/>
      <c r="V64" s="138"/>
      <c r="W64" s="53">
        <v>50.0</v>
      </c>
      <c r="X64" s="8"/>
      <c r="Y64" s="8"/>
      <c r="Z64" s="8"/>
      <c r="AA64" s="8"/>
      <c r="AB64" s="8"/>
      <c r="AC64" s="8"/>
      <c r="AD64" s="8"/>
      <c r="AE64" s="8"/>
    </row>
    <row r="65">
      <c r="A65" s="50" t="s">
        <v>52</v>
      </c>
      <c r="B65" s="50" t="s">
        <v>63</v>
      </c>
      <c r="C65" s="51"/>
      <c r="D65" s="141" t="s">
        <v>54</v>
      </c>
      <c r="E65" s="173" t="s">
        <v>149</v>
      </c>
      <c r="F65" s="50" t="s">
        <v>73</v>
      </c>
      <c r="G65" s="282" t="s">
        <v>1913</v>
      </c>
      <c r="H65" s="54" t="s">
        <v>1379</v>
      </c>
      <c r="I65" s="55" t="s">
        <v>1380</v>
      </c>
      <c r="J65" s="56"/>
      <c r="K65" s="54"/>
      <c r="L65" s="177"/>
      <c r="M65" s="58"/>
      <c r="N65" s="170"/>
      <c r="O65" s="176" t="s">
        <v>61</v>
      </c>
      <c r="P65" s="179"/>
      <c r="Q65" s="62"/>
      <c r="R65" s="63"/>
      <c r="S65" s="64"/>
      <c r="T65" s="163"/>
      <c r="U65" s="166"/>
      <c r="V65" s="138"/>
      <c r="W65" s="53"/>
      <c r="X65" s="8"/>
      <c r="Y65" s="8"/>
      <c r="Z65" s="8"/>
      <c r="AA65" s="8"/>
      <c r="AB65" s="8"/>
      <c r="AC65" s="8"/>
      <c r="AD65" s="8"/>
      <c r="AE65" s="8"/>
    </row>
    <row r="66">
      <c r="A66" s="50"/>
      <c r="B66" s="50" t="s">
        <v>53</v>
      </c>
      <c r="C66" s="51"/>
      <c r="D66" s="141" t="s">
        <v>54</v>
      </c>
      <c r="E66" s="23"/>
      <c r="F66" s="50" t="s">
        <v>73</v>
      </c>
      <c r="G66" s="282" t="s">
        <v>1914</v>
      </c>
      <c r="H66" s="54"/>
      <c r="I66" s="55" t="s">
        <v>215</v>
      </c>
      <c r="J66" s="50" t="s">
        <v>60</v>
      </c>
      <c r="K66" s="54"/>
      <c r="L66" s="177"/>
      <c r="M66" s="58" t="s">
        <v>61</v>
      </c>
      <c r="N66" s="170"/>
      <c r="O66" s="181"/>
      <c r="P66" s="179"/>
      <c r="Q66" s="73"/>
      <c r="R66" s="74"/>
      <c r="S66" s="75"/>
      <c r="T66" s="163"/>
      <c r="U66" s="166"/>
      <c r="V66" s="138"/>
      <c r="W66" s="53" t="s">
        <v>54</v>
      </c>
      <c r="X66" s="8"/>
      <c r="Y66" s="8"/>
      <c r="Z66" s="8"/>
      <c r="AA66" s="8"/>
      <c r="AB66" s="8"/>
      <c r="AC66" s="8"/>
      <c r="AD66" s="8"/>
      <c r="AE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54"/>
      <c r="L67" s="178"/>
      <c r="M67" s="93"/>
      <c r="N67" s="165"/>
      <c r="O67" s="172"/>
      <c r="P67" s="179"/>
      <c r="Q67" s="62"/>
      <c r="R67" s="63"/>
      <c r="S67" s="64"/>
      <c r="T67" s="163"/>
      <c r="U67" s="166"/>
      <c r="V67" s="138"/>
      <c r="W67" s="53"/>
      <c r="X67" s="8"/>
      <c r="Y67" s="8"/>
      <c r="Z67" s="8"/>
      <c r="AA67" s="8"/>
      <c r="AB67" s="8"/>
      <c r="AC67" s="8"/>
      <c r="AD67" s="8"/>
      <c r="AE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54"/>
      <c r="L68" s="178"/>
      <c r="M68" s="93"/>
      <c r="N68" s="170"/>
      <c r="O68" s="176"/>
      <c r="P68" s="171"/>
      <c r="Q68" s="73"/>
      <c r="R68" s="74"/>
      <c r="S68" s="75"/>
      <c r="T68" s="163"/>
      <c r="U68" s="166"/>
      <c r="V68" s="138"/>
      <c r="W68" s="53"/>
      <c r="X68" s="8"/>
      <c r="Y68" s="8"/>
      <c r="Z68" s="8"/>
      <c r="AA68" s="8"/>
      <c r="AB68" s="8"/>
      <c r="AC68" s="8"/>
      <c r="AD68" s="8"/>
      <c r="AE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54"/>
      <c r="L69" s="177"/>
      <c r="M69" s="93"/>
      <c r="N69" s="170"/>
      <c r="O69" s="160"/>
      <c r="P69" s="183"/>
      <c r="Q69" s="73"/>
      <c r="R69" s="74"/>
      <c r="S69" s="75"/>
      <c r="T69" s="163"/>
      <c r="U69" s="166"/>
      <c r="V69" s="138"/>
      <c r="W69" s="53"/>
      <c r="X69" s="8"/>
      <c r="Y69" s="8"/>
      <c r="Z69" s="8"/>
      <c r="AA69" s="8"/>
      <c r="AB69" s="8"/>
      <c r="AC69" s="8"/>
      <c r="AD69" s="8"/>
      <c r="AE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54"/>
      <c r="L70" s="185"/>
      <c r="M70" s="93"/>
      <c r="N70" s="165"/>
      <c r="O70" s="172"/>
      <c r="P70" s="179"/>
      <c r="Q70" s="62"/>
      <c r="R70" s="63"/>
      <c r="S70" s="64"/>
      <c r="T70" s="163"/>
      <c r="U70" s="166"/>
      <c r="V70" s="138"/>
      <c r="W70" s="53"/>
      <c r="X70" s="8"/>
      <c r="Y70" s="8"/>
      <c r="Z70" s="8"/>
      <c r="AA70" s="8"/>
      <c r="AB70" s="8"/>
      <c r="AC70" s="8"/>
      <c r="AD70" s="8"/>
      <c r="AE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54"/>
      <c r="L71" s="186"/>
      <c r="M71" s="93"/>
      <c r="N71" s="170"/>
      <c r="O71" s="172"/>
      <c r="P71" s="179"/>
      <c r="Q71" s="73"/>
      <c r="R71" s="74"/>
      <c r="S71" s="75"/>
      <c r="T71" s="163"/>
      <c r="U71" s="166"/>
      <c r="V71" s="138"/>
      <c r="W71" s="53"/>
      <c r="X71" s="8"/>
      <c r="Y71" s="8"/>
      <c r="Z71" s="8"/>
      <c r="AA71" s="8"/>
      <c r="AB71" s="8"/>
      <c r="AC71" s="8"/>
      <c r="AD71" s="8"/>
      <c r="AE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54"/>
      <c r="L72" s="177"/>
      <c r="M72" s="93"/>
      <c r="N72" s="187"/>
      <c r="O72" s="172"/>
      <c r="P72" s="179"/>
      <c r="Q72" s="73"/>
      <c r="R72" s="74"/>
      <c r="S72" s="75"/>
      <c r="T72" s="163"/>
      <c r="U72" s="166"/>
      <c r="V72" s="138"/>
      <c r="W72" s="89"/>
      <c r="X72" s="8"/>
      <c r="Y72" s="8"/>
      <c r="Z72" s="8"/>
      <c r="AA72" s="8"/>
      <c r="AB72" s="8"/>
      <c r="AC72" s="8"/>
      <c r="AD72" s="8"/>
      <c r="AE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54"/>
      <c r="L73" s="185"/>
      <c r="M73" s="58"/>
      <c r="N73" s="170"/>
      <c r="O73" s="172"/>
      <c r="P73" s="179"/>
      <c r="Q73" s="73"/>
      <c r="R73" s="74"/>
      <c r="S73" s="75"/>
      <c r="T73" s="163"/>
      <c r="U73" s="166"/>
      <c r="V73" s="138"/>
      <c r="W73" s="53"/>
      <c r="X73" s="8"/>
      <c r="Y73" s="8"/>
      <c r="Z73" s="8"/>
      <c r="AA73" s="8"/>
      <c r="AB73" s="8"/>
      <c r="AC73" s="8"/>
      <c r="AD73" s="8"/>
      <c r="AE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54"/>
      <c r="L74" s="190"/>
      <c r="M74" s="58"/>
      <c r="N74" s="191"/>
      <c r="O74" s="192"/>
      <c r="P74" s="193"/>
      <c r="Q74" s="73"/>
      <c r="R74" s="74"/>
      <c r="S74" s="75"/>
      <c r="T74" s="194"/>
      <c r="U74" s="195"/>
      <c r="V74" s="138"/>
      <c r="W74" s="53"/>
      <c r="X74" s="8"/>
      <c r="Y74" s="8"/>
      <c r="Z74" s="8"/>
      <c r="AA74" s="8"/>
      <c r="AB74" s="8"/>
      <c r="AC74" s="8"/>
      <c r="AD74" s="8"/>
      <c r="AE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54"/>
      <c r="L75" s="196"/>
      <c r="M75" s="93"/>
      <c r="N75" s="191"/>
      <c r="O75" s="192"/>
      <c r="P75" s="197"/>
      <c r="Q75" s="151"/>
      <c r="R75" s="152"/>
      <c r="S75" s="153"/>
      <c r="T75" s="194"/>
      <c r="U75" s="195"/>
      <c r="V75" s="138"/>
      <c r="W75" s="182"/>
      <c r="X75" s="8"/>
      <c r="Y75" s="8"/>
      <c r="Z75" s="8"/>
      <c r="AA75" s="8"/>
      <c r="AB75" s="8"/>
      <c r="AC75" s="8"/>
      <c r="AD75" s="8"/>
      <c r="AE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54"/>
      <c r="L76" s="190"/>
      <c r="M76" s="93"/>
      <c r="N76" s="198"/>
      <c r="O76" s="192"/>
      <c r="P76" s="197"/>
      <c r="Q76" s="73"/>
      <c r="R76" s="74"/>
      <c r="S76" s="75"/>
      <c r="T76" s="194"/>
      <c r="U76" s="195"/>
      <c r="V76" s="138"/>
      <c r="W76" s="182"/>
      <c r="X76" s="8"/>
      <c r="Y76" s="8"/>
      <c r="Z76" s="8"/>
      <c r="AA76" s="8"/>
      <c r="AB76" s="8"/>
      <c r="AC76" s="8"/>
      <c r="AD76" s="8"/>
      <c r="AE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54"/>
      <c r="L77" s="190"/>
      <c r="M77" s="58"/>
      <c r="N77" s="191"/>
      <c r="O77" s="192"/>
      <c r="P77" s="197"/>
      <c r="Q77" s="73"/>
      <c r="R77" s="74"/>
      <c r="S77" s="75"/>
      <c r="T77" s="194"/>
      <c r="U77" s="195"/>
      <c r="V77" s="138"/>
      <c r="W77" s="182"/>
      <c r="X77" s="8"/>
      <c r="Y77" s="8"/>
      <c r="Z77" s="8"/>
      <c r="AA77" s="8"/>
      <c r="AB77" s="8"/>
      <c r="AC77" s="8"/>
      <c r="AD77" s="8"/>
      <c r="AE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54"/>
      <c r="L78" s="196"/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82"/>
      <c r="X78" s="8"/>
      <c r="Y78" s="8"/>
      <c r="Z78" s="8"/>
      <c r="AA78" s="8"/>
      <c r="AB78" s="8"/>
      <c r="AC78" s="8"/>
      <c r="AD78" s="8"/>
      <c r="AE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54"/>
      <c r="L79" s="196"/>
      <c r="M79" s="93"/>
      <c r="N79" s="191"/>
      <c r="O79" s="192"/>
      <c r="P79" s="197"/>
      <c r="Q79" s="73"/>
      <c r="R79" s="74"/>
      <c r="S79" s="75"/>
      <c r="T79" s="194"/>
      <c r="U79" s="195"/>
      <c r="V79" s="138"/>
      <c r="W79" s="199"/>
      <c r="X79" s="8"/>
      <c r="Y79" s="8"/>
      <c r="Z79" s="8"/>
      <c r="AA79" s="8"/>
      <c r="AB79" s="8"/>
      <c r="AC79" s="8"/>
      <c r="AD79" s="8"/>
      <c r="AE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54"/>
      <c r="L80" s="196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182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54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1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54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54"/>
      <c r="L83" s="190"/>
      <c r="M83" s="93"/>
      <c r="N83" s="191"/>
      <c r="O83" s="192"/>
      <c r="P83" s="197"/>
      <c r="Q83" s="73"/>
      <c r="R83" s="74"/>
      <c r="S83" s="75"/>
      <c r="T83" s="194"/>
      <c r="U83" s="195"/>
      <c r="V83" s="138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54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54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54"/>
      <c r="L86" s="203"/>
      <c r="M86" s="204"/>
      <c r="N86" s="205"/>
      <c r="O86" s="206"/>
      <c r="P86" s="207"/>
      <c r="Q86" s="208"/>
      <c r="R86" s="209"/>
      <c r="S86" s="210"/>
      <c r="T86" s="21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54"/>
      <c r="L87" s="214"/>
      <c r="M87" s="204"/>
      <c r="N87" s="215"/>
      <c r="O87" s="216"/>
      <c r="P87" s="217"/>
      <c r="Q87" s="218"/>
      <c r="R87" s="219"/>
      <c r="S87" s="220"/>
      <c r="T87" s="22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54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54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54"/>
      <c r="L95" s="203"/>
      <c r="M95" s="222"/>
      <c r="N95" s="205"/>
      <c r="O95" s="206"/>
      <c r="P95" s="207"/>
      <c r="Q95" s="223"/>
      <c r="R95" s="224"/>
      <c r="S95" s="225"/>
      <c r="T95" s="211"/>
      <c r="U95" s="212"/>
      <c r="V95" s="213"/>
      <c r="W95" s="202"/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4"/>
      <c r="L96" s="353">
        <v>696.0</v>
      </c>
      <c r="R96" s="231"/>
      <c r="S96" s="231"/>
      <c r="T96" s="232"/>
      <c r="U96" s="232"/>
      <c r="V96" s="233"/>
      <c r="W96" s="234">
        <f>SUM(W7:W95)</f>
        <v>12400</v>
      </c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1"/>
      <c r="L97" s="240" t="s">
        <v>34</v>
      </c>
      <c r="M97" s="241"/>
      <c r="R97" s="241"/>
      <c r="S97" s="241"/>
      <c r="T97" s="232"/>
      <c r="U97" s="232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354" t="s">
        <v>1915</v>
      </c>
      <c r="L98" s="189">
        <f>SUM(L7:L96)</f>
        <v>5473.8</v>
      </c>
      <c r="M98" s="245" t="s">
        <v>35</v>
      </c>
      <c r="N98" s="246"/>
      <c r="R98" s="246"/>
      <c r="S98" s="246"/>
      <c r="T98" s="247"/>
      <c r="U98" s="247"/>
      <c r="V98" s="233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"/>
      <c r="L99" s="189">
        <f>SUM(L98*3%)</f>
        <v>164.214</v>
      </c>
      <c r="M99" s="248">
        <f>SUM(M7:M95)</f>
        <v>3094</v>
      </c>
      <c r="N99" s="249" t="s">
        <v>24</v>
      </c>
      <c r="R99" s="249"/>
      <c r="S99" s="249"/>
      <c r="T99" s="250" t="s">
        <v>36</v>
      </c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1"/>
      <c r="L100" s="251"/>
      <c r="M100" s="91">
        <f>SUM(M99*2%)</f>
        <v>61.88</v>
      </c>
      <c r="N100" s="252" t="s">
        <v>37</v>
      </c>
      <c r="O100" s="253"/>
      <c r="R100" s="253"/>
      <c r="S100" s="253"/>
      <c r="T100" s="232"/>
      <c r="U100" s="232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55"/>
      <c r="I101" s="3"/>
      <c r="J101" s="1"/>
      <c r="K101" s="1"/>
      <c r="L101" s="8"/>
      <c r="M101" s="251"/>
      <c r="N101" s="248">
        <f>SUM(N7:N95)</f>
        <v>2323</v>
      </c>
      <c r="O101" s="253"/>
      <c r="R101" s="253"/>
      <c r="S101" s="253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SUM(L98,M99,N101,O103,P104,S108)</f>
        <v>14950.8</v>
      </c>
      <c r="I102" s="3"/>
      <c r="J102" s="1"/>
      <c r="K102" s="1"/>
      <c r="L102" s="8"/>
      <c r="M102" s="8"/>
      <c r="N102" s="91">
        <f>SUM(N101*2%)</f>
        <v>46.46</v>
      </c>
      <c r="O102" s="260" t="s">
        <v>40</v>
      </c>
      <c r="P102" s="231"/>
      <c r="R102" s="231"/>
      <c r="S102" s="231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SUM(T109,U110,V111)</f>
        <v>1442</v>
      </c>
      <c r="I103" s="3"/>
      <c r="J103" s="1"/>
      <c r="K103" s="1"/>
      <c r="L103" s="8"/>
      <c r="M103" s="8"/>
      <c r="N103" s="18"/>
      <c r="O103" s="189">
        <f>SUM(O7:O95)</f>
        <v>1138</v>
      </c>
      <c r="P103" s="261" t="s">
        <v>42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SUM(Q106,R107)</f>
        <v>3114</v>
      </c>
      <c r="I104" s="3"/>
      <c r="J104" s="1"/>
      <c r="K104" s="1"/>
      <c r="L104" s="8"/>
      <c r="M104" s="8"/>
      <c r="N104" s="1"/>
      <c r="O104" s="189">
        <f>SUM(O103*1%)</f>
        <v>11.38</v>
      </c>
      <c r="P104" s="189">
        <f>SUM(P7:P95)</f>
        <v>1772</v>
      </c>
      <c r="Q104" s="262"/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1"/>
      <c r="L105" s="8"/>
      <c r="M105" s="8"/>
      <c r="N105" s="1"/>
      <c r="O105" s="1"/>
      <c r="P105" s="189">
        <f>SUM(P104*1%)</f>
        <v>17.72</v>
      </c>
      <c r="Q105" s="263" t="s">
        <v>44</v>
      </c>
      <c r="R105" s="262"/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SUM(P7,M13,L14,P18,O19,O20,L24,N25,N28,N33,N34,P35,L36,L37,O39,P40,P43,M45,R46,N49,N50,N51,M52,Q53,R54,O55,N59,M60,M62,T64)</f>
        <v>8076.9</v>
      </c>
      <c r="I106" s="282">
        <v>0.0</v>
      </c>
      <c r="J106" s="1"/>
      <c r="K106" s="1"/>
      <c r="L106" s="8"/>
      <c r="M106" s="8"/>
      <c r="N106" s="1"/>
      <c r="O106" s="1"/>
      <c r="P106" s="8"/>
      <c r="Q106" s="189">
        <f>SUM(Q7:Q96)</f>
        <v>1964</v>
      </c>
      <c r="R106" s="267" t="s">
        <v>46</v>
      </c>
      <c r="S106" s="262"/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0">
        <f>SUM(L8,O12,M15,N16,S17,P21,N22,P23,P26,N29,Q31,L41,R42,M44,L47,U48,Q56,L58,M61)</f>
        <v>7487.9</v>
      </c>
      <c r="I107" s="301"/>
      <c r="J107" s="1"/>
      <c r="K107" s="1"/>
      <c r="L107" s="8"/>
      <c r="M107" s="8"/>
      <c r="N107" s="1"/>
      <c r="O107" s="1"/>
      <c r="P107" s="8"/>
      <c r="Q107" s="189">
        <f>SUM(Q106*2%)</f>
        <v>39.28</v>
      </c>
      <c r="R107" s="17">
        <f>SUM(R7:R95)</f>
        <v>1150</v>
      </c>
      <c r="S107" s="270" t="s">
        <v>48</v>
      </c>
      <c r="T107" s="256"/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23">
        <f>SUM(V9,V10,S11,Q32,Q57)</f>
        <v>1496</v>
      </c>
      <c r="I108" s="301"/>
      <c r="J108" s="1"/>
      <c r="K108" s="1"/>
      <c r="L108" s="8"/>
      <c r="M108" s="8"/>
      <c r="N108" s="1"/>
      <c r="O108" s="1"/>
      <c r="P108" s="8"/>
      <c r="Q108" s="18"/>
      <c r="R108" s="189">
        <f>SUM(R107*2%)</f>
        <v>23</v>
      </c>
      <c r="S108" s="17">
        <f>SUM(S7:S95)</f>
        <v>1150</v>
      </c>
      <c r="T108" s="272" t="s">
        <v>50</v>
      </c>
      <c r="U108" s="256"/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89">
        <f>SUM(S108*1%)</f>
        <v>11.5</v>
      </c>
      <c r="T109" s="189">
        <f>SUM(T7:T96)</f>
        <v>147</v>
      </c>
      <c r="U109" s="273" t="s">
        <v>47</v>
      </c>
      <c r="V109" s="233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189">
        <f>SUM(T109*2%)</f>
        <v>2.94</v>
      </c>
      <c r="U110" s="189">
        <f>SUM(U7:U96)</f>
        <v>696</v>
      </c>
      <c r="V110" s="274" t="s">
        <v>49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189">
        <f>SUM(U110*2%)</f>
        <v>13.92</v>
      </c>
      <c r="V111" s="275">
        <f>SUM(V7:V96)</f>
        <v>599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8"/>
      <c r="V112" s="189">
        <f>SUM(V111*2%)</f>
        <v>11.98</v>
      </c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276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1"/>
      <c r="L1003" s="8"/>
      <c r="M1003" s="8"/>
      <c r="N1003" s="1"/>
      <c r="O1003" s="1"/>
      <c r="P1003" s="8"/>
      <c r="Q1003" s="1"/>
      <c r="R1003" s="1"/>
      <c r="S1003" s="1"/>
      <c r="T1003" s="8"/>
      <c r="U1003" s="8"/>
      <c r="V1003" s="277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N1004" s="279"/>
      <c r="O1004" s="279"/>
      <c r="Q1004" s="279"/>
      <c r="R1004" s="279"/>
      <c r="S1004" s="279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J7:J95">
      <formula1>"Mel,Drieli,Fernanda"</formula1>
    </dataValidation>
    <dataValidation type="list" allowBlank="1" showErrorMessage="1" sqref="E7:E95 E212:F1003">
      <formula1>"Vinicius,Gustavo,Kaua,Wesley,Caio,Julia,Thiago,Daniel,Jonatha,Jhonatas,Gabriel ,Produtor,Diogo,Caio Ferreira,Kaicky,Pamelah,Caio Alves,Felipe,Camila,Wiliam 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2.5"/>
    <col customWidth="1" min="4" max="4" width="8.0"/>
    <col customWidth="1" min="5" max="5" width="13.38"/>
    <col customWidth="1" min="6" max="6" width="15.75"/>
    <col customWidth="1" min="7" max="7" width="42.38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4.13"/>
  </cols>
  <sheetData>
    <row r="1">
      <c r="A1" s="280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70</v>
      </c>
      <c r="B7" s="50" t="s">
        <v>63</v>
      </c>
      <c r="C7" s="51"/>
      <c r="D7" s="70" t="s">
        <v>1916</v>
      </c>
      <c r="E7" s="53" t="s">
        <v>87</v>
      </c>
      <c r="F7" s="50" t="s">
        <v>73</v>
      </c>
      <c r="G7" s="282" t="s">
        <v>1917</v>
      </c>
      <c r="H7" s="54" t="s">
        <v>1918</v>
      </c>
      <c r="I7" s="55" t="s">
        <v>1919</v>
      </c>
      <c r="J7" s="50" t="s">
        <v>60</v>
      </c>
      <c r="K7" s="54"/>
      <c r="L7" s="57"/>
      <c r="M7" s="58">
        <v>147.0</v>
      </c>
      <c r="N7" s="59"/>
      <c r="O7" s="60"/>
      <c r="P7" s="61"/>
      <c r="Q7" s="62"/>
      <c r="R7" s="63"/>
      <c r="S7" s="64"/>
      <c r="T7" s="65"/>
      <c r="U7" s="66"/>
      <c r="V7" s="67"/>
      <c r="W7" s="53">
        <v>50.0</v>
      </c>
      <c r="X7" s="68" t="s">
        <v>25</v>
      </c>
      <c r="Y7" s="69">
        <f>SUM(L7:L94)</f>
        <v>2142.9</v>
      </c>
      <c r="Z7" s="8"/>
      <c r="AA7" s="8"/>
      <c r="AB7" s="8"/>
      <c r="AC7" s="8"/>
      <c r="AD7" s="8"/>
      <c r="AE7" s="8"/>
    </row>
    <row r="8">
      <c r="A8" s="50" t="s">
        <v>70</v>
      </c>
      <c r="B8" s="50" t="s">
        <v>63</v>
      </c>
      <c r="C8" s="51"/>
      <c r="D8" s="70" t="s">
        <v>1920</v>
      </c>
      <c r="E8" s="53" t="s">
        <v>899</v>
      </c>
      <c r="F8" s="50" t="s">
        <v>56</v>
      </c>
      <c r="G8" s="282" t="s">
        <v>1921</v>
      </c>
      <c r="H8" s="54" t="s">
        <v>1922</v>
      </c>
      <c r="I8" s="55" t="s">
        <v>1923</v>
      </c>
      <c r="J8" s="50" t="s">
        <v>49</v>
      </c>
      <c r="K8" s="54"/>
      <c r="L8" s="71"/>
      <c r="M8" s="58"/>
      <c r="N8" s="59"/>
      <c r="O8" s="72"/>
      <c r="P8" s="61"/>
      <c r="Q8" s="73"/>
      <c r="R8" s="74"/>
      <c r="S8" s="75"/>
      <c r="T8" s="76"/>
      <c r="U8" s="77"/>
      <c r="V8" s="112">
        <v>750.0</v>
      </c>
      <c r="W8" s="53">
        <v>375.0</v>
      </c>
      <c r="X8" s="38" t="s">
        <v>13</v>
      </c>
      <c r="Y8" s="69">
        <f>SUM(M7:M94)</f>
        <v>5574</v>
      </c>
      <c r="Z8" s="8"/>
      <c r="AA8" s="8"/>
      <c r="AB8" s="8"/>
      <c r="AC8" s="8"/>
      <c r="AD8" s="8"/>
      <c r="AE8" s="8"/>
    </row>
    <row r="9">
      <c r="A9" s="50" t="s">
        <v>52</v>
      </c>
      <c r="B9" s="50" t="s">
        <v>63</v>
      </c>
      <c r="C9" s="79"/>
      <c r="D9" s="70" t="s">
        <v>1924</v>
      </c>
      <c r="E9" s="53" t="s">
        <v>87</v>
      </c>
      <c r="F9" s="50" t="s">
        <v>73</v>
      </c>
      <c r="G9" s="282" t="s">
        <v>1925</v>
      </c>
      <c r="H9" s="54" t="s">
        <v>1926</v>
      </c>
      <c r="I9" s="55" t="s">
        <v>1927</v>
      </c>
      <c r="J9" s="50" t="s">
        <v>60</v>
      </c>
      <c r="K9" s="54"/>
      <c r="L9" s="71"/>
      <c r="M9" s="80"/>
      <c r="N9" s="59"/>
      <c r="O9" s="86">
        <v>363.9</v>
      </c>
      <c r="P9" s="61"/>
      <c r="Q9" s="73"/>
      <c r="R9" s="74"/>
      <c r="S9" s="75"/>
      <c r="T9" s="76"/>
      <c r="U9" s="77"/>
      <c r="V9" s="67"/>
      <c r="W9" s="53" t="s">
        <v>1928</v>
      </c>
      <c r="X9" s="82" t="s">
        <v>14</v>
      </c>
      <c r="Y9" s="83">
        <f>SUM(N7:N94)</f>
        <v>1095</v>
      </c>
      <c r="Z9" s="8"/>
      <c r="AA9" s="8"/>
      <c r="AB9" s="8"/>
      <c r="AC9" s="8"/>
      <c r="AD9" s="8"/>
      <c r="AE9" s="8"/>
    </row>
    <row r="10">
      <c r="A10" s="50" t="s">
        <v>52</v>
      </c>
      <c r="B10" s="50" t="s">
        <v>63</v>
      </c>
      <c r="C10" s="51"/>
      <c r="D10" s="84" t="s">
        <v>1929</v>
      </c>
      <c r="E10" s="53" t="s">
        <v>35</v>
      </c>
      <c r="F10" s="50" t="s">
        <v>73</v>
      </c>
      <c r="G10" s="284" t="s">
        <v>1930</v>
      </c>
      <c r="H10" s="85" t="s">
        <v>1931</v>
      </c>
      <c r="I10" s="55" t="s">
        <v>1932</v>
      </c>
      <c r="J10" s="50" t="s">
        <v>60</v>
      </c>
      <c r="K10" s="54"/>
      <c r="L10" s="71"/>
      <c r="M10" s="58"/>
      <c r="N10" s="59"/>
      <c r="O10" s="86">
        <v>127.0</v>
      </c>
      <c r="P10" s="61"/>
      <c r="Q10" s="87"/>
      <c r="R10" s="43"/>
      <c r="S10" s="44"/>
      <c r="T10" s="88"/>
      <c r="U10" s="77"/>
      <c r="V10" s="67"/>
      <c r="W10" s="288">
        <v>127.0</v>
      </c>
      <c r="X10" s="90" t="s">
        <v>27</v>
      </c>
      <c r="Y10" s="83">
        <f>SUM(O7:O94)</f>
        <v>2395.9</v>
      </c>
      <c r="Z10" s="8"/>
      <c r="AA10" s="8"/>
      <c r="AB10" s="8"/>
      <c r="AC10" s="8"/>
      <c r="AD10" s="8"/>
      <c r="AE10" s="8"/>
    </row>
    <row r="11">
      <c r="A11" s="50" t="s">
        <v>52</v>
      </c>
      <c r="B11" s="50" t="s">
        <v>63</v>
      </c>
      <c r="C11" s="51"/>
      <c r="D11" s="84" t="s">
        <v>1933</v>
      </c>
      <c r="E11" s="53" t="s">
        <v>100</v>
      </c>
      <c r="F11" s="50" t="s">
        <v>73</v>
      </c>
      <c r="G11" s="355" t="s">
        <v>1934</v>
      </c>
      <c r="H11" s="54" t="s">
        <v>1713</v>
      </c>
      <c r="I11" s="55" t="s">
        <v>1935</v>
      </c>
      <c r="J11" s="50" t="s">
        <v>77</v>
      </c>
      <c r="K11" s="54"/>
      <c r="L11" s="57"/>
      <c r="M11" s="93"/>
      <c r="N11" s="59"/>
      <c r="O11" s="86"/>
      <c r="P11" s="61">
        <v>147.0</v>
      </c>
      <c r="Q11" s="62"/>
      <c r="R11" s="63"/>
      <c r="S11" s="64"/>
      <c r="T11" s="88"/>
      <c r="U11" s="95"/>
      <c r="V11" s="96"/>
      <c r="W11" s="89">
        <v>50.0</v>
      </c>
      <c r="X11" s="41" t="s">
        <v>16</v>
      </c>
      <c r="Y11" s="83">
        <f>SUM(P7:P94)</f>
        <v>544</v>
      </c>
      <c r="Z11" s="8"/>
      <c r="AA11" s="8"/>
      <c r="AB11" s="8"/>
      <c r="AC11" s="8"/>
      <c r="AD11" s="8"/>
      <c r="AE11" s="8"/>
    </row>
    <row r="12">
      <c r="A12" s="50" t="s">
        <v>70</v>
      </c>
      <c r="B12" s="50" t="s">
        <v>63</v>
      </c>
      <c r="C12" s="98"/>
      <c r="D12" s="84" t="s">
        <v>1936</v>
      </c>
      <c r="E12" s="53" t="s">
        <v>171</v>
      </c>
      <c r="F12" s="50" t="s">
        <v>56</v>
      </c>
      <c r="G12" s="282" t="s">
        <v>1937</v>
      </c>
      <c r="H12" s="54"/>
      <c r="I12" s="55" t="s">
        <v>1938</v>
      </c>
      <c r="J12" s="50" t="s">
        <v>77</v>
      </c>
      <c r="K12" s="54"/>
      <c r="L12" s="57"/>
      <c r="M12" s="335">
        <v>250.0</v>
      </c>
      <c r="N12" s="59"/>
      <c r="O12" s="100"/>
      <c r="P12" s="61"/>
      <c r="Q12" s="62"/>
      <c r="R12" s="63"/>
      <c r="S12" s="64"/>
      <c r="T12" s="101"/>
      <c r="U12" s="102"/>
      <c r="V12" s="103"/>
      <c r="W12" s="89">
        <v>125.0</v>
      </c>
      <c r="X12" s="44" t="s">
        <v>19</v>
      </c>
      <c r="Y12" s="97">
        <f>SUM(S7:S94)</f>
        <v>0</v>
      </c>
      <c r="Z12" s="8"/>
      <c r="AA12" s="8"/>
      <c r="AB12" s="8"/>
      <c r="AC12" s="8"/>
      <c r="AD12" s="8"/>
      <c r="AE12" s="8"/>
    </row>
    <row r="13" ht="16.5" customHeight="1">
      <c r="A13" s="50" t="s">
        <v>70</v>
      </c>
      <c r="B13" s="50" t="s">
        <v>63</v>
      </c>
      <c r="C13" s="79"/>
      <c r="D13" s="70" t="s">
        <v>1939</v>
      </c>
      <c r="E13" s="53" t="s">
        <v>171</v>
      </c>
      <c r="F13" s="50" t="s">
        <v>56</v>
      </c>
      <c r="G13" s="284" t="s">
        <v>1940</v>
      </c>
      <c r="H13" s="106" t="s">
        <v>1941</v>
      </c>
      <c r="I13" s="55" t="s">
        <v>1095</v>
      </c>
      <c r="J13" s="50" t="s">
        <v>49</v>
      </c>
      <c r="K13" s="54"/>
      <c r="L13" s="71"/>
      <c r="M13" s="58"/>
      <c r="N13" s="107"/>
      <c r="O13" s="86"/>
      <c r="P13" s="61"/>
      <c r="Q13" s="87"/>
      <c r="R13" s="43"/>
      <c r="S13" s="44"/>
      <c r="T13" s="76"/>
      <c r="U13" s="95"/>
      <c r="V13" s="96">
        <v>700.0</v>
      </c>
      <c r="W13" s="89">
        <v>350.0</v>
      </c>
      <c r="X13" s="108" t="s">
        <v>28</v>
      </c>
      <c r="Y13" s="69">
        <f>SUM(Y7:Y12)</f>
        <v>11751.8</v>
      </c>
      <c r="Z13" s="8"/>
      <c r="AA13" s="8"/>
      <c r="AB13" s="8"/>
      <c r="AC13" s="8"/>
      <c r="AD13" s="8"/>
      <c r="AE13" s="8"/>
    </row>
    <row r="14">
      <c r="A14" s="50" t="s">
        <v>70</v>
      </c>
      <c r="B14" s="50" t="s">
        <v>63</v>
      </c>
      <c r="C14" s="51"/>
      <c r="D14" s="84" t="s">
        <v>1942</v>
      </c>
      <c r="E14" s="53" t="s">
        <v>72</v>
      </c>
      <c r="F14" s="50" t="s">
        <v>56</v>
      </c>
      <c r="G14" s="282" t="s">
        <v>1943</v>
      </c>
      <c r="H14" s="54"/>
      <c r="I14" s="55" t="s">
        <v>1944</v>
      </c>
      <c r="J14" s="50" t="s">
        <v>77</v>
      </c>
      <c r="K14" s="54"/>
      <c r="L14" s="71"/>
      <c r="M14" s="58">
        <v>250.0</v>
      </c>
      <c r="N14" s="59"/>
      <c r="O14" s="86"/>
      <c r="P14" s="61"/>
      <c r="Q14" s="87"/>
      <c r="R14" s="43"/>
      <c r="S14" s="44"/>
      <c r="T14" s="88"/>
      <c r="U14" s="109"/>
      <c r="V14" s="103"/>
      <c r="W14" s="110">
        <v>150.0</v>
      </c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70</v>
      </c>
      <c r="B15" s="50" t="s">
        <v>63</v>
      </c>
      <c r="C15" s="51"/>
      <c r="D15" s="84" t="s">
        <v>1945</v>
      </c>
      <c r="E15" s="53" t="s">
        <v>72</v>
      </c>
      <c r="F15" s="50" t="s">
        <v>56</v>
      </c>
      <c r="G15" s="282" t="s">
        <v>1946</v>
      </c>
      <c r="H15" s="54" t="s">
        <v>1947</v>
      </c>
      <c r="I15" s="55" t="s">
        <v>1948</v>
      </c>
      <c r="J15" s="50" t="s">
        <v>77</v>
      </c>
      <c r="K15" s="54"/>
      <c r="L15" s="71">
        <v>200.0</v>
      </c>
      <c r="M15" s="58"/>
      <c r="N15" s="59"/>
      <c r="O15" s="86"/>
      <c r="P15" s="61"/>
      <c r="Q15" s="62"/>
      <c r="R15" s="63"/>
      <c r="S15" s="64"/>
      <c r="T15" s="88"/>
      <c r="U15" s="95"/>
      <c r="V15" s="112"/>
      <c r="W15" s="89">
        <v>100.0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52</v>
      </c>
      <c r="B16" s="50" t="s">
        <v>53</v>
      </c>
      <c r="C16" s="51"/>
      <c r="D16" s="84" t="s">
        <v>54</v>
      </c>
      <c r="E16" s="53" t="s">
        <v>100</v>
      </c>
      <c r="F16" s="50" t="s">
        <v>73</v>
      </c>
      <c r="G16" s="282" t="s">
        <v>1949</v>
      </c>
      <c r="H16" s="54" t="s">
        <v>1950</v>
      </c>
      <c r="I16" s="55" t="s">
        <v>1951</v>
      </c>
      <c r="J16" s="50" t="s">
        <v>60</v>
      </c>
      <c r="K16" s="54"/>
      <c r="L16" s="71"/>
      <c r="M16" s="58"/>
      <c r="N16" s="59" t="s">
        <v>323</v>
      </c>
      <c r="O16" s="86"/>
      <c r="P16" s="115"/>
      <c r="Q16" s="62"/>
      <c r="R16" s="63"/>
      <c r="S16" s="64"/>
      <c r="T16" s="88"/>
      <c r="U16" s="95"/>
      <c r="V16" s="103"/>
      <c r="W16" s="89"/>
      <c r="X16" s="117" t="s">
        <v>17</v>
      </c>
      <c r="Y16" s="69">
        <f>SUM(Q7:Q94)</f>
        <v>0</v>
      </c>
      <c r="Z16" s="8"/>
      <c r="AA16" s="8"/>
      <c r="AB16" s="8"/>
      <c r="AC16" s="8"/>
      <c r="AD16" s="8"/>
      <c r="AE16" s="8"/>
    </row>
    <row r="17">
      <c r="A17" s="50" t="s">
        <v>70</v>
      </c>
      <c r="B17" s="50" t="s">
        <v>53</v>
      </c>
      <c r="C17" s="79"/>
      <c r="D17" s="84" t="s">
        <v>54</v>
      </c>
      <c r="E17" s="53" t="s">
        <v>55</v>
      </c>
      <c r="F17" s="50" t="s">
        <v>56</v>
      </c>
      <c r="G17" s="282" t="s">
        <v>1952</v>
      </c>
      <c r="H17" s="54"/>
      <c r="I17" s="55" t="s">
        <v>466</v>
      </c>
      <c r="J17" s="50" t="s">
        <v>49</v>
      </c>
      <c r="K17" s="54"/>
      <c r="L17" s="71" t="s">
        <v>86</v>
      </c>
      <c r="M17" s="93"/>
      <c r="N17" s="59"/>
      <c r="O17" s="81"/>
      <c r="P17" s="61"/>
      <c r="Q17" s="87"/>
      <c r="R17" s="43"/>
      <c r="S17" s="44"/>
      <c r="T17" s="88"/>
      <c r="U17" s="95"/>
      <c r="V17" s="96"/>
      <c r="W17" s="89" t="s">
        <v>54</v>
      </c>
      <c r="X17" s="43" t="s">
        <v>18</v>
      </c>
      <c r="Y17" s="69">
        <f>SUM(R7:R94)</f>
        <v>0</v>
      </c>
      <c r="Z17" s="8"/>
      <c r="AA17" s="8"/>
      <c r="AB17" s="8"/>
      <c r="AC17" s="8"/>
      <c r="AD17" s="8"/>
      <c r="AE17" s="8"/>
    </row>
    <row r="18">
      <c r="A18" s="50" t="s">
        <v>52</v>
      </c>
      <c r="B18" s="50" t="s">
        <v>63</v>
      </c>
      <c r="C18" s="79"/>
      <c r="D18" s="84" t="s">
        <v>1953</v>
      </c>
      <c r="E18" s="53" t="s">
        <v>35</v>
      </c>
      <c r="F18" s="50" t="s">
        <v>73</v>
      </c>
      <c r="G18" s="282" t="s">
        <v>1954</v>
      </c>
      <c r="H18" s="54" t="s">
        <v>1954</v>
      </c>
      <c r="I18" s="55" t="s">
        <v>1955</v>
      </c>
      <c r="J18" s="50" t="s">
        <v>60</v>
      </c>
      <c r="K18" s="54"/>
      <c r="L18" s="71"/>
      <c r="M18" s="80"/>
      <c r="N18" s="59"/>
      <c r="O18" s="86">
        <v>127.0</v>
      </c>
      <c r="P18" s="61"/>
      <c r="Q18" s="62"/>
      <c r="R18" s="63"/>
      <c r="S18" s="64"/>
      <c r="T18" s="88"/>
      <c r="U18" s="95"/>
      <c r="V18" s="103"/>
      <c r="W18" s="89">
        <v>50.0</v>
      </c>
      <c r="X18" s="287"/>
      <c r="Z18" s="8"/>
      <c r="AA18" s="8"/>
      <c r="AB18" s="8"/>
      <c r="AC18" s="8"/>
      <c r="AD18" s="8"/>
      <c r="AE18" s="8"/>
    </row>
    <row r="19">
      <c r="A19" s="50" t="s">
        <v>52</v>
      </c>
      <c r="B19" s="50" t="s">
        <v>63</v>
      </c>
      <c r="C19" s="51"/>
      <c r="D19" s="84" t="s">
        <v>1956</v>
      </c>
      <c r="E19" s="53" t="s">
        <v>122</v>
      </c>
      <c r="F19" s="50" t="s">
        <v>162</v>
      </c>
      <c r="G19" s="282" t="s">
        <v>1957</v>
      </c>
      <c r="H19" s="54" t="s">
        <v>1958</v>
      </c>
      <c r="I19" s="55" t="s">
        <v>1799</v>
      </c>
      <c r="J19" s="50" t="s">
        <v>77</v>
      </c>
      <c r="K19" s="54"/>
      <c r="L19" s="71"/>
      <c r="M19" s="118"/>
      <c r="N19" s="59">
        <v>400.0</v>
      </c>
      <c r="O19" s="86"/>
      <c r="P19" s="61"/>
      <c r="Q19" s="62"/>
      <c r="R19" s="63"/>
      <c r="S19" s="64"/>
      <c r="T19" s="88"/>
      <c r="U19" s="95"/>
      <c r="V19" s="96"/>
      <c r="W19" s="89">
        <v>200.0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70</v>
      </c>
      <c r="B20" s="50" t="s">
        <v>63</v>
      </c>
      <c r="C20" s="51"/>
      <c r="D20" s="84" t="s">
        <v>1959</v>
      </c>
      <c r="E20" s="53" t="s">
        <v>899</v>
      </c>
      <c r="F20" s="50" t="s">
        <v>56</v>
      </c>
      <c r="G20" s="282" t="s">
        <v>1960</v>
      </c>
      <c r="H20" s="54"/>
      <c r="I20" s="55" t="s">
        <v>1961</v>
      </c>
      <c r="J20" s="50" t="s">
        <v>60</v>
      </c>
      <c r="K20" s="54"/>
      <c r="L20" s="71"/>
      <c r="M20" s="58">
        <v>250.0</v>
      </c>
      <c r="N20" s="119"/>
      <c r="O20" s="86"/>
      <c r="P20" s="61"/>
      <c r="Q20" s="73"/>
      <c r="R20" s="74"/>
      <c r="S20" s="75"/>
      <c r="T20" s="76"/>
      <c r="U20" s="95"/>
      <c r="V20" s="103"/>
      <c r="W20" s="89">
        <v>125.0</v>
      </c>
      <c r="X20" s="124" t="s">
        <v>20</v>
      </c>
      <c r="Y20" s="83">
        <f>SUM(T7:T94)</f>
        <v>0</v>
      </c>
      <c r="Z20" s="8"/>
      <c r="AA20" s="8"/>
      <c r="AB20" s="8"/>
      <c r="AC20" s="8"/>
      <c r="AD20" s="8"/>
      <c r="AE20" s="8"/>
    </row>
    <row r="21" ht="17.25" customHeight="1">
      <c r="A21" s="50" t="s">
        <v>70</v>
      </c>
      <c r="B21" s="50" t="s">
        <v>63</v>
      </c>
      <c r="C21" s="51"/>
      <c r="D21" s="84" t="s">
        <v>1962</v>
      </c>
      <c r="E21" s="53"/>
      <c r="F21" s="50" t="s">
        <v>56</v>
      </c>
      <c r="G21" s="282" t="s">
        <v>1963</v>
      </c>
      <c r="H21" s="54" t="s">
        <v>1964</v>
      </c>
      <c r="I21" s="55" t="s">
        <v>1368</v>
      </c>
      <c r="J21" s="50" t="s">
        <v>77</v>
      </c>
      <c r="K21" s="54"/>
      <c r="L21" s="71"/>
      <c r="M21" s="58"/>
      <c r="N21" s="119"/>
      <c r="O21" s="86"/>
      <c r="P21" s="61"/>
      <c r="Q21" s="62"/>
      <c r="R21" s="63"/>
      <c r="S21" s="64"/>
      <c r="T21" s="88"/>
      <c r="U21" s="109">
        <v>900.0</v>
      </c>
      <c r="V21" s="103"/>
      <c r="W21" s="89">
        <v>450.0</v>
      </c>
      <c r="X21" s="126" t="s">
        <v>21</v>
      </c>
      <c r="Y21" s="83">
        <f>SUM(U7:U94)</f>
        <v>900</v>
      </c>
      <c r="Z21" s="8"/>
      <c r="AA21" s="8"/>
      <c r="AB21" s="8"/>
      <c r="AC21" s="8"/>
      <c r="AD21" s="8"/>
      <c r="AE21" s="8"/>
    </row>
    <row r="22">
      <c r="A22" s="50" t="s">
        <v>52</v>
      </c>
      <c r="B22" s="50" t="s">
        <v>63</v>
      </c>
      <c r="C22" s="51"/>
      <c r="D22" s="84" t="s">
        <v>1965</v>
      </c>
      <c r="E22" s="53" t="s">
        <v>35</v>
      </c>
      <c r="F22" s="50" t="s">
        <v>73</v>
      </c>
      <c r="G22" s="282" t="s">
        <v>1966</v>
      </c>
      <c r="H22" s="54" t="s">
        <v>1967</v>
      </c>
      <c r="I22" s="55" t="s">
        <v>1968</v>
      </c>
      <c r="J22" s="50" t="s">
        <v>77</v>
      </c>
      <c r="K22" s="54"/>
      <c r="L22" s="71"/>
      <c r="M22" s="58"/>
      <c r="N22" s="59"/>
      <c r="O22" s="122">
        <v>147.0</v>
      </c>
      <c r="P22" s="61"/>
      <c r="Q22" s="62"/>
      <c r="R22" s="63"/>
      <c r="S22" s="64"/>
      <c r="T22" s="88"/>
      <c r="U22" s="95"/>
      <c r="V22" s="103"/>
      <c r="W22" s="89" t="s">
        <v>1969</v>
      </c>
      <c r="X22" s="104" t="s">
        <v>22</v>
      </c>
      <c r="Y22" s="105">
        <f>SUM(V7:V94)</f>
        <v>2700</v>
      </c>
      <c r="Z22" s="8"/>
      <c r="AA22" s="8"/>
      <c r="AB22" s="8"/>
      <c r="AC22" s="8"/>
      <c r="AD22" s="8"/>
      <c r="AE22" s="8"/>
    </row>
    <row r="23">
      <c r="A23" s="50" t="s">
        <v>52</v>
      </c>
      <c r="B23" s="50" t="s">
        <v>63</v>
      </c>
      <c r="C23" s="51"/>
      <c r="D23" s="84" t="s">
        <v>1970</v>
      </c>
      <c r="E23" s="53" t="s">
        <v>412</v>
      </c>
      <c r="F23" s="50" t="s">
        <v>73</v>
      </c>
      <c r="G23" s="282" t="s">
        <v>1971</v>
      </c>
      <c r="H23" s="54" t="s">
        <v>1967</v>
      </c>
      <c r="I23" s="55" t="s">
        <v>1968</v>
      </c>
      <c r="J23" s="50" t="s">
        <v>77</v>
      </c>
      <c r="K23" s="54"/>
      <c r="L23" s="71"/>
      <c r="M23" s="58"/>
      <c r="N23" s="59"/>
      <c r="O23" s="122">
        <v>147.0</v>
      </c>
      <c r="P23" s="61"/>
      <c r="Q23" s="62"/>
      <c r="R23" s="63"/>
      <c r="S23" s="64"/>
      <c r="T23" s="88"/>
      <c r="U23" s="95"/>
      <c r="V23" s="103"/>
      <c r="W23" s="89" t="s">
        <v>1972</v>
      </c>
      <c r="X23" s="108" t="s">
        <v>32</v>
      </c>
      <c r="Y23" s="69">
        <f>SUM(Y20:Y22)</f>
        <v>3600</v>
      </c>
      <c r="Z23" s="8"/>
      <c r="AA23" s="8"/>
      <c r="AB23" s="8"/>
      <c r="AC23" s="8"/>
      <c r="AD23" s="8"/>
      <c r="AE23" s="8"/>
    </row>
    <row r="24">
      <c r="A24" s="50" t="s">
        <v>52</v>
      </c>
      <c r="B24" s="50" t="s">
        <v>63</v>
      </c>
      <c r="C24" s="51"/>
      <c r="D24" s="84" t="s">
        <v>1973</v>
      </c>
      <c r="E24" s="53" t="s">
        <v>128</v>
      </c>
      <c r="F24" s="50" t="s">
        <v>56</v>
      </c>
      <c r="G24" s="282" t="s">
        <v>1974</v>
      </c>
      <c r="H24" s="54" t="s">
        <v>1975</v>
      </c>
      <c r="I24" s="55" t="s">
        <v>1976</v>
      </c>
      <c r="J24" s="50" t="s">
        <v>77</v>
      </c>
      <c r="K24" s="54"/>
      <c r="L24" s="71"/>
      <c r="M24" s="58"/>
      <c r="N24" s="59"/>
      <c r="O24" s="86">
        <v>299.0</v>
      </c>
      <c r="P24" s="61"/>
      <c r="Q24" s="62"/>
      <c r="R24" s="63"/>
      <c r="S24" s="64"/>
      <c r="T24" s="125"/>
      <c r="U24" s="95"/>
      <c r="V24" s="96"/>
      <c r="W24" s="89">
        <v>150.0</v>
      </c>
      <c r="X24" s="8"/>
      <c r="Y24" s="8"/>
      <c r="Z24" s="8"/>
      <c r="AA24" s="8"/>
      <c r="AB24" s="8"/>
      <c r="AC24" s="8"/>
      <c r="AD24" s="8"/>
      <c r="AE24" s="8"/>
    </row>
    <row r="25">
      <c r="A25" s="50" t="s">
        <v>52</v>
      </c>
      <c r="B25" s="50" t="s">
        <v>63</v>
      </c>
      <c r="C25" s="51"/>
      <c r="D25" s="84" t="s">
        <v>1977</v>
      </c>
      <c r="E25" s="53" t="s">
        <v>412</v>
      </c>
      <c r="F25" s="50" t="s">
        <v>73</v>
      </c>
      <c r="G25" s="282" t="s">
        <v>1978</v>
      </c>
      <c r="H25" s="54" t="s">
        <v>1979</v>
      </c>
      <c r="I25" s="55" t="s">
        <v>1980</v>
      </c>
      <c r="J25" s="50" t="s">
        <v>77</v>
      </c>
      <c r="K25" s="54"/>
      <c r="L25" s="71"/>
      <c r="M25" s="58"/>
      <c r="N25" s="59">
        <v>147.0</v>
      </c>
      <c r="O25" s="86"/>
      <c r="P25" s="127"/>
      <c r="Q25" s="62"/>
      <c r="R25" s="63"/>
      <c r="S25" s="64"/>
      <c r="T25" s="76"/>
      <c r="U25" s="95"/>
      <c r="V25" s="128"/>
      <c r="W25" s="89">
        <v>50.0</v>
      </c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 t="s">
        <v>70</v>
      </c>
      <c r="B26" s="50" t="s">
        <v>63</v>
      </c>
      <c r="C26" s="51"/>
      <c r="D26" s="141" t="s">
        <v>1981</v>
      </c>
      <c r="E26" s="53" t="s">
        <v>128</v>
      </c>
      <c r="F26" s="50" t="s">
        <v>56</v>
      </c>
      <c r="G26" s="282" t="s">
        <v>1982</v>
      </c>
      <c r="H26" s="54"/>
      <c r="I26" s="55" t="s">
        <v>1983</v>
      </c>
      <c r="J26" s="50" t="s">
        <v>77</v>
      </c>
      <c r="K26" s="54"/>
      <c r="L26" s="129"/>
      <c r="M26" s="58">
        <v>250.0</v>
      </c>
      <c r="N26" s="59"/>
      <c r="O26" s="81"/>
      <c r="P26" s="61"/>
      <c r="Q26" s="62"/>
      <c r="R26" s="63"/>
      <c r="S26" s="64"/>
      <c r="T26" s="88"/>
      <c r="U26" s="109"/>
      <c r="V26" s="103"/>
      <c r="W26" s="89">
        <v>125.0</v>
      </c>
      <c r="X26" s="136" t="s">
        <v>33</v>
      </c>
      <c r="Y26" s="137">
        <f>SUM(Y13,Y16,Y17,Y23)</f>
        <v>15351.8</v>
      </c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63</v>
      </c>
      <c r="C27" s="51"/>
      <c r="D27" s="141" t="s">
        <v>1984</v>
      </c>
      <c r="E27" s="53" t="s">
        <v>493</v>
      </c>
      <c r="F27" s="50" t="s">
        <v>56</v>
      </c>
      <c r="G27" s="282" t="s">
        <v>1985</v>
      </c>
      <c r="H27" s="54"/>
      <c r="I27" s="55" t="s">
        <v>316</v>
      </c>
      <c r="J27" s="50" t="s">
        <v>49</v>
      </c>
      <c r="K27" s="54"/>
      <c r="L27" s="71"/>
      <c r="M27" s="80"/>
      <c r="N27" s="107"/>
      <c r="O27" s="81"/>
      <c r="P27" s="132"/>
      <c r="Q27" s="62"/>
      <c r="R27" s="63"/>
      <c r="S27" s="64"/>
      <c r="T27" s="88"/>
      <c r="U27" s="109"/>
      <c r="V27" s="96">
        <v>200.0</v>
      </c>
      <c r="W27" s="288">
        <v>200.0</v>
      </c>
      <c r="X27" s="8"/>
      <c r="Y27" s="8"/>
      <c r="Z27" s="8"/>
      <c r="AA27" s="8"/>
      <c r="AB27" s="8"/>
      <c r="AC27" s="8"/>
      <c r="AD27" s="8"/>
      <c r="AE27" s="8"/>
    </row>
    <row r="28">
      <c r="A28" s="50" t="s">
        <v>70</v>
      </c>
      <c r="B28" s="50" t="s">
        <v>63</v>
      </c>
      <c r="C28" s="79"/>
      <c r="D28" s="84" t="s">
        <v>1986</v>
      </c>
      <c r="E28" s="53" t="s">
        <v>128</v>
      </c>
      <c r="F28" s="50" t="s">
        <v>56</v>
      </c>
      <c r="G28" s="282" t="s">
        <v>1987</v>
      </c>
      <c r="H28" s="54"/>
      <c r="I28" s="55" t="s">
        <v>1988</v>
      </c>
      <c r="J28" s="50" t="s">
        <v>77</v>
      </c>
      <c r="K28" s="54"/>
      <c r="L28" s="57"/>
      <c r="M28" s="58">
        <v>250.0</v>
      </c>
      <c r="N28" s="133"/>
      <c r="O28" s="81"/>
      <c r="P28" s="132"/>
      <c r="Q28" s="73"/>
      <c r="R28" s="74"/>
      <c r="S28" s="75"/>
      <c r="T28" s="88"/>
      <c r="U28" s="109"/>
      <c r="V28" s="96"/>
      <c r="W28" s="89">
        <v>125.0</v>
      </c>
      <c r="X28" s="8"/>
      <c r="Y28" s="8"/>
      <c r="Z28" s="8"/>
      <c r="AA28" s="8"/>
      <c r="AB28" s="8"/>
      <c r="AC28" s="8"/>
      <c r="AD28" s="8"/>
      <c r="AE28" s="8"/>
    </row>
    <row r="29">
      <c r="A29" s="50" t="s">
        <v>70</v>
      </c>
      <c r="B29" s="50" t="s">
        <v>63</v>
      </c>
      <c r="C29" s="79"/>
      <c r="D29" s="84" t="s">
        <v>1989</v>
      </c>
      <c r="E29" s="53" t="s">
        <v>55</v>
      </c>
      <c r="F29" s="50" t="s">
        <v>56</v>
      </c>
      <c r="G29" s="282" t="s">
        <v>1990</v>
      </c>
      <c r="H29" s="54"/>
      <c r="I29" s="55" t="s">
        <v>633</v>
      </c>
      <c r="J29" s="50" t="s">
        <v>60</v>
      </c>
      <c r="K29" s="54"/>
      <c r="L29" s="134"/>
      <c r="M29" s="58">
        <v>250.0</v>
      </c>
      <c r="N29" s="119"/>
      <c r="O29" s="86"/>
      <c r="P29" s="61"/>
      <c r="Q29" s="62"/>
      <c r="R29" s="63"/>
      <c r="S29" s="64"/>
      <c r="T29" s="88"/>
      <c r="U29" s="109"/>
      <c r="V29" s="135"/>
      <c r="W29" s="53">
        <v>125.0</v>
      </c>
      <c r="Y29" s="8"/>
      <c r="Z29" s="8"/>
      <c r="AA29" s="8"/>
      <c r="AB29" s="8"/>
      <c r="AC29" s="8"/>
      <c r="AD29" s="8"/>
      <c r="AE29" s="8"/>
    </row>
    <row r="30">
      <c r="A30" s="50" t="s">
        <v>52</v>
      </c>
      <c r="B30" s="50" t="s">
        <v>63</v>
      </c>
      <c r="C30" s="79"/>
      <c r="D30" s="84" t="s">
        <v>1991</v>
      </c>
      <c r="E30" s="53" t="s">
        <v>130</v>
      </c>
      <c r="F30" s="50" t="s">
        <v>73</v>
      </c>
      <c r="G30" s="282" t="s">
        <v>1992</v>
      </c>
      <c r="H30" s="54"/>
      <c r="I30" s="55" t="s">
        <v>1993</v>
      </c>
      <c r="J30" s="50" t="s">
        <v>77</v>
      </c>
      <c r="K30" s="54"/>
      <c r="L30" s="134"/>
      <c r="M30" s="58"/>
      <c r="N30" s="59">
        <v>127.0</v>
      </c>
      <c r="O30" s="122"/>
      <c r="P30" s="61"/>
      <c r="Q30" s="62"/>
      <c r="R30" s="63"/>
      <c r="S30" s="64"/>
      <c r="T30" s="76"/>
      <c r="U30" s="95"/>
      <c r="V30" s="138"/>
      <c r="W30" s="53">
        <v>50.0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52</v>
      </c>
      <c r="B31" s="50" t="s">
        <v>63</v>
      </c>
      <c r="C31" s="79"/>
      <c r="D31" s="70" t="s">
        <v>1994</v>
      </c>
      <c r="E31" s="53" t="s">
        <v>35</v>
      </c>
      <c r="F31" s="50" t="s">
        <v>73</v>
      </c>
      <c r="G31" s="282" t="s">
        <v>1995</v>
      </c>
      <c r="H31" s="54" t="s">
        <v>1996</v>
      </c>
      <c r="I31" s="55" t="s">
        <v>1997</v>
      </c>
      <c r="J31" s="50" t="s">
        <v>60</v>
      </c>
      <c r="K31" s="54"/>
      <c r="L31" s="71"/>
      <c r="M31" s="58"/>
      <c r="N31" s="59">
        <v>294.0</v>
      </c>
      <c r="O31" s="86"/>
      <c r="P31" s="127"/>
      <c r="Q31" s="62"/>
      <c r="R31" s="63"/>
      <c r="S31" s="64"/>
      <c r="T31" s="88"/>
      <c r="U31" s="95"/>
      <c r="V31" s="138"/>
      <c r="W31" s="53">
        <v>50.0</v>
      </c>
      <c r="X31" s="8"/>
      <c r="Y31" s="8"/>
      <c r="Z31" s="8"/>
      <c r="AA31" s="8"/>
      <c r="AB31" s="8"/>
      <c r="AC31" s="8"/>
      <c r="AD31" s="8"/>
      <c r="AE31" s="8"/>
    </row>
    <row r="32">
      <c r="A32" s="50" t="s">
        <v>70</v>
      </c>
      <c r="B32" s="50" t="s">
        <v>53</v>
      </c>
      <c r="C32" s="51"/>
      <c r="D32" s="70" t="s">
        <v>54</v>
      </c>
      <c r="E32" s="53" t="s">
        <v>130</v>
      </c>
      <c r="F32" s="50" t="s">
        <v>73</v>
      </c>
      <c r="G32" s="282" t="s">
        <v>1998</v>
      </c>
      <c r="H32" s="54"/>
      <c r="I32" s="55" t="s">
        <v>1520</v>
      </c>
      <c r="J32" s="50" t="s">
        <v>77</v>
      </c>
      <c r="K32" s="54"/>
      <c r="L32" s="71" t="s">
        <v>86</v>
      </c>
      <c r="M32" s="80"/>
      <c r="N32" s="59"/>
      <c r="O32" s="86"/>
      <c r="P32" s="61"/>
      <c r="Q32" s="62"/>
      <c r="R32" s="63"/>
      <c r="S32" s="64"/>
      <c r="T32" s="139"/>
      <c r="U32" s="140"/>
      <c r="V32" s="138"/>
      <c r="W32" s="53" t="s">
        <v>54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52</v>
      </c>
      <c r="B33" s="50" t="s">
        <v>63</v>
      </c>
      <c r="C33" s="141"/>
      <c r="D33" s="70" t="s">
        <v>1999</v>
      </c>
      <c r="E33" s="53" t="s">
        <v>87</v>
      </c>
      <c r="F33" s="50" t="s">
        <v>73</v>
      </c>
      <c r="G33" s="282" t="s">
        <v>2000</v>
      </c>
      <c r="H33" s="54" t="s">
        <v>2001</v>
      </c>
      <c r="I33" s="55" t="s">
        <v>2002</v>
      </c>
      <c r="J33" s="50" t="s">
        <v>60</v>
      </c>
      <c r="K33" s="54"/>
      <c r="L33" s="71"/>
      <c r="M33" s="58"/>
      <c r="N33" s="59">
        <v>127.0</v>
      </c>
      <c r="O33" s="81"/>
      <c r="P33" s="61"/>
      <c r="Q33" s="87"/>
      <c r="R33" s="43"/>
      <c r="S33" s="44"/>
      <c r="T33" s="139"/>
      <c r="U33" s="140"/>
      <c r="V33" s="138"/>
      <c r="W33" s="53">
        <v>50.0</v>
      </c>
      <c r="X33" s="8"/>
      <c r="Y33" s="8"/>
      <c r="Z33" s="8"/>
      <c r="AA33" s="8"/>
      <c r="AB33" s="8"/>
      <c r="AC33" s="8"/>
      <c r="AD33" s="8"/>
      <c r="AE33" s="8"/>
    </row>
    <row r="34">
      <c r="A34" s="50"/>
      <c r="B34" s="50" t="s">
        <v>53</v>
      </c>
      <c r="C34" s="51"/>
      <c r="D34" s="70" t="s">
        <v>54</v>
      </c>
      <c r="E34" s="53" t="s">
        <v>35</v>
      </c>
      <c r="F34" s="50" t="s">
        <v>73</v>
      </c>
      <c r="G34" s="291" t="s">
        <v>2003</v>
      </c>
      <c r="H34" s="142"/>
      <c r="I34" s="55" t="s">
        <v>1872</v>
      </c>
      <c r="J34" s="50" t="s">
        <v>60</v>
      </c>
      <c r="K34" s="54"/>
      <c r="L34" s="71"/>
      <c r="M34" s="58" t="s">
        <v>61</v>
      </c>
      <c r="N34" s="143"/>
      <c r="O34" s="86"/>
      <c r="P34" s="61"/>
      <c r="Q34" s="62"/>
      <c r="R34" s="63"/>
      <c r="S34" s="64"/>
      <c r="T34" s="139"/>
      <c r="U34" s="140"/>
      <c r="V34" s="135"/>
      <c r="W34" s="53" t="s">
        <v>54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70</v>
      </c>
      <c r="B35" s="50" t="s">
        <v>161</v>
      </c>
      <c r="C35" s="144"/>
      <c r="D35" s="84" t="s">
        <v>2004</v>
      </c>
      <c r="E35" s="53"/>
      <c r="F35" s="50" t="s">
        <v>73</v>
      </c>
      <c r="G35" s="289" t="s">
        <v>2005</v>
      </c>
      <c r="H35" s="54"/>
      <c r="I35" s="55" t="s">
        <v>2006</v>
      </c>
      <c r="J35" s="50" t="s">
        <v>60</v>
      </c>
      <c r="K35" s="54"/>
      <c r="L35" s="71"/>
      <c r="M35" s="58">
        <v>1890.0</v>
      </c>
      <c r="N35" s="143"/>
      <c r="O35" s="86"/>
      <c r="P35" s="61"/>
      <c r="Q35" s="62"/>
      <c r="R35" s="63"/>
      <c r="S35" s="64"/>
      <c r="T35" s="139"/>
      <c r="U35" s="140"/>
      <c r="V35" s="138"/>
      <c r="W35" s="283">
        <v>1890.0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52</v>
      </c>
      <c r="B36" s="50" t="s">
        <v>63</v>
      </c>
      <c r="C36" s="51"/>
      <c r="D36" s="161" t="s">
        <v>2007</v>
      </c>
      <c r="E36" s="53" t="s">
        <v>87</v>
      </c>
      <c r="F36" s="50" t="s">
        <v>73</v>
      </c>
      <c r="G36" s="282" t="s">
        <v>2008</v>
      </c>
      <c r="H36" s="54" t="s">
        <v>2009</v>
      </c>
      <c r="I36" s="55" t="s">
        <v>2010</v>
      </c>
      <c r="J36" s="50" t="s">
        <v>60</v>
      </c>
      <c r="K36" s="54"/>
      <c r="L36" s="71"/>
      <c r="M36" s="58"/>
      <c r="N36" s="119"/>
      <c r="O36" s="86">
        <v>147.0</v>
      </c>
      <c r="P36" s="61"/>
      <c r="Q36" s="73"/>
      <c r="R36" s="74"/>
      <c r="S36" s="75"/>
      <c r="T36" s="139"/>
      <c r="U36" s="146"/>
      <c r="V36" s="138"/>
      <c r="W36" s="53">
        <v>50.0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70</v>
      </c>
      <c r="B37" s="50" t="s">
        <v>63</v>
      </c>
      <c r="C37" s="51"/>
      <c r="D37" s="161" t="s">
        <v>2011</v>
      </c>
      <c r="E37" s="53" t="s">
        <v>899</v>
      </c>
      <c r="F37" s="50" t="s">
        <v>56</v>
      </c>
      <c r="G37" s="282" t="s">
        <v>2012</v>
      </c>
      <c r="H37" s="54"/>
      <c r="I37" s="54" t="s">
        <v>95</v>
      </c>
      <c r="J37" s="50" t="s">
        <v>49</v>
      </c>
      <c r="K37" s="54"/>
      <c r="L37" s="71"/>
      <c r="M37" s="58"/>
      <c r="N37" s="107"/>
      <c r="O37" s="86"/>
      <c r="P37" s="61"/>
      <c r="Q37" s="87"/>
      <c r="R37" s="43"/>
      <c r="S37" s="44"/>
      <c r="T37" s="139"/>
      <c r="U37" s="140"/>
      <c r="V37" s="135">
        <v>500.0</v>
      </c>
      <c r="W37" s="53">
        <v>250.0</v>
      </c>
      <c r="X37" s="8"/>
      <c r="Y37" s="8"/>
      <c r="Z37" s="8"/>
      <c r="AA37" s="8"/>
      <c r="AB37" s="8"/>
      <c r="AC37" s="8"/>
      <c r="AD37" s="8"/>
      <c r="AE37" s="8"/>
    </row>
    <row r="38">
      <c r="A38" s="50" t="s">
        <v>52</v>
      </c>
      <c r="B38" s="50" t="s">
        <v>161</v>
      </c>
      <c r="C38" s="79"/>
      <c r="D38" s="161" t="s">
        <v>2013</v>
      </c>
      <c r="E38" s="53" t="s">
        <v>130</v>
      </c>
      <c r="F38" s="50" t="s">
        <v>73</v>
      </c>
      <c r="G38" s="282" t="s">
        <v>2014</v>
      </c>
      <c r="H38" s="54" t="s">
        <v>65</v>
      </c>
      <c r="I38" s="54" t="s">
        <v>2015</v>
      </c>
      <c r="J38" s="50" t="s">
        <v>77</v>
      </c>
      <c r="K38" s="54"/>
      <c r="L38" s="57"/>
      <c r="M38" s="58"/>
      <c r="N38" s="59"/>
      <c r="O38" s="86"/>
      <c r="P38" s="61">
        <v>125.0</v>
      </c>
      <c r="Q38" s="62"/>
      <c r="R38" s="63"/>
      <c r="S38" s="64"/>
      <c r="T38" s="139"/>
      <c r="U38" s="140"/>
      <c r="V38" s="135"/>
      <c r="W38" s="283">
        <v>125.0</v>
      </c>
      <c r="X38" s="8"/>
      <c r="Y38" s="8"/>
      <c r="Z38" s="8"/>
      <c r="AA38" s="8"/>
      <c r="AB38" s="8"/>
      <c r="AC38" s="8"/>
      <c r="AD38" s="8"/>
      <c r="AE38" s="8"/>
    </row>
    <row r="39">
      <c r="A39" s="50" t="s">
        <v>52</v>
      </c>
      <c r="B39" s="50" t="s">
        <v>161</v>
      </c>
      <c r="C39" s="79"/>
      <c r="D39" s="52"/>
      <c r="E39" s="53"/>
      <c r="F39" s="50" t="s">
        <v>73</v>
      </c>
      <c r="G39" s="106" t="s">
        <v>2016</v>
      </c>
      <c r="H39" s="106" t="s">
        <v>65</v>
      </c>
      <c r="I39" s="54" t="s">
        <v>2015</v>
      </c>
      <c r="J39" s="56"/>
      <c r="K39" s="54"/>
      <c r="L39" s="57"/>
      <c r="M39" s="58"/>
      <c r="N39" s="59"/>
      <c r="O39" s="86"/>
      <c r="P39" s="61">
        <v>125.0</v>
      </c>
      <c r="Q39" s="62"/>
      <c r="R39" s="63"/>
      <c r="S39" s="64"/>
      <c r="T39" s="149"/>
      <c r="U39" s="140"/>
      <c r="V39" s="135"/>
      <c r="W39" s="283">
        <v>125.0</v>
      </c>
      <c r="X39" s="8"/>
      <c r="Y39" s="8"/>
      <c r="Z39" s="8"/>
      <c r="AA39" s="8"/>
      <c r="AB39" s="8"/>
      <c r="AC39" s="8"/>
      <c r="AD39" s="8"/>
      <c r="AE39" s="8"/>
    </row>
    <row r="40">
      <c r="A40" s="50" t="s">
        <v>70</v>
      </c>
      <c r="B40" s="50" t="s">
        <v>161</v>
      </c>
      <c r="C40" s="79"/>
      <c r="D40" s="70" t="s">
        <v>2017</v>
      </c>
      <c r="E40" s="53"/>
      <c r="F40" s="50" t="s">
        <v>73</v>
      </c>
      <c r="G40" s="356" t="s">
        <v>2018</v>
      </c>
      <c r="H40" s="150"/>
      <c r="I40" s="55" t="s">
        <v>2019</v>
      </c>
      <c r="J40" s="50" t="s">
        <v>49</v>
      </c>
      <c r="K40" s="54"/>
      <c r="L40" s="71"/>
      <c r="M40" s="58">
        <v>699.0</v>
      </c>
      <c r="N40" s="59"/>
      <c r="O40" s="81"/>
      <c r="P40" s="61"/>
      <c r="Q40" s="73"/>
      <c r="R40" s="74"/>
      <c r="S40" s="75"/>
      <c r="T40" s="139"/>
      <c r="U40" s="140"/>
      <c r="V40" s="135"/>
      <c r="W40" s="283">
        <v>699.0</v>
      </c>
      <c r="X40" s="8"/>
      <c r="Y40" s="8"/>
      <c r="Z40" s="8"/>
      <c r="AA40" s="8"/>
      <c r="AB40" s="8"/>
      <c r="AC40" s="8"/>
      <c r="AD40" s="8"/>
      <c r="AE40" s="8"/>
    </row>
    <row r="41">
      <c r="A41" s="50" t="s">
        <v>70</v>
      </c>
      <c r="B41" s="50" t="s">
        <v>63</v>
      </c>
      <c r="C41" s="51"/>
      <c r="D41" s="70" t="s">
        <v>2020</v>
      </c>
      <c r="E41" s="53" t="s">
        <v>72</v>
      </c>
      <c r="F41" s="50" t="s">
        <v>73</v>
      </c>
      <c r="G41" s="282" t="s">
        <v>2021</v>
      </c>
      <c r="H41" s="54"/>
      <c r="I41" s="55" t="s">
        <v>2022</v>
      </c>
      <c r="J41" s="50" t="s">
        <v>77</v>
      </c>
      <c r="K41" s="54"/>
      <c r="L41" s="71">
        <v>197.0</v>
      </c>
      <c r="M41" s="58"/>
      <c r="N41" s="59"/>
      <c r="O41" s="86"/>
      <c r="P41" s="61"/>
      <c r="Q41" s="151"/>
      <c r="R41" s="152"/>
      <c r="S41" s="153"/>
      <c r="T41" s="139"/>
      <c r="U41" s="140"/>
      <c r="V41" s="138"/>
      <c r="W41" s="53">
        <v>100.0</v>
      </c>
      <c r="X41" s="8"/>
      <c r="Y41" s="8"/>
      <c r="Z41" s="8"/>
      <c r="AA41" s="8"/>
      <c r="AB41" s="8"/>
      <c r="AC41" s="8"/>
      <c r="AD41" s="8"/>
      <c r="AE41" s="8"/>
    </row>
    <row r="42">
      <c r="A42" s="50" t="s">
        <v>70</v>
      </c>
      <c r="B42" s="50" t="s">
        <v>63</v>
      </c>
      <c r="C42" s="51"/>
      <c r="D42" s="70" t="s">
        <v>2023</v>
      </c>
      <c r="E42" s="53" t="s">
        <v>55</v>
      </c>
      <c r="F42" s="50" t="s">
        <v>56</v>
      </c>
      <c r="G42" s="282" t="s">
        <v>2024</v>
      </c>
      <c r="H42" s="54"/>
      <c r="I42" s="53" t="s">
        <v>2025</v>
      </c>
      <c r="J42" s="50" t="s">
        <v>60</v>
      </c>
      <c r="K42" s="54"/>
      <c r="L42" s="134"/>
      <c r="M42" s="58">
        <v>250.0</v>
      </c>
      <c r="N42" s="59"/>
      <c r="O42" s="86"/>
      <c r="P42" s="61"/>
      <c r="Q42" s="62"/>
      <c r="R42" s="63"/>
      <c r="S42" s="64"/>
      <c r="T42" s="139"/>
      <c r="U42" s="140"/>
      <c r="V42" s="135"/>
      <c r="W42" s="53">
        <v>125.0</v>
      </c>
      <c r="X42" s="8"/>
      <c r="Y42" s="8"/>
      <c r="Z42" s="8"/>
      <c r="AA42" s="8"/>
      <c r="AB42" s="8"/>
      <c r="AC42" s="8"/>
      <c r="AD42" s="8"/>
      <c r="AE42" s="8"/>
    </row>
    <row r="43">
      <c r="A43" s="50" t="s">
        <v>52</v>
      </c>
      <c r="B43" s="50" t="s">
        <v>53</v>
      </c>
      <c r="C43" s="51"/>
      <c r="D43" s="70" t="s">
        <v>54</v>
      </c>
      <c r="E43" s="53" t="s">
        <v>122</v>
      </c>
      <c r="F43" s="50"/>
      <c r="G43" s="282" t="s">
        <v>2026</v>
      </c>
      <c r="H43" s="54" t="s">
        <v>495</v>
      </c>
      <c r="I43" s="55" t="s">
        <v>2027</v>
      </c>
      <c r="J43" s="50" t="s">
        <v>60</v>
      </c>
      <c r="K43" s="54"/>
      <c r="L43" s="71"/>
      <c r="M43" s="93"/>
      <c r="N43" s="59"/>
      <c r="O43" s="155"/>
      <c r="P43" s="61" t="s">
        <v>323</v>
      </c>
      <c r="Q43" s="62"/>
      <c r="R43" s="63"/>
      <c r="S43" s="64"/>
      <c r="T43" s="139"/>
      <c r="U43" s="140"/>
      <c r="V43" s="138"/>
      <c r="W43" s="53" t="s">
        <v>54</v>
      </c>
      <c r="X43" s="8"/>
      <c r="Y43" s="8"/>
      <c r="Z43" s="8"/>
      <c r="AA43" s="8"/>
      <c r="AB43" s="8"/>
      <c r="AC43" s="8"/>
      <c r="AD43" s="8"/>
      <c r="AE43" s="8"/>
    </row>
    <row r="44">
      <c r="A44" s="50" t="s">
        <v>70</v>
      </c>
      <c r="B44" s="50" t="s">
        <v>63</v>
      </c>
      <c r="C44" s="79"/>
      <c r="D44" s="294" t="s">
        <v>2028</v>
      </c>
      <c r="E44" s="53" t="s">
        <v>87</v>
      </c>
      <c r="F44" s="50" t="s">
        <v>73</v>
      </c>
      <c r="G44" s="295" t="s">
        <v>2029</v>
      </c>
      <c r="H44" s="157"/>
      <c r="I44" s="150" t="s">
        <v>2030</v>
      </c>
      <c r="J44" s="50" t="s">
        <v>60</v>
      </c>
      <c r="K44" s="54"/>
      <c r="L44" s="158"/>
      <c r="M44" s="58">
        <v>147.0</v>
      </c>
      <c r="N44" s="59"/>
      <c r="O44" s="154"/>
      <c r="P44" s="61"/>
      <c r="Q44" s="62"/>
      <c r="R44" s="63"/>
      <c r="S44" s="64"/>
      <c r="T44" s="139"/>
      <c r="U44" s="146"/>
      <c r="V44" s="138"/>
      <c r="W44" s="53">
        <v>70.0</v>
      </c>
      <c r="X44" s="8"/>
      <c r="Y44" s="8"/>
      <c r="Z44" s="8"/>
      <c r="AA44" s="8"/>
      <c r="AB44" s="8"/>
      <c r="AC44" s="8"/>
      <c r="AD44" s="8"/>
      <c r="AE44" s="8"/>
    </row>
    <row r="45">
      <c r="A45" s="50" t="s">
        <v>70</v>
      </c>
      <c r="B45" s="50" t="s">
        <v>63</v>
      </c>
      <c r="C45" s="79"/>
      <c r="D45" s="84" t="s">
        <v>2031</v>
      </c>
      <c r="E45" s="53" t="s">
        <v>65</v>
      </c>
      <c r="F45" s="50" t="s">
        <v>73</v>
      </c>
      <c r="G45" s="282" t="s">
        <v>2032</v>
      </c>
      <c r="H45" s="54"/>
      <c r="I45" s="55" t="s">
        <v>2033</v>
      </c>
      <c r="J45" s="50" t="s">
        <v>49</v>
      </c>
      <c r="K45" s="54"/>
      <c r="L45" s="71">
        <v>197.0</v>
      </c>
      <c r="M45" s="58"/>
      <c r="N45" s="59"/>
      <c r="O45" s="159"/>
      <c r="P45" s="61"/>
      <c r="Q45" s="62"/>
      <c r="R45" s="63"/>
      <c r="S45" s="64"/>
      <c r="T45" s="139"/>
      <c r="U45" s="146"/>
      <c r="V45" s="103"/>
      <c r="W45" s="53">
        <v>100.0</v>
      </c>
      <c r="X45" s="8"/>
      <c r="Y45" s="8"/>
      <c r="Z45" s="8"/>
      <c r="AA45" s="8"/>
      <c r="AB45" s="8"/>
      <c r="AC45" s="8"/>
      <c r="AD45" s="8"/>
      <c r="AE45" s="8"/>
    </row>
    <row r="46">
      <c r="A46" s="50" t="s">
        <v>70</v>
      </c>
      <c r="B46" s="50" t="s">
        <v>63</v>
      </c>
      <c r="C46" s="51"/>
      <c r="D46" s="84" t="s">
        <v>2034</v>
      </c>
      <c r="E46" s="53" t="s">
        <v>100</v>
      </c>
      <c r="F46" s="50" t="s">
        <v>73</v>
      </c>
      <c r="G46" s="282" t="s">
        <v>2035</v>
      </c>
      <c r="H46" s="54"/>
      <c r="I46" s="55" t="s">
        <v>2036</v>
      </c>
      <c r="J46" s="50" t="s">
        <v>77</v>
      </c>
      <c r="K46" s="54"/>
      <c r="L46" s="57"/>
      <c r="M46" s="58">
        <v>147.0</v>
      </c>
      <c r="N46" s="59"/>
      <c r="O46" s="160"/>
      <c r="P46" s="132"/>
      <c r="Q46" s="62"/>
      <c r="R46" s="63"/>
      <c r="S46" s="64"/>
      <c r="T46" s="149"/>
      <c r="U46" s="140"/>
      <c r="V46" s="103"/>
      <c r="W46" s="53">
        <v>50.0</v>
      </c>
      <c r="X46" s="8"/>
      <c r="Y46" s="8"/>
      <c r="Z46" s="8"/>
      <c r="AA46" s="8"/>
      <c r="AB46" s="8"/>
      <c r="AC46" s="8"/>
      <c r="AD46" s="8"/>
      <c r="AE46" s="8"/>
    </row>
    <row r="47">
      <c r="A47" s="50" t="s">
        <v>70</v>
      </c>
      <c r="B47" s="50" t="s">
        <v>63</v>
      </c>
      <c r="C47" s="51"/>
      <c r="D47" s="161"/>
      <c r="E47" s="92"/>
      <c r="F47" s="50" t="s">
        <v>56</v>
      </c>
      <c r="G47" s="318" t="s">
        <v>2037</v>
      </c>
      <c r="H47" s="54" t="s">
        <v>2038</v>
      </c>
      <c r="I47" s="55" t="s">
        <v>2039</v>
      </c>
      <c r="J47" s="50"/>
      <c r="K47" s="54"/>
      <c r="L47" s="71">
        <v>400.0</v>
      </c>
      <c r="M47" s="93"/>
      <c r="N47" s="59"/>
      <c r="O47" s="160"/>
      <c r="P47" s="61"/>
      <c r="Q47" s="62"/>
      <c r="R47" s="63"/>
      <c r="S47" s="64"/>
      <c r="T47" s="139"/>
      <c r="U47" s="140"/>
      <c r="V47" s="96"/>
      <c r="W47" s="53">
        <v>125.0</v>
      </c>
      <c r="X47" s="8"/>
      <c r="Y47" s="8"/>
      <c r="Z47" s="8"/>
      <c r="AA47" s="8"/>
      <c r="AB47" s="8"/>
      <c r="AC47" s="8"/>
      <c r="AD47" s="8"/>
      <c r="AE47" s="8"/>
    </row>
    <row r="48">
      <c r="A48" s="50" t="s">
        <v>52</v>
      </c>
      <c r="B48" s="50" t="s">
        <v>63</v>
      </c>
      <c r="C48" s="51"/>
      <c r="D48" s="52"/>
      <c r="E48" s="53" t="s">
        <v>130</v>
      </c>
      <c r="F48" s="50" t="s">
        <v>73</v>
      </c>
      <c r="G48" s="357" t="s">
        <v>2040</v>
      </c>
      <c r="H48" s="162" t="s">
        <v>164</v>
      </c>
      <c r="I48" s="55" t="s">
        <v>2041</v>
      </c>
      <c r="J48" s="50" t="s">
        <v>77</v>
      </c>
      <c r="K48" s="54"/>
      <c r="L48" s="71"/>
      <c r="M48" s="58"/>
      <c r="N48" s="143"/>
      <c r="O48" s="160"/>
      <c r="P48" s="61">
        <v>147.0</v>
      </c>
      <c r="Q48" s="73"/>
      <c r="R48" s="74"/>
      <c r="S48" s="75"/>
      <c r="T48" s="163"/>
      <c r="U48" s="164"/>
      <c r="V48" s="103"/>
      <c r="W48" s="53">
        <v>50.0</v>
      </c>
      <c r="X48" s="8"/>
      <c r="Y48" s="8"/>
      <c r="Z48" s="8"/>
      <c r="AA48" s="8"/>
      <c r="AB48" s="8"/>
      <c r="AC48" s="8"/>
      <c r="AD48" s="8"/>
      <c r="AE48" s="8"/>
    </row>
    <row r="49">
      <c r="A49" s="50" t="s">
        <v>70</v>
      </c>
      <c r="B49" s="50" t="s">
        <v>63</v>
      </c>
      <c r="C49" s="79"/>
      <c r="D49" s="70" t="s">
        <v>2042</v>
      </c>
      <c r="E49" s="53" t="s">
        <v>35</v>
      </c>
      <c r="F49" s="50" t="s">
        <v>73</v>
      </c>
      <c r="G49" s="282" t="s">
        <v>2043</v>
      </c>
      <c r="H49" s="54"/>
      <c r="I49" s="54" t="s">
        <v>2044</v>
      </c>
      <c r="J49" s="50" t="s">
        <v>60</v>
      </c>
      <c r="K49" s="54"/>
      <c r="L49" s="71"/>
      <c r="M49" s="58">
        <v>294.0</v>
      </c>
      <c r="N49" s="165"/>
      <c r="O49" s="160"/>
      <c r="P49" s="61"/>
      <c r="Q49" s="62"/>
      <c r="R49" s="63"/>
      <c r="S49" s="64"/>
      <c r="T49" s="163"/>
      <c r="U49" s="166"/>
      <c r="V49" s="135"/>
      <c r="W49" s="53">
        <v>50.0</v>
      </c>
      <c r="X49" s="8"/>
      <c r="Y49" s="8"/>
      <c r="Z49" s="8"/>
      <c r="AA49" s="8"/>
      <c r="AB49" s="8"/>
      <c r="AC49" s="8"/>
      <c r="AD49" s="8"/>
      <c r="AE49" s="8"/>
    </row>
    <row r="50">
      <c r="A50" s="50" t="s">
        <v>70</v>
      </c>
      <c r="B50" s="50" t="s">
        <v>63</v>
      </c>
      <c r="C50" s="51"/>
      <c r="D50" s="70" t="s">
        <v>2045</v>
      </c>
      <c r="E50" s="53" t="s">
        <v>130</v>
      </c>
      <c r="F50" s="50" t="s">
        <v>73</v>
      </c>
      <c r="G50" s="282" t="s">
        <v>2046</v>
      </c>
      <c r="H50" s="54"/>
      <c r="I50" s="54" t="s">
        <v>2047</v>
      </c>
      <c r="J50" s="50" t="s">
        <v>77</v>
      </c>
      <c r="K50" s="54"/>
      <c r="L50" s="71">
        <v>119.9</v>
      </c>
      <c r="M50" s="58"/>
      <c r="N50" s="165"/>
      <c r="O50" s="160"/>
      <c r="P50" s="61"/>
      <c r="Q50" s="87"/>
      <c r="R50" s="43"/>
      <c r="S50" s="44"/>
      <c r="T50" s="163"/>
      <c r="U50" s="166"/>
      <c r="V50" s="138"/>
      <c r="W50" s="53">
        <v>100.0</v>
      </c>
      <c r="X50" s="8"/>
      <c r="Y50" s="8"/>
      <c r="Z50" s="8"/>
      <c r="AA50" s="8"/>
      <c r="AB50" s="8"/>
      <c r="AC50" s="8"/>
      <c r="AD50" s="8"/>
      <c r="AE50" s="8"/>
    </row>
    <row r="51">
      <c r="A51" s="50" t="s">
        <v>70</v>
      </c>
      <c r="B51" s="50" t="s">
        <v>63</v>
      </c>
      <c r="C51" s="51"/>
      <c r="D51" s="161" t="s">
        <v>2048</v>
      </c>
      <c r="E51" s="53" t="s">
        <v>87</v>
      </c>
      <c r="F51" s="50" t="s">
        <v>73</v>
      </c>
      <c r="G51" s="282" t="s">
        <v>2049</v>
      </c>
      <c r="H51" s="54" t="s">
        <v>2050</v>
      </c>
      <c r="I51" s="167" t="s">
        <v>2051</v>
      </c>
      <c r="J51" s="50" t="s">
        <v>60</v>
      </c>
      <c r="K51" s="54"/>
      <c r="L51" s="57">
        <v>147.0</v>
      </c>
      <c r="M51" s="58"/>
      <c r="N51" s="165"/>
      <c r="O51" s="160"/>
      <c r="P51" s="61"/>
      <c r="Q51" s="73"/>
      <c r="R51" s="74"/>
      <c r="S51" s="75"/>
      <c r="T51" s="168"/>
      <c r="U51" s="166"/>
      <c r="V51" s="138"/>
      <c r="W51" s="53">
        <v>70.0</v>
      </c>
      <c r="X51" s="8"/>
      <c r="Y51" s="8"/>
      <c r="Z51" s="8"/>
      <c r="AA51" s="8"/>
      <c r="AB51" s="8"/>
      <c r="AC51" s="8"/>
      <c r="AD51" s="8"/>
      <c r="AE51" s="8"/>
    </row>
    <row r="52">
      <c r="A52" s="50" t="s">
        <v>52</v>
      </c>
      <c r="B52" s="50" t="s">
        <v>63</v>
      </c>
      <c r="C52" s="51"/>
      <c r="D52" s="319" t="s">
        <v>2052</v>
      </c>
      <c r="E52" s="53" t="s">
        <v>122</v>
      </c>
      <c r="F52" s="50" t="s">
        <v>754</v>
      </c>
      <c r="G52" s="282" t="s">
        <v>2053</v>
      </c>
      <c r="H52" s="54"/>
      <c r="I52" s="55" t="s">
        <v>2054</v>
      </c>
      <c r="J52" s="50" t="s">
        <v>77</v>
      </c>
      <c r="K52" s="54"/>
      <c r="L52" s="57"/>
      <c r="M52" s="58"/>
      <c r="N52" s="170"/>
      <c r="O52" s="160">
        <v>450.0</v>
      </c>
      <c r="P52" s="171"/>
      <c r="Q52" s="73"/>
      <c r="R52" s="74"/>
      <c r="S52" s="75"/>
      <c r="T52" s="163"/>
      <c r="U52" s="166"/>
      <c r="V52" s="138"/>
      <c r="W52" s="53">
        <v>225.0</v>
      </c>
      <c r="X52" s="8"/>
      <c r="Y52" s="8"/>
      <c r="Z52" s="8"/>
      <c r="AA52" s="8"/>
      <c r="AB52" s="8"/>
      <c r="AC52" s="8"/>
      <c r="AD52" s="8"/>
      <c r="AE52" s="8"/>
    </row>
    <row r="53">
      <c r="A53" s="50" t="s">
        <v>70</v>
      </c>
      <c r="B53" s="50" t="s">
        <v>63</v>
      </c>
      <c r="C53" s="51"/>
      <c r="D53" s="141" t="s">
        <v>2055</v>
      </c>
      <c r="E53" s="53" t="s">
        <v>55</v>
      </c>
      <c r="F53" s="50" t="s">
        <v>56</v>
      </c>
      <c r="G53" s="292" t="s">
        <v>2056</v>
      </c>
      <c r="H53" s="54" t="s">
        <v>605</v>
      </c>
      <c r="I53" s="55" t="s">
        <v>2057</v>
      </c>
      <c r="J53" s="50" t="s">
        <v>49</v>
      </c>
      <c r="K53" s="54"/>
      <c r="L53" s="71"/>
      <c r="M53" s="93"/>
      <c r="N53" s="165"/>
      <c r="O53" s="172"/>
      <c r="P53" s="171"/>
      <c r="Q53" s="62"/>
      <c r="R53" s="63"/>
      <c r="S53" s="64"/>
      <c r="T53" s="163"/>
      <c r="U53" s="166"/>
      <c r="V53" s="135">
        <v>550.0</v>
      </c>
      <c r="W53" s="53">
        <v>275.0</v>
      </c>
      <c r="X53" s="8"/>
      <c r="Y53" s="8"/>
      <c r="Z53" s="8"/>
      <c r="AA53" s="8"/>
      <c r="AB53" s="8"/>
      <c r="AC53" s="8"/>
      <c r="AD53" s="8"/>
      <c r="AE53" s="8"/>
    </row>
    <row r="54">
      <c r="A54" s="50" t="s">
        <v>70</v>
      </c>
      <c r="B54" s="50" t="s">
        <v>63</v>
      </c>
      <c r="C54" s="51"/>
      <c r="D54" s="141" t="s">
        <v>2058</v>
      </c>
      <c r="E54" s="53" t="s">
        <v>87</v>
      </c>
      <c r="F54" s="50" t="s">
        <v>249</v>
      </c>
      <c r="G54" s="284" t="s">
        <v>2059</v>
      </c>
      <c r="H54" s="106" t="s">
        <v>2060</v>
      </c>
      <c r="I54" s="55" t="s">
        <v>2061</v>
      </c>
      <c r="J54" s="50" t="s">
        <v>60</v>
      </c>
      <c r="K54" s="54"/>
      <c r="L54" s="57">
        <v>294.0</v>
      </c>
      <c r="M54" s="58"/>
      <c r="N54" s="165"/>
      <c r="O54" s="160"/>
      <c r="P54" s="171"/>
      <c r="Q54" s="73"/>
      <c r="R54" s="74"/>
      <c r="S54" s="75"/>
      <c r="T54" s="163"/>
      <c r="U54" s="164"/>
      <c r="V54" s="138"/>
      <c r="W54" s="53">
        <v>100.0</v>
      </c>
      <c r="X54" s="8"/>
      <c r="Y54" s="8"/>
      <c r="Z54" s="8"/>
      <c r="AA54" s="8"/>
      <c r="AB54" s="8"/>
      <c r="AC54" s="8"/>
      <c r="AD54" s="8"/>
      <c r="AE54" s="8"/>
    </row>
    <row r="55">
      <c r="A55" s="50" t="s">
        <v>52</v>
      </c>
      <c r="B55" s="50" t="s">
        <v>63</v>
      </c>
      <c r="C55" s="51"/>
      <c r="D55" s="51"/>
      <c r="E55" s="173" t="s">
        <v>35</v>
      </c>
      <c r="F55" s="50" t="s">
        <v>73</v>
      </c>
      <c r="G55" s="296" t="s">
        <v>2062</v>
      </c>
      <c r="H55" s="54" t="s">
        <v>2063</v>
      </c>
      <c r="I55" s="55" t="s">
        <v>2064</v>
      </c>
      <c r="J55" s="50" t="s">
        <v>60</v>
      </c>
      <c r="K55" s="54"/>
      <c r="L55" s="71"/>
      <c r="M55" s="174"/>
      <c r="N55" s="165"/>
      <c r="O55" s="160">
        <v>147.0</v>
      </c>
      <c r="P55" s="171"/>
      <c r="Q55" s="62"/>
      <c r="R55" s="63"/>
      <c r="S55" s="64"/>
      <c r="T55" s="168"/>
      <c r="U55" s="166"/>
      <c r="V55" s="138"/>
      <c r="W55" s="89">
        <v>50.0</v>
      </c>
      <c r="X55" s="8"/>
      <c r="Y55" s="8"/>
      <c r="Z55" s="8"/>
      <c r="AA55" s="8"/>
      <c r="AB55" s="8"/>
      <c r="AC55" s="8"/>
      <c r="AD55" s="8"/>
      <c r="AE55" s="8"/>
    </row>
    <row r="56">
      <c r="A56" s="50" t="s">
        <v>52</v>
      </c>
      <c r="B56" s="50" t="s">
        <v>63</v>
      </c>
      <c r="C56" s="51"/>
      <c r="D56" s="141" t="s">
        <v>2065</v>
      </c>
      <c r="E56" s="173" t="s">
        <v>35</v>
      </c>
      <c r="F56" s="50" t="s">
        <v>73</v>
      </c>
      <c r="G56" s="326" t="s">
        <v>2066</v>
      </c>
      <c r="H56" s="175" t="s">
        <v>2067</v>
      </c>
      <c r="I56" s="55" t="s">
        <v>2068</v>
      </c>
      <c r="J56" s="50" t="s">
        <v>60</v>
      </c>
      <c r="K56" s="54"/>
      <c r="L56" s="71"/>
      <c r="M56" s="58"/>
      <c r="N56" s="165"/>
      <c r="O56" s="176">
        <v>441.0</v>
      </c>
      <c r="P56" s="171"/>
      <c r="Q56" s="62"/>
      <c r="R56" s="63"/>
      <c r="S56" s="64"/>
      <c r="T56" s="168"/>
      <c r="U56" s="166"/>
      <c r="V56" s="138"/>
      <c r="W56" s="53">
        <v>220.5</v>
      </c>
      <c r="X56" s="8"/>
      <c r="Y56" s="8"/>
      <c r="Z56" s="8"/>
      <c r="AA56" s="8"/>
      <c r="AB56" s="8"/>
      <c r="AC56" s="8"/>
      <c r="AD56" s="8"/>
      <c r="AE56" s="8"/>
    </row>
    <row r="57">
      <c r="A57" s="50" t="s">
        <v>70</v>
      </c>
      <c r="B57" s="50" t="s">
        <v>63</v>
      </c>
      <c r="C57" s="51"/>
      <c r="D57" s="141" t="s">
        <v>2069</v>
      </c>
      <c r="E57" s="173" t="s">
        <v>128</v>
      </c>
      <c r="F57" s="50" t="s">
        <v>56</v>
      </c>
      <c r="G57" s="282" t="s">
        <v>2070</v>
      </c>
      <c r="H57" s="54"/>
      <c r="I57" s="55" t="s">
        <v>2071</v>
      </c>
      <c r="J57" s="50" t="s">
        <v>77</v>
      </c>
      <c r="K57" s="54"/>
      <c r="L57" s="177"/>
      <c r="M57" s="58">
        <v>250.0</v>
      </c>
      <c r="N57" s="165"/>
      <c r="O57" s="160"/>
      <c r="P57" s="171"/>
      <c r="Q57" s="151"/>
      <c r="R57" s="152"/>
      <c r="S57" s="153"/>
      <c r="T57" s="168"/>
      <c r="U57" s="166"/>
      <c r="V57" s="138"/>
      <c r="W57" s="53">
        <v>125.0</v>
      </c>
      <c r="X57" s="8"/>
      <c r="Y57" s="8"/>
      <c r="Z57" s="8"/>
      <c r="AA57" s="8"/>
      <c r="AB57" s="8"/>
      <c r="AC57" s="8"/>
      <c r="AD57" s="8"/>
      <c r="AE57" s="8"/>
    </row>
    <row r="58">
      <c r="A58" s="50" t="s">
        <v>70</v>
      </c>
      <c r="B58" s="50" t="s">
        <v>63</v>
      </c>
      <c r="C58" s="51"/>
      <c r="D58" s="141" t="s">
        <v>2072</v>
      </c>
      <c r="E58" s="173" t="s">
        <v>92</v>
      </c>
      <c r="F58" s="50" t="s">
        <v>56</v>
      </c>
      <c r="G58" s="282" t="s">
        <v>2073</v>
      </c>
      <c r="H58" s="54"/>
      <c r="I58" s="55" t="s">
        <v>2074</v>
      </c>
      <c r="J58" s="50" t="s">
        <v>60</v>
      </c>
      <c r="K58" s="54"/>
      <c r="L58" s="178"/>
      <c r="M58" s="58">
        <v>250.0</v>
      </c>
      <c r="N58" s="165"/>
      <c r="O58" s="172"/>
      <c r="P58" s="179"/>
      <c r="Q58" s="151"/>
      <c r="R58" s="152"/>
      <c r="S58" s="153"/>
      <c r="T58" s="168"/>
      <c r="U58" s="166"/>
      <c r="V58" s="138"/>
      <c r="W58" s="53">
        <v>125.0</v>
      </c>
      <c r="X58" s="8"/>
      <c r="Y58" s="8"/>
      <c r="Z58" s="8"/>
      <c r="AA58" s="8"/>
      <c r="AB58" s="8"/>
      <c r="AC58" s="8"/>
      <c r="AD58" s="8"/>
      <c r="AE58" s="8"/>
    </row>
    <row r="59">
      <c r="A59" s="50" t="s">
        <v>70</v>
      </c>
      <c r="B59" s="50" t="s">
        <v>63</v>
      </c>
      <c r="C59" s="51"/>
      <c r="D59" s="141" t="s">
        <v>2075</v>
      </c>
      <c r="E59" s="173" t="s">
        <v>100</v>
      </c>
      <c r="F59" s="50" t="s">
        <v>73</v>
      </c>
      <c r="G59" s="282" t="s">
        <v>2076</v>
      </c>
      <c r="H59" s="54"/>
      <c r="I59" s="55" t="s">
        <v>2077</v>
      </c>
      <c r="J59" s="50" t="s">
        <v>77</v>
      </c>
      <c r="K59" s="54"/>
      <c r="L59" s="177">
        <v>147.0</v>
      </c>
      <c r="M59" s="58"/>
      <c r="N59" s="180"/>
      <c r="O59" s="172"/>
      <c r="P59" s="171"/>
      <c r="Q59" s="62"/>
      <c r="R59" s="63"/>
      <c r="S59" s="64"/>
      <c r="T59" s="163"/>
      <c r="U59" s="166"/>
      <c r="V59" s="138"/>
      <c r="W59" s="53">
        <v>50.0</v>
      </c>
      <c r="X59" s="8"/>
      <c r="Y59" s="8"/>
      <c r="Z59" s="8"/>
      <c r="AA59" s="8"/>
      <c r="AB59" s="8"/>
      <c r="AC59" s="8"/>
      <c r="AD59" s="8"/>
      <c r="AE59" s="8"/>
    </row>
    <row r="60">
      <c r="A60" s="50" t="s">
        <v>70</v>
      </c>
      <c r="B60" s="50" t="s">
        <v>53</v>
      </c>
      <c r="C60" s="51"/>
      <c r="D60" s="141" t="s">
        <v>54</v>
      </c>
      <c r="E60" s="173" t="s">
        <v>130</v>
      </c>
      <c r="F60" s="50" t="s">
        <v>73</v>
      </c>
      <c r="G60" s="282" t="s">
        <v>2078</v>
      </c>
      <c r="H60" s="54" t="s">
        <v>2079</v>
      </c>
      <c r="I60" s="55" t="s">
        <v>2080</v>
      </c>
      <c r="J60" s="50" t="s">
        <v>60</v>
      </c>
      <c r="K60" s="54"/>
      <c r="L60" s="177" t="s">
        <v>86</v>
      </c>
      <c r="M60" s="58"/>
      <c r="N60" s="165"/>
      <c r="O60" s="176"/>
      <c r="P60" s="171"/>
      <c r="Q60" s="73"/>
      <c r="R60" s="74"/>
      <c r="S60" s="75"/>
      <c r="T60" s="163"/>
      <c r="U60" s="166"/>
      <c r="V60" s="138"/>
      <c r="W60" s="53" t="s">
        <v>54</v>
      </c>
      <c r="X60" s="8"/>
      <c r="Y60" s="8"/>
      <c r="Z60" s="8"/>
      <c r="AA60" s="8"/>
      <c r="AB60" s="8"/>
      <c r="AC60" s="8"/>
      <c r="AD60" s="8"/>
      <c r="AE60" s="8"/>
    </row>
    <row r="61">
      <c r="A61" s="50" t="s">
        <v>70</v>
      </c>
      <c r="B61" s="50" t="s">
        <v>63</v>
      </c>
      <c r="C61" s="79"/>
      <c r="D61" s="141" t="s">
        <v>2081</v>
      </c>
      <c r="E61" s="173" t="s">
        <v>843</v>
      </c>
      <c r="F61" s="50" t="s">
        <v>73</v>
      </c>
      <c r="G61" s="282" t="s">
        <v>2082</v>
      </c>
      <c r="H61" s="54" t="s">
        <v>2083</v>
      </c>
      <c r="I61" s="55" t="s">
        <v>2084</v>
      </c>
      <c r="J61" s="50" t="s">
        <v>77</v>
      </c>
      <c r="K61" s="54"/>
      <c r="L61" s="177">
        <v>147.0</v>
      </c>
      <c r="M61" s="58"/>
      <c r="N61" s="165"/>
      <c r="O61" s="172"/>
      <c r="P61" s="171"/>
      <c r="Q61" s="73"/>
      <c r="R61" s="74"/>
      <c r="S61" s="75"/>
      <c r="T61" s="163"/>
      <c r="U61" s="166"/>
      <c r="V61" s="138"/>
      <c r="W61" s="53">
        <v>50.0</v>
      </c>
      <c r="X61" s="8"/>
      <c r="Y61" s="8"/>
      <c r="Z61" s="8"/>
      <c r="AA61" s="8"/>
      <c r="AB61" s="8"/>
      <c r="AC61" s="8"/>
      <c r="AD61" s="8"/>
      <c r="AE61" s="8"/>
    </row>
    <row r="62">
      <c r="A62" s="50" t="s">
        <v>70</v>
      </c>
      <c r="B62" s="50" t="s">
        <v>63</v>
      </c>
      <c r="C62" s="51"/>
      <c r="D62" s="141" t="s">
        <v>2085</v>
      </c>
      <c r="E62" s="173" t="s">
        <v>130</v>
      </c>
      <c r="F62" s="50" t="s">
        <v>73</v>
      </c>
      <c r="G62" s="282" t="s">
        <v>2086</v>
      </c>
      <c r="H62" s="54" t="s">
        <v>1607</v>
      </c>
      <c r="I62" s="55" t="s">
        <v>2087</v>
      </c>
      <c r="J62" s="50" t="s">
        <v>77</v>
      </c>
      <c r="K62" s="54"/>
      <c r="L62" s="177">
        <v>147.0</v>
      </c>
      <c r="M62" s="93"/>
      <c r="N62" s="165"/>
      <c r="O62" s="181"/>
      <c r="P62" s="179"/>
      <c r="Q62" s="73"/>
      <c r="R62" s="74"/>
      <c r="S62" s="75"/>
      <c r="T62" s="163"/>
      <c r="U62" s="166"/>
      <c r="V62" s="135"/>
      <c r="W62" s="53">
        <v>50.0</v>
      </c>
      <c r="X62" s="8"/>
      <c r="Y62" s="8"/>
      <c r="Z62" s="8"/>
      <c r="AA62" s="8"/>
      <c r="AB62" s="8"/>
      <c r="AC62" s="8"/>
      <c r="AD62" s="8"/>
      <c r="AE62" s="8"/>
    </row>
    <row r="63">
      <c r="A63" s="50" t="s">
        <v>70</v>
      </c>
      <c r="B63" s="50" t="s">
        <v>63</v>
      </c>
      <c r="C63" s="51"/>
      <c r="D63" s="141" t="s">
        <v>2088</v>
      </c>
      <c r="E63" s="173" t="s">
        <v>130</v>
      </c>
      <c r="F63" s="50" t="s">
        <v>73</v>
      </c>
      <c r="G63" s="282" t="s">
        <v>2089</v>
      </c>
      <c r="H63" s="54" t="s">
        <v>2090</v>
      </c>
      <c r="I63" s="141" t="s">
        <v>2091</v>
      </c>
      <c r="J63" s="50" t="s">
        <v>77</v>
      </c>
      <c r="K63" s="54"/>
      <c r="L63" s="177">
        <v>147.0</v>
      </c>
      <c r="M63" s="58"/>
      <c r="N63" s="165"/>
      <c r="O63" s="181"/>
      <c r="P63" s="171"/>
      <c r="Q63" s="73"/>
      <c r="R63" s="74"/>
      <c r="S63" s="75"/>
      <c r="T63" s="163"/>
      <c r="U63" s="166"/>
      <c r="V63" s="138"/>
      <c r="W63" s="53">
        <v>50.0</v>
      </c>
      <c r="X63" s="8"/>
      <c r="Y63" s="8"/>
      <c r="Z63" s="8"/>
      <c r="AA63" s="8"/>
      <c r="AB63" s="8"/>
      <c r="AC63" s="8"/>
      <c r="AD63" s="8"/>
      <c r="AE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54"/>
      <c r="L64" s="177"/>
      <c r="M64" s="58"/>
      <c r="N64" s="170"/>
      <c r="O64" s="181"/>
      <c r="P64" s="179"/>
      <c r="Q64" s="62"/>
      <c r="R64" s="63"/>
      <c r="S64" s="64"/>
      <c r="T64" s="163"/>
      <c r="U64" s="166"/>
      <c r="V64" s="138"/>
      <c r="W64" s="53"/>
      <c r="X64" s="8"/>
      <c r="Y64" s="8"/>
      <c r="Z64" s="8"/>
      <c r="AA64" s="8"/>
      <c r="AB64" s="8"/>
      <c r="AC64" s="8"/>
      <c r="AD64" s="8"/>
      <c r="AE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54"/>
      <c r="L65" s="177"/>
      <c r="M65" s="93"/>
      <c r="N65" s="170"/>
      <c r="O65" s="181"/>
      <c r="P65" s="179"/>
      <c r="Q65" s="73"/>
      <c r="R65" s="74"/>
      <c r="S65" s="75"/>
      <c r="T65" s="163"/>
      <c r="U65" s="166"/>
      <c r="V65" s="138"/>
      <c r="W65" s="182"/>
      <c r="X65" s="8"/>
      <c r="Y65" s="8"/>
      <c r="Z65" s="8"/>
      <c r="AA65" s="8"/>
      <c r="AB65" s="8"/>
      <c r="AC65" s="8"/>
      <c r="AD65" s="8"/>
      <c r="AE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54"/>
      <c r="L66" s="178"/>
      <c r="M66" s="93"/>
      <c r="N66" s="165"/>
      <c r="O66" s="172"/>
      <c r="P66" s="179"/>
      <c r="Q66" s="62"/>
      <c r="R66" s="63"/>
      <c r="S66" s="64"/>
      <c r="T66" s="163"/>
      <c r="U66" s="166"/>
      <c r="V66" s="138"/>
      <c r="W66" s="53"/>
      <c r="X66" s="8"/>
      <c r="Y66" s="8"/>
      <c r="Z66" s="8"/>
      <c r="AA66" s="8"/>
      <c r="AB66" s="8"/>
      <c r="AC66" s="8"/>
      <c r="AD66" s="8"/>
      <c r="AE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54"/>
      <c r="L67" s="178"/>
      <c r="M67" s="93"/>
      <c r="N67" s="170"/>
      <c r="O67" s="176"/>
      <c r="P67" s="171"/>
      <c r="Q67" s="73"/>
      <c r="R67" s="74"/>
      <c r="S67" s="75"/>
      <c r="T67" s="163"/>
      <c r="U67" s="166"/>
      <c r="V67" s="138"/>
      <c r="W67" s="53"/>
      <c r="X67" s="8"/>
      <c r="Y67" s="8"/>
      <c r="Z67" s="8"/>
      <c r="AA67" s="8"/>
      <c r="AB67" s="8"/>
      <c r="AC67" s="8"/>
      <c r="AD67" s="8"/>
      <c r="AE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54"/>
      <c r="L68" s="177"/>
      <c r="M68" s="93"/>
      <c r="N68" s="170"/>
      <c r="O68" s="160"/>
      <c r="P68" s="183"/>
      <c r="Q68" s="73"/>
      <c r="R68" s="74"/>
      <c r="S68" s="75"/>
      <c r="T68" s="163"/>
      <c r="U68" s="166"/>
      <c r="V68" s="138"/>
      <c r="W68" s="53"/>
      <c r="X68" s="8"/>
      <c r="Y68" s="8"/>
      <c r="Z68" s="8"/>
      <c r="AA68" s="8"/>
      <c r="AB68" s="8"/>
      <c r="AC68" s="8"/>
      <c r="AD68" s="8"/>
      <c r="AE68" s="8"/>
    </row>
    <row r="69">
      <c r="A69" s="50"/>
      <c r="B69" s="50"/>
      <c r="C69" s="51"/>
      <c r="D69" s="51"/>
      <c r="E69" s="184"/>
      <c r="F69" s="50"/>
      <c r="G69" s="54"/>
      <c r="H69" s="54"/>
      <c r="I69" s="55"/>
      <c r="J69" s="56"/>
      <c r="K69" s="54"/>
      <c r="L69" s="185"/>
      <c r="M69" s="93"/>
      <c r="N69" s="165"/>
      <c r="O69" s="172"/>
      <c r="P69" s="179"/>
      <c r="Q69" s="62"/>
      <c r="R69" s="63"/>
      <c r="S69" s="64"/>
      <c r="T69" s="163"/>
      <c r="U69" s="166"/>
      <c r="V69" s="138"/>
      <c r="W69" s="53"/>
      <c r="X69" s="8"/>
      <c r="Y69" s="8"/>
      <c r="Z69" s="8"/>
      <c r="AA69" s="8"/>
      <c r="AB69" s="8"/>
      <c r="AC69" s="8"/>
      <c r="AD69" s="8"/>
      <c r="AE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54"/>
      <c r="L70" s="186"/>
      <c r="M70" s="93"/>
      <c r="N70" s="170"/>
      <c r="O70" s="172"/>
      <c r="P70" s="179"/>
      <c r="Q70" s="73"/>
      <c r="R70" s="74"/>
      <c r="S70" s="75"/>
      <c r="T70" s="163"/>
      <c r="U70" s="166"/>
      <c r="V70" s="138"/>
      <c r="W70" s="53"/>
      <c r="X70" s="8"/>
      <c r="Y70" s="8"/>
      <c r="Z70" s="8"/>
      <c r="AA70" s="8"/>
      <c r="AB70" s="8"/>
      <c r="AC70" s="8"/>
      <c r="AD70" s="8"/>
      <c r="AE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54"/>
      <c r="L71" s="177"/>
      <c r="M71" s="93"/>
      <c r="N71" s="187"/>
      <c r="O71" s="172"/>
      <c r="P71" s="179"/>
      <c r="Q71" s="73"/>
      <c r="R71" s="74"/>
      <c r="S71" s="75"/>
      <c r="T71" s="163"/>
      <c r="U71" s="166"/>
      <c r="V71" s="138"/>
      <c r="W71" s="89"/>
      <c r="X71" s="8"/>
      <c r="Y71" s="8"/>
      <c r="Z71" s="8"/>
      <c r="AA71" s="8"/>
      <c r="AB71" s="8"/>
      <c r="AC71" s="8"/>
      <c r="AD71" s="8"/>
      <c r="AE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54"/>
      <c r="L72" s="185"/>
      <c r="M72" s="58"/>
      <c r="N72" s="170"/>
      <c r="O72" s="172"/>
      <c r="P72" s="179"/>
      <c r="Q72" s="73"/>
      <c r="R72" s="74"/>
      <c r="S72" s="75"/>
      <c r="T72" s="163"/>
      <c r="U72" s="166"/>
      <c r="V72" s="138"/>
      <c r="W72" s="53"/>
      <c r="X72" s="8"/>
      <c r="Y72" s="8"/>
      <c r="Z72" s="8"/>
      <c r="AA72" s="8"/>
      <c r="AB72" s="8"/>
      <c r="AC72" s="8"/>
      <c r="AD72" s="8"/>
      <c r="AE72" s="8"/>
    </row>
    <row r="73">
      <c r="A73" s="50"/>
      <c r="B73" s="50"/>
      <c r="C73" s="188"/>
      <c r="D73" s="189"/>
      <c r="E73" s="184"/>
      <c r="F73" s="50"/>
      <c r="G73" s="54"/>
      <c r="H73" s="54"/>
      <c r="I73" s="55"/>
      <c r="J73" s="56"/>
      <c r="K73" s="54"/>
      <c r="L73" s="190"/>
      <c r="M73" s="58"/>
      <c r="N73" s="191"/>
      <c r="O73" s="192"/>
      <c r="P73" s="193"/>
      <c r="Q73" s="73"/>
      <c r="R73" s="74"/>
      <c r="S73" s="75"/>
      <c r="T73" s="194"/>
      <c r="U73" s="195"/>
      <c r="V73" s="138"/>
      <c r="W73" s="53"/>
      <c r="X73" s="8"/>
      <c r="Y73" s="8"/>
      <c r="Z73" s="8"/>
      <c r="AA73" s="8"/>
      <c r="AB73" s="8"/>
      <c r="AC73" s="8"/>
      <c r="AD73" s="8"/>
      <c r="AE73" s="8"/>
    </row>
    <row r="74">
      <c r="A74" s="50"/>
      <c r="B74" s="50"/>
      <c r="C74" s="188"/>
      <c r="D74" s="51"/>
      <c r="E74" s="184"/>
      <c r="F74" s="50"/>
      <c r="G74" s="54"/>
      <c r="H74" s="54"/>
      <c r="I74" s="55"/>
      <c r="J74" s="56"/>
      <c r="K74" s="54"/>
      <c r="L74" s="196"/>
      <c r="M74" s="93"/>
      <c r="N74" s="191"/>
      <c r="O74" s="192"/>
      <c r="P74" s="197"/>
      <c r="Q74" s="151"/>
      <c r="R74" s="152"/>
      <c r="S74" s="153"/>
      <c r="T74" s="194"/>
      <c r="U74" s="195"/>
      <c r="V74" s="138"/>
      <c r="W74" s="182"/>
      <c r="X74" s="8"/>
      <c r="Y74" s="8"/>
      <c r="Z74" s="8"/>
      <c r="AA74" s="8"/>
      <c r="AB74" s="8"/>
      <c r="AC74" s="8"/>
      <c r="AD74" s="8"/>
      <c r="AE74" s="8"/>
    </row>
    <row r="75">
      <c r="A75" s="50"/>
      <c r="B75" s="50"/>
      <c r="C75" s="188"/>
      <c r="D75" s="91"/>
      <c r="E75" s="184"/>
      <c r="F75" s="50"/>
      <c r="G75" s="54"/>
      <c r="H75" s="54"/>
      <c r="I75" s="54"/>
      <c r="J75" s="56"/>
      <c r="K75" s="54"/>
      <c r="L75" s="190"/>
      <c r="M75" s="93"/>
      <c r="N75" s="198"/>
      <c r="O75" s="192"/>
      <c r="P75" s="197"/>
      <c r="Q75" s="73"/>
      <c r="R75" s="74"/>
      <c r="S75" s="75"/>
      <c r="T75" s="194"/>
      <c r="U75" s="195"/>
      <c r="V75" s="138"/>
      <c r="W75" s="182"/>
      <c r="X75" s="8"/>
      <c r="Y75" s="8"/>
      <c r="Z75" s="8"/>
      <c r="AA75" s="8"/>
      <c r="AB75" s="8"/>
      <c r="AC75" s="8"/>
      <c r="AD75" s="8"/>
      <c r="AE75" s="8"/>
    </row>
    <row r="76">
      <c r="A76" s="50"/>
      <c r="B76" s="50"/>
      <c r="C76" s="188"/>
      <c r="D76" s="51"/>
      <c r="E76" s="184"/>
      <c r="F76" s="50"/>
      <c r="G76" s="54"/>
      <c r="H76" s="54"/>
      <c r="I76" s="54"/>
      <c r="J76" s="56"/>
      <c r="K76" s="54"/>
      <c r="L76" s="190"/>
      <c r="M76" s="58"/>
      <c r="N76" s="191"/>
      <c r="O76" s="192"/>
      <c r="P76" s="197"/>
      <c r="Q76" s="73"/>
      <c r="R76" s="74"/>
      <c r="S76" s="75"/>
      <c r="T76" s="194"/>
      <c r="U76" s="195"/>
      <c r="V76" s="138"/>
      <c r="W76" s="182"/>
      <c r="X76" s="8"/>
      <c r="Y76" s="8"/>
      <c r="Z76" s="8"/>
      <c r="AA76" s="8"/>
      <c r="AB76" s="8"/>
      <c r="AC76" s="8"/>
      <c r="AD76" s="8"/>
      <c r="AE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54"/>
      <c r="L77" s="196"/>
      <c r="M77" s="93"/>
      <c r="N77" s="191"/>
      <c r="O77" s="192"/>
      <c r="P77" s="197"/>
      <c r="Q77" s="73"/>
      <c r="R77" s="74"/>
      <c r="S77" s="75"/>
      <c r="T77" s="194"/>
      <c r="U77" s="195"/>
      <c r="V77" s="138"/>
      <c r="W77" s="182"/>
      <c r="X77" s="8"/>
      <c r="Y77" s="8"/>
      <c r="Z77" s="8"/>
      <c r="AA77" s="8"/>
      <c r="AB77" s="8"/>
      <c r="AC77" s="8"/>
      <c r="AD77" s="8"/>
      <c r="AE77" s="8"/>
    </row>
    <row r="78">
      <c r="A78" s="50"/>
      <c r="B78" s="50"/>
      <c r="C78" s="188"/>
      <c r="D78" s="51"/>
      <c r="E78" s="23"/>
      <c r="F78" s="50"/>
      <c r="G78" s="54"/>
      <c r="H78" s="54"/>
      <c r="I78" s="54"/>
      <c r="J78" s="56"/>
      <c r="K78" s="54"/>
      <c r="L78" s="196"/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99"/>
      <c r="X78" s="8"/>
      <c r="Y78" s="8"/>
      <c r="Z78" s="8"/>
      <c r="AA78" s="8"/>
      <c r="AB78" s="8"/>
      <c r="AC78" s="8"/>
      <c r="AD78" s="8"/>
      <c r="AE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54"/>
      <c r="L79" s="196"/>
      <c r="M79" s="93"/>
      <c r="N79" s="191"/>
      <c r="O79" s="192"/>
      <c r="P79" s="197"/>
      <c r="Q79" s="73"/>
      <c r="R79" s="74"/>
      <c r="S79" s="75"/>
      <c r="T79" s="194"/>
      <c r="U79" s="195"/>
      <c r="V79" s="138"/>
      <c r="W79" s="182"/>
      <c r="X79" s="8"/>
      <c r="Y79" s="8"/>
      <c r="Z79" s="8"/>
      <c r="AA79" s="8"/>
      <c r="AB79" s="8"/>
      <c r="AC79" s="8"/>
      <c r="AD79" s="8"/>
      <c r="AE79" s="8"/>
    </row>
    <row r="80">
      <c r="A80" s="56"/>
      <c r="B80" s="50"/>
      <c r="C80" s="188"/>
      <c r="D80" s="51"/>
      <c r="E80" s="23"/>
      <c r="F80" s="50"/>
      <c r="G80" s="200"/>
      <c r="H80" s="200"/>
      <c r="I80" s="200"/>
      <c r="J80" s="56"/>
      <c r="K80" s="54"/>
      <c r="L80" s="190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201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54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2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54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54"/>
      <c r="L83" s="203"/>
      <c r="M83" s="204"/>
      <c r="N83" s="205"/>
      <c r="O83" s="206"/>
      <c r="P83" s="207"/>
      <c r="Q83" s="208"/>
      <c r="R83" s="209"/>
      <c r="S83" s="210"/>
      <c r="T83" s="211"/>
      <c r="U83" s="212"/>
      <c r="V83" s="213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54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54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54"/>
      <c r="L86" s="214"/>
      <c r="M86" s="204"/>
      <c r="N86" s="215"/>
      <c r="O86" s="216"/>
      <c r="P86" s="217"/>
      <c r="Q86" s="218"/>
      <c r="R86" s="219"/>
      <c r="S86" s="220"/>
      <c r="T86" s="22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184"/>
      <c r="F87" s="50"/>
      <c r="G87" s="200"/>
      <c r="H87" s="200"/>
      <c r="I87" s="200"/>
      <c r="J87" s="56"/>
      <c r="K87" s="54"/>
      <c r="L87" s="203"/>
      <c r="M87" s="222"/>
      <c r="N87" s="205"/>
      <c r="O87" s="206"/>
      <c r="P87" s="207"/>
      <c r="Q87" s="223"/>
      <c r="R87" s="224"/>
      <c r="S87" s="225"/>
      <c r="T87" s="21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54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54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4"/>
      <c r="B95" s="4"/>
      <c r="C95" s="2"/>
      <c r="D95" s="226"/>
      <c r="E95" s="227"/>
      <c r="F95" s="4"/>
      <c r="G95" s="228"/>
      <c r="H95" s="229"/>
      <c r="I95" s="230"/>
      <c r="J95" s="4"/>
      <c r="K95" s="4"/>
      <c r="L95" s="231"/>
      <c r="R95" s="231"/>
      <c r="S95" s="231"/>
      <c r="T95" s="232"/>
      <c r="U95" s="232"/>
      <c r="V95" s="233"/>
      <c r="W95" s="234">
        <f>SUM(W7:W94)</f>
        <v>8376.5</v>
      </c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35"/>
      <c r="E96" s="236"/>
      <c r="F96" s="1"/>
      <c r="G96" s="237"/>
      <c r="H96" s="238"/>
      <c r="I96" s="239"/>
      <c r="J96" s="1"/>
      <c r="K96" s="1"/>
      <c r="L96" s="240" t="s">
        <v>34</v>
      </c>
      <c r="M96" s="241"/>
      <c r="R96" s="241"/>
      <c r="S96" s="241"/>
      <c r="T96" s="232"/>
      <c r="U96" s="232"/>
      <c r="V96" s="233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42"/>
      <c r="D97" s="17"/>
      <c r="E97" s="243"/>
      <c r="F97" s="244"/>
      <c r="G97" s="228"/>
      <c r="H97" s="3"/>
      <c r="I97" s="3"/>
      <c r="J97" s="1"/>
      <c r="K97" s="1"/>
      <c r="L97" s="189">
        <f>SUM(L7:L94)</f>
        <v>2142.9</v>
      </c>
      <c r="M97" s="245" t="s">
        <v>35</v>
      </c>
      <c r="N97" s="246"/>
      <c r="R97" s="246"/>
      <c r="S97" s="246"/>
      <c r="T97" s="247"/>
      <c r="U97" s="247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1"/>
      <c r="B98" s="1"/>
      <c r="C98" s="2"/>
      <c r="D98" s="17"/>
      <c r="E98" s="1"/>
      <c r="F98" s="1"/>
      <c r="G98" s="228"/>
      <c r="H98" s="3"/>
      <c r="I98" s="3"/>
      <c r="J98" s="1"/>
      <c r="K98" s="1"/>
      <c r="L98" s="189">
        <f>SUM(L97*2%)</f>
        <v>42.858</v>
      </c>
      <c r="M98" s="248">
        <f>SUM(M7:M94)</f>
        <v>5574</v>
      </c>
      <c r="N98" s="249" t="s">
        <v>24</v>
      </c>
      <c r="R98" s="249"/>
      <c r="S98" s="249"/>
      <c r="T98" s="250" t="s">
        <v>36</v>
      </c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1"/>
      <c r="K99" s="1"/>
      <c r="L99" s="251"/>
      <c r="M99" s="91">
        <f>SUM(M98*3%)</f>
        <v>167.22</v>
      </c>
      <c r="N99" s="252" t="s">
        <v>37</v>
      </c>
      <c r="O99" s="253"/>
      <c r="R99" s="253"/>
      <c r="S99" s="253"/>
      <c r="T99" s="232"/>
      <c r="U99" s="232"/>
      <c r="V99" s="233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254" t="s">
        <v>38</v>
      </c>
      <c r="H100" s="298">
        <f>SUM(P48,O55)</f>
        <v>294</v>
      </c>
      <c r="I100" s="3"/>
      <c r="J100" s="1"/>
      <c r="K100" s="1"/>
      <c r="L100" s="8"/>
      <c r="M100" s="251"/>
      <c r="N100" s="248">
        <f>SUM(N7:N94)</f>
        <v>1095</v>
      </c>
      <c r="O100" s="253"/>
      <c r="R100" s="253"/>
      <c r="S100" s="253"/>
      <c r="T100" s="256"/>
      <c r="U100" s="256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257"/>
      <c r="G101" s="258" t="s">
        <v>39</v>
      </c>
      <c r="H101" s="259">
        <f>SUM(L97,M98,N100,O102,P103,S107)</f>
        <v>11751.8</v>
      </c>
      <c r="I101" s="3"/>
      <c r="J101" s="1"/>
      <c r="K101" s="1"/>
      <c r="L101" s="8"/>
      <c r="M101" s="8"/>
      <c r="N101" s="91">
        <f>SUM(N100*1%)</f>
        <v>10.95</v>
      </c>
      <c r="O101" s="260" t="s">
        <v>40</v>
      </c>
      <c r="P101" s="231"/>
      <c r="R101" s="231"/>
      <c r="S101" s="231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41</v>
      </c>
      <c r="H102" s="259">
        <f>SUM(T108,U109,V110)</f>
        <v>3600</v>
      </c>
      <c r="I102" s="3"/>
      <c r="J102" s="1"/>
      <c r="K102" s="1"/>
      <c r="L102" s="8"/>
      <c r="M102" s="8"/>
      <c r="N102" s="18"/>
      <c r="O102" s="189">
        <f>SUM(O7:O94)</f>
        <v>2395.9</v>
      </c>
      <c r="P102" s="261" t="s">
        <v>42</v>
      </c>
      <c r="Q102" s="262"/>
      <c r="R102" s="262"/>
      <c r="S102" s="262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1"/>
      <c r="G103" s="258" t="s">
        <v>43</v>
      </c>
      <c r="H103" s="259">
        <f>SUM(Q105,R106)</f>
        <v>0</v>
      </c>
      <c r="I103" s="3"/>
      <c r="J103" s="1"/>
      <c r="K103" s="1"/>
      <c r="L103" s="8"/>
      <c r="M103" s="8"/>
      <c r="N103" s="1"/>
      <c r="O103" s="189">
        <f>SUM(O102*2%)</f>
        <v>47.918</v>
      </c>
      <c r="P103" s="189">
        <f>SUM(P7:P94)</f>
        <v>544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1"/>
      <c r="K104" s="1"/>
      <c r="L104" s="8"/>
      <c r="M104" s="8"/>
      <c r="N104" s="1"/>
      <c r="O104" s="1"/>
      <c r="P104" s="189">
        <f>SUM(P103*1%)</f>
        <v>5.44</v>
      </c>
      <c r="Q104" s="263" t="s">
        <v>44</v>
      </c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264" t="s">
        <v>45</v>
      </c>
      <c r="H105" s="265">
        <f>SUM(M7,O9,O10,O18,M20,N31,N33,M35,O36,M42,M44,M49,L51,L54,O55,O56,M58)</f>
        <v>5442.9</v>
      </c>
      <c r="I105" s="322">
        <f>SUM(O55)</f>
        <v>147</v>
      </c>
      <c r="J105" s="1"/>
      <c r="K105" s="1"/>
      <c r="L105" s="8"/>
      <c r="M105" s="8"/>
      <c r="N105" s="1"/>
      <c r="O105" s="1"/>
      <c r="P105" s="8"/>
      <c r="Q105" s="189">
        <f>SUM(Q7:Q95)</f>
        <v>0</v>
      </c>
      <c r="R105" s="267" t="s">
        <v>46</v>
      </c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8" t="s">
        <v>47</v>
      </c>
      <c r="H106" s="302">
        <f>SUM(P11,M12,M14,L15,N19,U21,O22,O23,O24,N25,M26,M28,N30,P38,L41,M46,P48,O52,M57,L59,L61,L62,L63)</f>
        <v>5418</v>
      </c>
      <c r="I106" s="303">
        <f>SUM(P48)</f>
        <v>147</v>
      </c>
      <c r="J106" s="1"/>
      <c r="K106" s="1"/>
      <c r="L106" s="8"/>
      <c r="M106" s="8"/>
      <c r="N106" s="1"/>
      <c r="O106" s="1"/>
      <c r="P106" s="8"/>
      <c r="Q106" s="189">
        <f>SUM(Q105*2%)</f>
        <v>0</v>
      </c>
      <c r="R106" s="17">
        <f>SUM(R7:R94)</f>
        <v>0</v>
      </c>
      <c r="S106" s="270" t="s">
        <v>48</v>
      </c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71" t="s">
        <v>49</v>
      </c>
      <c r="H107" s="323">
        <f>SUM(V8,V13,V27,V37,M40,L45,V53)</f>
        <v>3596</v>
      </c>
      <c r="I107" s="301"/>
      <c r="J107" s="1"/>
      <c r="K107" s="1"/>
      <c r="L107" s="8"/>
      <c r="M107" s="8"/>
      <c r="N107" s="1"/>
      <c r="O107" s="1"/>
      <c r="P107" s="8"/>
      <c r="Q107" s="18"/>
      <c r="R107" s="189">
        <f>SUM(R106*2%)</f>
        <v>0</v>
      </c>
      <c r="S107" s="17">
        <f>SUM(S7:S94)</f>
        <v>0</v>
      </c>
      <c r="T107" s="272" t="s">
        <v>50</v>
      </c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144"/>
      <c r="D108" s="17"/>
      <c r="E108" s="1"/>
      <c r="F108" s="1"/>
      <c r="G108" s="3"/>
      <c r="H108" s="3"/>
      <c r="I108" s="3"/>
      <c r="J108" s="1"/>
      <c r="K108" s="1"/>
      <c r="L108" s="8"/>
      <c r="M108" s="8"/>
      <c r="N108" s="1"/>
      <c r="O108" s="1"/>
      <c r="P108" s="8"/>
      <c r="Q108" s="1"/>
      <c r="R108" s="1"/>
      <c r="S108" s="189">
        <f>SUM(S107*1%)</f>
        <v>0</v>
      </c>
      <c r="T108" s="189">
        <f>SUM(T7:T95)</f>
        <v>0</v>
      </c>
      <c r="U108" s="273" t="s">
        <v>47</v>
      </c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"/>
      <c r="T109" s="189">
        <f>SUM(T108*2%)</f>
        <v>0</v>
      </c>
      <c r="U109" s="189">
        <f>SUM(U7:U95)</f>
        <v>900</v>
      </c>
      <c r="V109" s="274" t="s">
        <v>49</v>
      </c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8"/>
      <c r="U110" s="189">
        <f>SUM(U109*2%)</f>
        <v>18</v>
      </c>
      <c r="V110" s="275">
        <f>SUM(V7:V95)</f>
        <v>2700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8"/>
      <c r="V111" s="189">
        <f>SUM(V110*2%)</f>
        <v>54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276"/>
      <c r="V112" s="277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8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278"/>
      <c r="D228" s="278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N1003" s="279"/>
      <c r="O1003" s="279"/>
      <c r="Q1003" s="279"/>
      <c r="R1003" s="279"/>
      <c r="S1003" s="279"/>
    </row>
  </sheetData>
  <autoFilter ref="$A$6:$Y$63"/>
  <mergeCells count="15">
    <mergeCell ref="L95:Q95"/>
    <mergeCell ref="M96:Q96"/>
    <mergeCell ref="N97:Q97"/>
    <mergeCell ref="N98:Q98"/>
    <mergeCell ref="T98:V98"/>
    <mergeCell ref="O99:Q99"/>
    <mergeCell ref="O100:Q100"/>
    <mergeCell ref="P101:Q101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4">
      <formula1>"❤️,🤬,🫤"</formula1>
    </dataValidation>
    <dataValidation type="list" allowBlank="1" showErrorMessage="1" sqref="B7:B94">
      <formula1>"Pix,Cartão,Pacote ,Pago "</formula1>
    </dataValidation>
    <dataValidation type="list" allowBlank="1" showErrorMessage="1" sqref="F7:F94">
      <formula1>"White board,Cartoon ,3D ,3D Premium ,2D,VSL,Logo,Post,Influencer,Mães WB,Mães VSL,Mães 3D,Mães Influencer"</formula1>
    </dataValidation>
    <dataValidation type="list" allowBlank="1" showErrorMessage="1" sqref="A7:A94">
      <formula1>"Nobre,Publicidade"</formula1>
    </dataValidation>
    <dataValidation type="list" allowBlank="1" showErrorMessage="1" sqref="E7:E94 E211:F1002">
      <formula1>"Vinicius,Gustavo,Kaua,Wesley,Caio,Julia,Thiago,Daniel,Jonatha,Jhonatas,Gabriel,Diogo,David,Caio Ferreira,Kaicky,Pamelah,Caio Alves,Felipe,Camila,Wiliam "</formula1>
    </dataValidation>
    <dataValidation type="list" allowBlank="1" showErrorMessage="1" sqref="J7:J94">
      <formula1>"Mel,Drieli,Fernanda"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29.25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52</v>
      </c>
      <c r="B7" s="50" t="s">
        <v>53</v>
      </c>
      <c r="C7" s="51"/>
      <c r="D7" s="70" t="s">
        <v>54</v>
      </c>
      <c r="E7" s="53" t="s">
        <v>122</v>
      </c>
      <c r="F7" s="50"/>
      <c r="G7" s="282" t="s">
        <v>2092</v>
      </c>
      <c r="H7" s="54" t="s">
        <v>495</v>
      </c>
      <c r="I7" s="55" t="s">
        <v>2027</v>
      </c>
      <c r="J7" s="50" t="s">
        <v>60</v>
      </c>
      <c r="K7" s="54"/>
      <c r="L7" s="57"/>
      <c r="M7" s="58"/>
      <c r="N7" s="59"/>
      <c r="O7" s="60"/>
      <c r="P7" s="61" t="s">
        <v>61</v>
      </c>
      <c r="Q7" s="62"/>
      <c r="R7" s="63"/>
      <c r="S7" s="64"/>
      <c r="T7" s="65"/>
      <c r="U7" s="66"/>
      <c r="V7" s="67"/>
      <c r="W7" s="53" t="s">
        <v>54</v>
      </c>
      <c r="X7" s="68" t="s">
        <v>25</v>
      </c>
      <c r="Y7" s="69">
        <f>SUM(L7:L95)</f>
        <v>3950</v>
      </c>
      <c r="Z7" s="8"/>
      <c r="AA7" s="8"/>
      <c r="AB7" s="8"/>
      <c r="AC7" s="8"/>
      <c r="AD7" s="8"/>
      <c r="AE7" s="8"/>
    </row>
    <row r="8">
      <c r="A8" s="50" t="s">
        <v>52</v>
      </c>
      <c r="B8" s="50" t="s">
        <v>53</v>
      </c>
      <c r="C8" s="51"/>
      <c r="D8" s="70" t="s">
        <v>54</v>
      </c>
      <c r="E8" s="53" t="s">
        <v>122</v>
      </c>
      <c r="F8" s="50"/>
      <c r="G8" s="282" t="s">
        <v>2093</v>
      </c>
      <c r="H8" s="54" t="s">
        <v>495</v>
      </c>
      <c r="I8" s="55" t="s">
        <v>2027</v>
      </c>
      <c r="J8" s="50" t="s">
        <v>60</v>
      </c>
      <c r="K8" s="54"/>
      <c r="L8" s="71"/>
      <c r="M8" s="58"/>
      <c r="N8" s="59"/>
      <c r="O8" s="72"/>
      <c r="P8" s="61" t="s">
        <v>61</v>
      </c>
      <c r="Q8" s="73"/>
      <c r="R8" s="74"/>
      <c r="S8" s="75"/>
      <c r="T8" s="76"/>
      <c r="U8" s="77"/>
      <c r="V8" s="78"/>
      <c r="W8" s="53" t="s">
        <v>54</v>
      </c>
      <c r="X8" s="38" t="s">
        <v>13</v>
      </c>
      <c r="Y8" s="69">
        <f>SUM(M7:M95)</f>
        <v>4049</v>
      </c>
      <c r="Z8" s="8"/>
      <c r="AA8" s="8"/>
      <c r="AB8" s="8"/>
      <c r="AC8" s="8"/>
      <c r="AD8" s="8"/>
      <c r="AE8" s="8"/>
    </row>
    <row r="9">
      <c r="A9" s="50" t="s">
        <v>52</v>
      </c>
      <c r="B9" s="50" t="s">
        <v>53</v>
      </c>
      <c r="C9" s="79"/>
      <c r="D9" s="70" t="s">
        <v>54</v>
      </c>
      <c r="E9" s="53" t="s">
        <v>122</v>
      </c>
      <c r="F9" s="50"/>
      <c r="G9" s="282" t="s">
        <v>2094</v>
      </c>
      <c r="H9" s="54" t="s">
        <v>495</v>
      </c>
      <c r="I9" s="358" t="s">
        <v>2027</v>
      </c>
      <c r="J9" s="50" t="s">
        <v>60</v>
      </c>
      <c r="K9" s="54"/>
      <c r="L9" s="71"/>
      <c r="M9" s="80"/>
      <c r="N9" s="59"/>
      <c r="O9" s="81"/>
      <c r="P9" s="61" t="s">
        <v>323</v>
      </c>
      <c r="Q9" s="73"/>
      <c r="R9" s="74"/>
      <c r="S9" s="75"/>
      <c r="T9" s="76"/>
      <c r="U9" s="77"/>
      <c r="V9" s="67"/>
      <c r="W9" s="53" t="s">
        <v>54</v>
      </c>
      <c r="X9" s="82" t="s">
        <v>14</v>
      </c>
      <c r="Y9" s="83">
        <f>SUM(N7:N95)</f>
        <v>1910.9</v>
      </c>
      <c r="Z9" s="8"/>
      <c r="AA9" s="8"/>
      <c r="AB9" s="8"/>
      <c r="AC9" s="8"/>
      <c r="AD9" s="8"/>
      <c r="AE9" s="8"/>
    </row>
    <row r="10">
      <c r="A10" s="50" t="s">
        <v>52</v>
      </c>
      <c r="B10" s="50" t="s">
        <v>53</v>
      </c>
      <c r="C10" s="51"/>
      <c r="D10" s="84" t="s">
        <v>54</v>
      </c>
      <c r="E10" s="53" t="s">
        <v>122</v>
      </c>
      <c r="F10" s="50"/>
      <c r="G10" s="284" t="s">
        <v>2095</v>
      </c>
      <c r="H10" s="85" t="s">
        <v>495</v>
      </c>
      <c r="I10" s="55" t="s">
        <v>2096</v>
      </c>
      <c r="J10" s="50" t="s">
        <v>60</v>
      </c>
      <c r="K10" s="54"/>
      <c r="L10" s="71"/>
      <c r="M10" s="58"/>
      <c r="N10" s="59"/>
      <c r="O10" s="86"/>
      <c r="P10" s="61" t="s">
        <v>323</v>
      </c>
      <c r="Q10" s="87"/>
      <c r="R10" s="43"/>
      <c r="S10" s="44"/>
      <c r="T10" s="88"/>
      <c r="U10" s="77"/>
      <c r="V10" s="67"/>
      <c r="W10" s="89" t="s">
        <v>54</v>
      </c>
      <c r="X10" s="90" t="s">
        <v>27</v>
      </c>
      <c r="Y10" s="83">
        <f>SUM(O7:O95)</f>
        <v>1738</v>
      </c>
      <c r="Z10" s="8"/>
      <c r="AA10" s="8"/>
      <c r="AB10" s="8"/>
      <c r="AC10" s="8"/>
      <c r="AD10" s="8"/>
      <c r="AE10" s="8"/>
    </row>
    <row r="11">
      <c r="A11" s="50" t="s">
        <v>70</v>
      </c>
      <c r="B11" s="50" t="s">
        <v>53</v>
      </c>
      <c r="C11" s="51"/>
      <c r="D11" s="84" t="s">
        <v>54</v>
      </c>
      <c r="E11" s="53" t="s">
        <v>72</v>
      </c>
      <c r="F11" s="50" t="s">
        <v>2097</v>
      </c>
      <c r="G11" s="282" t="s">
        <v>2098</v>
      </c>
      <c r="H11" s="54"/>
      <c r="I11" s="55" t="s">
        <v>466</v>
      </c>
      <c r="J11" s="50" t="s">
        <v>49</v>
      </c>
      <c r="K11" s="54"/>
      <c r="L11" s="57" t="s">
        <v>86</v>
      </c>
      <c r="M11" s="93"/>
      <c r="N11" s="59"/>
      <c r="O11" s="86"/>
      <c r="P11" s="94"/>
      <c r="Q11" s="62"/>
      <c r="R11" s="63"/>
      <c r="S11" s="64"/>
      <c r="T11" s="88"/>
      <c r="U11" s="95"/>
      <c r="V11" s="96"/>
      <c r="W11" s="89" t="s">
        <v>54</v>
      </c>
      <c r="X11" s="41" t="s">
        <v>16</v>
      </c>
      <c r="Y11" s="83">
        <f>SUM(P7:P95)</f>
        <v>814</v>
      </c>
      <c r="Z11" s="8"/>
      <c r="AA11" s="8"/>
      <c r="AB11" s="8"/>
      <c r="AC11" s="8"/>
      <c r="AD11" s="8"/>
      <c r="AE11" s="8"/>
    </row>
    <row r="12">
      <c r="A12" s="50" t="s">
        <v>70</v>
      </c>
      <c r="B12" s="50" t="s">
        <v>63</v>
      </c>
      <c r="C12" s="98"/>
      <c r="D12" s="84" t="s">
        <v>2099</v>
      </c>
      <c r="E12" s="53" t="s">
        <v>72</v>
      </c>
      <c r="F12" s="50" t="s">
        <v>73</v>
      </c>
      <c r="G12" s="282" t="s">
        <v>2100</v>
      </c>
      <c r="H12" s="54" t="s">
        <v>2101</v>
      </c>
      <c r="I12" s="55" t="s">
        <v>2102</v>
      </c>
      <c r="J12" s="50" t="s">
        <v>77</v>
      </c>
      <c r="K12" s="54"/>
      <c r="L12" s="57"/>
      <c r="M12" s="99"/>
      <c r="N12" s="59"/>
      <c r="O12" s="100"/>
      <c r="P12" s="61"/>
      <c r="Q12" s="62">
        <v>120.0</v>
      </c>
      <c r="R12" s="63"/>
      <c r="S12" s="64"/>
      <c r="T12" s="101"/>
      <c r="U12" s="102"/>
      <c r="V12" s="103"/>
      <c r="W12" s="89">
        <v>60.0</v>
      </c>
      <c r="X12" s="44" t="s">
        <v>19</v>
      </c>
      <c r="Y12" s="97">
        <f>SUM(S7:S95)</f>
        <v>441</v>
      </c>
      <c r="Z12" s="8"/>
      <c r="AA12" s="8"/>
      <c r="AB12" s="8"/>
      <c r="AC12" s="8"/>
      <c r="AD12" s="8"/>
      <c r="AE12" s="8"/>
    </row>
    <row r="13" ht="16.5" customHeight="1">
      <c r="A13" s="50" t="s">
        <v>70</v>
      </c>
      <c r="B13" s="50" t="s">
        <v>63</v>
      </c>
      <c r="C13" s="79"/>
      <c r="D13" s="70" t="s">
        <v>2103</v>
      </c>
      <c r="E13" s="53" t="s">
        <v>899</v>
      </c>
      <c r="F13" s="50" t="s">
        <v>2104</v>
      </c>
      <c r="G13" s="284" t="s">
        <v>2105</v>
      </c>
      <c r="H13" s="106"/>
      <c r="I13" s="55" t="s">
        <v>2106</v>
      </c>
      <c r="J13" s="50" t="s">
        <v>60</v>
      </c>
      <c r="K13" s="54"/>
      <c r="L13" s="71">
        <v>394.0</v>
      </c>
      <c r="M13" s="58"/>
      <c r="N13" s="107"/>
      <c r="O13" s="86"/>
      <c r="P13" s="61"/>
      <c r="Q13" s="87"/>
      <c r="R13" s="43"/>
      <c r="S13" s="44"/>
      <c r="T13" s="76"/>
      <c r="U13" s="95"/>
      <c r="V13" s="103"/>
      <c r="W13" s="89">
        <v>197.0</v>
      </c>
      <c r="X13" s="108" t="s">
        <v>28</v>
      </c>
      <c r="Y13" s="69">
        <f>SUM(Y7:Y12)</f>
        <v>12902.9</v>
      </c>
      <c r="Z13" s="8"/>
      <c r="AA13" s="8"/>
      <c r="AB13" s="8"/>
      <c r="AC13" s="8"/>
      <c r="AD13" s="8"/>
      <c r="AE13" s="8"/>
    </row>
    <row r="14">
      <c r="A14" s="50" t="s">
        <v>70</v>
      </c>
      <c r="B14" s="50" t="s">
        <v>161</v>
      </c>
      <c r="C14" s="51"/>
      <c r="D14" s="84" t="s">
        <v>2107</v>
      </c>
      <c r="E14" s="53" t="s">
        <v>105</v>
      </c>
      <c r="F14" s="50" t="s">
        <v>2104</v>
      </c>
      <c r="G14" s="282" t="s">
        <v>2108</v>
      </c>
      <c r="H14" s="54"/>
      <c r="I14" s="55" t="s">
        <v>2109</v>
      </c>
      <c r="J14" s="50" t="s">
        <v>60</v>
      </c>
      <c r="K14" s="54"/>
      <c r="L14" s="71"/>
      <c r="M14" s="58">
        <v>600.0</v>
      </c>
      <c r="N14" s="59"/>
      <c r="O14" s="86"/>
      <c r="P14" s="61"/>
      <c r="Q14" s="87"/>
      <c r="R14" s="43"/>
      <c r="S14" s="44"/>
      <c r="T14" s="88"/>
      <c r="U14" s="109"/>
      <c r="V14" s="103"/>
      <c r="W14" s="305">
        <v>600.0</v>
      </c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70</v>
      </c>
      <c r="B15" s="50" t="s">
        <v>63</v>
      </c>
      <c r="C15" s="51"/>
      <c r="D15" s="84" t="s">
        <v>2110</v>
      </c>
      <c r="E15" s="53" t="s">
        <v>65</v>
      </c>
      <c r="F15" s="50" t="s">
        <v>2097</v>
      </c>
      <c r="G15" s="282" t="s">
        <v>2111</v>
      </c>
      <c r="H15" s="54"/>
      <c r="I15" s="55" t="s">
        <v>2112</v>
      </c>
      <c r="J15" s="50" t="s">
        <v>60</v>
      </c>
      <c r="K15" s="54"/>
      <c r="L15" s="71"/>
      <c r="M15" s="58">
        <v>250.0</v>
      </c>
      <c r="N15" s="59"/>
      <c r="O15" s="86"/>
      <c r="P15" s="61"/>
      <c r="Q15" s="62"/>
      <c r="R15" s="63"/>
      <c r="S15" s="64"/>
      <c r="T15" s="88"/>
      <c r="U15" s="95"/>
      <c r="V15" s="112"/>
      <c r="W15" s="89">
        <v>125.0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70</v>
      </c>
      <c r="B16" s="50" t="s">
        <v>63</v>
      </c>
      <c r="C16" s="51"/>
      <c r="D16" s="84" t="s">
        <v>2113</v>
      </c>
      <c r="E16" s="53"/>
      <c r="F16" s="50" t="s">
        <v>2114</v>
      </c>
      <c r="G16" s="289" t="s">
        <v>2115</v>
      </c>
      <c r="H16" s="54" t="s">
        <v>691</v>
      </c>
      <c r="I16" s="141" t="s">
        <v>2116</v>
      </c>
      <c r="J16" s="50" t="s">
        <v>77</v>
      </c>
      <c r="K16" s="54"/>
      <c r="L16" s="71"/>
      <c r="M16" s="58"/>
      <c r="N16" s="59"/>
      <c r="O16" s="86"/>
      <c r="P16" s="115"/>
      <c r="Q16" s="62">
        <v>1000.0</v>
      </c>
      <c r="R16" s="63"/>
      <c r="S16" s="64"/>
      <c r="T16" s="88"/>
      <c r="U16" s="95"/>
      <c r="V16" s="103"/>
      <c r="W16" s="288">
        <v>1000.0</v>
      </c>
      <c r="X16" s="117" t="s">
        <v>17</v>
      </c>
      <c r="Y16" s="69">
        <f>SUM(Q7:Q95)</f>
        <v>1664</v>
      </c>
      <c r="Z16" s="8"/>
      <c r="AA16" s="8"/>
      <c r="AB16" s="8"/>
      <c r="AC16" s="8"/>
      <c r="AD16" s="8"/>
      <c r="AE16" s="8"/>
    </row>
    <row r="17">
      <c r="A17" s="50" t="s">
        <v>70</v>
      </c>
      <c r="B17" s="50" t="s">
        <v>63</v>
      </c>
      <c r="C17" s="79"/>
      <c r="D17" s="84" t="s">
        <v>2117</v>
      </c>
      <c r="E17" s="53" t="s">
        <v>87</v>
      </c>
      <c r="F17" s="50" t="s">
        <v>73</v>
      </c>
      <c r="G17" s="282" t="s">
        <v>2118</v>
      </c>
      <c r="H17" s="54"/>
      <c r="I17" s="55" t="s">
        <v>2119</v>
      </c>
      <c r="J17" s="50" t="s">
        <v>60</v>
      </c>
      <c r="K17" s="54"/>
      <c r="L17" s="71"/>
      <c r="M17" s="58">
        <v>990.0</v>
      </c>
      <c r="N17" s="59"/>
      <c r="O17" s="81"/>
      <c r="P17" s="61"/>
      <c r="Q17" s="87"/>
      <c r="R17" s="43"/>
      <c r="S17" s="44"/>
      <c r="T17" s="88"/>
      <c r="U17" s="95"/>
      <c r="V17" s="96"/>
      <c r="W17" s="89">
        <v>500.0</v>
      </c>
      <c r="X17" s="43" t="s">
        <v>18</v>
      </c>
      <c r="Y17" s="69">
        <f>SUM(R7:R95)</f>
        <v>0</v>
      </c>
      <c r="Z17" s="8"/>
      <c r="AA17" s="8"/>
      <c r="AB17" s="8"/>
      <c r="AC17" s="8"/>
      <c r="AD17" s="8"/>
      <c r="AE17" s="8"/>
    </row>
    <row r="18">
      <c r="A18" s="50" t="s">
        <v>52</v>
      </c>
      <c r="B18" s="50" t="s">
        <v>63</v>
      </c>
      <c r="C18" s="79"/>
      <c r="D18" s="84" t="s">
        <v>2120</v>
      </c>
      <c r="E18" s="53" t="s">
        <v>35</v>
      </c>
      <c r="F18" s="50" t="s">
        <v>73</v>
      </c>
      <c r="G18" s="282" t="s">
        <v>2121</v>
      </c>
      <c r="H18" s="54"/>
      <c r="I18" s="55" t="s">
        <v>2122</v>
      </c>
      <c r="J18" s="50" t="s">
        <v>60</v>
      </c>
      <c r="K18" s="54"/>
      <c r="L18" s="71"/>
      <c r="M18" s="80"/>
      <c r="N18" s="59"/>
      <c r="O18" s="86"/>
      <c r="P18" s="61"/>
      <c r="Q18" s="62"/>
      <c r="R18" s="63"/>
      <c r="S18" s="64">
        <v>197.0</v>
      </c>
      <c r="T18" s="88"/>
      <c r="U18" s="95"/>
      <c r="V18" s="103"/>
      <c r="W18" s="89">
        <v>50.0</v>
      </c>
      <c r="X18" s="287"/>
      <c r="Z18" s="8"/>
      <c r="AA18" s="8"/>
      <c r="AB18" s="8"/>
      <c r="AC18" s="8"/>
      <c r="AD18" s="8"/>
      <c r="AE18" s="8"/>
    </row>
    <row r="19">
      <c r="A19" s="50" t="s">
        <v>70</v>
      </c>
      <c r="B19" s="50" t="s">
        <v>63</v>
      </c>
      <c r="C19" s="51"/>
      <c r="D19" s="84" t="s">
        <v>2123</v>
      </c>
      <c r="E19" s="53" t="s">
        <v>87</v>
      </c>
      <c r="F19" s="50" t="s">
        <v>73</v>
      </c>
      <c r="G19" s="282" t="s">
        <v>2124</v>
      </c>
      <c r="H19" s="54"/>
      <c r="I19" s="55" t="s">
        <v>2125</v>
      </c>
      <c r="J19" s="50" t="s">
        <v>60</v>
      </c>
      <c r="K19" s="54"/>
      <c r="L19" s="71"/>
      <c r="M19" s="80">
        <v>294.0</v>
      </c>
      <c r="N19" s="59"/>
      <c r="O19" s="86"/>
      <c r="P19" s="61"/>
      <c r="Q19" s="62"/>
      <c r="R19" s="63"/>
      <c r="S19" s="64"/>
      <c r="T19" s="88"/>
      <c r="U19" s="95"/>
      <c r="V19" s="96"/>
      <c r="W19" s="89">
        <v>50.0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70</v>
      </c>
      <c r="B20" s="50" t="s">
        <v>63</v>
      </c>
      <c r="C20" s="51"/>
      <c r="D20" s="84" t="s">
        <v>2126</v>
      </c>
      <c r="E20" s="92"/>
      <c r="F20" s="50"/>
      <c r="G20" s="282" t="s">
        <v>2127</v>
      </c>
      <c r="H20" s="54"/>
      <c r="I20" s="55" t="s">
        <v>594</v>
      </c>
      <c r="J20" s="56"/>
      <c r="K20" s="54"/>
      <c r="L20" s="71">
        <v>100.0</v>
      </c>
      <c r="M20" s="58"/>
      <c r="N20" s="119"/>
      <c r="O20" s="86"/>
      <c r="P20" s="61"/>
      <c r="Q20" s="73"/>
      <c r="R20" s="74"/>
      <c r="S20" s="75"/>
      <c r="T20" s="76"/>
      <c r="U20" s="95"/>
      <c r="V20" s="103"/>
      <c r="W20" s="288">
        <v>100.0</v>
      </c>
      <c r="X20" s="124" t="s">
        <v>20</v>
      </c>
      <c r="Y20" s="83">
        <f>SUM(T7:T95)</f>
        <v>0</v>
      </c>
      <c r="Z20" s="8"/>
      <c r="AA20" s="8"/>
      <c r="AB20" s="8"/>
      <c r="AC20" s="8"/>
      <c r="AD20" s="8"/>
      <c r="AE20" s="8"/>
    </row>
    <row r="21" ht="17.25" customHeight="1">
      <c r="A21" s="50" t="s">
        <v>70</v>
      </c>
      <c r="B21" s="50" t="s">
        <v>63</v>
      </c>
      <c r="C21" s="51"/>
      <c r="D21" s="84" t="s">
        <v>2128</v>
      </c>
      <c r="E21" s="53" t="s">
        <v>899</v>
      </c>
      <c r="F21" s="50" t="s">
        <v>2097</v>
      </c>
      <c r="G21" s="292" t="s">
        <v>2129</v>
      </c>
      <c r="H21" s="54"/>
      <c r="I21" s="55" t="s">
        <v>594</v>
      </c>
      <c r="J21" s="50" t="s">
        <v>60</v>
      </c>
      <c r="K21" s="54"/>
      <c r="L21" s="71">
        <v>250.0</v>
      </c>
      <c r="M21" s="58"/>
      <c r="N21" s="119"/>
      <c r="O21" s="86"/>
      <c r="P21" s="61"/>
      <c r="Q21" s="62"/>
      <c r="R21" s="63"/>
      <c r="S21" s="64"/>
      <c r="T21" s="88"/>
      <c r="U21" s="95"/>
      <c r="V21" s="103"/>
      <c r="W21" s="89">
        <v>170.0</v>
      </c>
      <c r="X21" s="126" t="s">
        <v>21</v>
      </c>
      <c r="Y21" s="83">
        <f>SUM(U7:U95)</f>
        <v>0</v>
      </c>
      <c r="Z21" s="8"/>
      <c r="AA21" s="8"/>
      <c r="AB21" s="8"/>
      <c r="AC21" s="8"/>
      <c r="AD21" s="8"/>
      <c r="AE21" s="8"/>
    </row>
    <row r="22">
      <c r="A22" s="50" t="s">
        <v>70</v>
      </c>
      <c r="B22" s="50" t="s">
        <v>63</v>
      </c>
      <c r="C22" s="51"/>
      <c r="D22" s="84" t="s">
        <v>2130</v>
      </c>
      <c r="E22" s="53" t="s">
        <v>122</v>
      </c>
      <c r="F22" s="50" t="s">
        <v>2104</v>
      </c>
      <c r="G22" s="282" t="s">
        <v>2131</v>
      </c>
      <c r="H22" s="54"/>
      <c r="I22" s="55" t="s">
        <v>2132</v>
      </c>
      <c r="J22" s="50" t="s">
        <v>77</v>
      </c>
      <c r="K22" s="54"/>
      <c r="L22" s="71"/>
      <c r="M22" s="58">
        <v>500.0</v>
      </c>
      <c r="N22" s="59"/>
      <c r="O22" s="122"/>
      <c r="P22" s="61"/>
      <c r="Q22" s="62"/>
      <c r="R22" s="63"/>
      <c r="S22" s="64"/>
      <c r="T22" s="88"/>
      <c r="U22" s="95"/>
      <c r="V22" s="103"/>
      <c r="W22" s="89">
        <v>250.0</v>
      </c>
      <c r="X22" s="104" t="s">
        <v>22</v>
      </c>
      <c r="Y22" s="105">
        <f>SUM(V7:V95)</f>
        <v>1000</v>
      </c>
      <c r="Z22" s="8"/>
      <c r="AA22" s="8"/>
      <c r="AB22" s="8"/>
      <c r="AC22" s="8"/>
      <c r="AD22" s="8"/>
      <c r="AE22" s="8"/>
    </row>
    <row r="23">
      <c r="A23" s="50" t="s">
        <v>52</v>
      </c>
      <c r="B23" s="50" t="s">
        <v>63</v>
      </c>
      <c r="C23" s="51"/>
      <c r="D23" s="84" t="s">
        <v>2133</v>
      </c>
      <c r="E23" s="53" t="s">
        <v>899</v>
      </c>
      <c r="F23" s="50" t="s">
        <v>2097</v>
      </c>
      <c r="G23" s="282" t="s">
        <v>2134</v>
      </c>
      <c r="H23" s="54"/>
      <c r="I23" s="55" t="s">
        <v>2135</v>
      </c>
      <c r="J23" s="50" t="s">
        <v>60</v>
      </c>
      <c r="K23" s="54"/>
      <c r="L23" s="71"/>
      <c r="M23" s="58"/>
      <c r="N23" s="59">
        <v>250.0</v>
      </c>
      <c r="O23" s="122"/>
      <c r="P23" s="61"/>
      <c r="Q23" s="62"/>
      <c r="R23" s="63"/>
      <c r="S23" s="64"/>
      <c r="T23" s="88"/>
      <c r="U23" s="95"/>
      <c r="V23" s="103"/>
      <c r="W23" s="359">
        <v>125.0</v>
      </c>
      <c r="X23" s="108" t="s">
        <v>32</v>
      </c>
      <c r="Y23" s="69">
        <f>SUM(Y20:Y22)</f>
        <v>1000</v>
      </c>
      <c r="Z23" s="8"/>
      <c r="AA23" s="8"/>
      <c r="AB23" s="8"/>
      <c r="AC23" s="8"/>
      <c r="AD23" s="8"/>
      <c r="AE23" s="8"/>
    </row>
    <row r="24">
      <c r="A24" s="50" t="s">
        <v>52</v>
      </c>
      <c r="B24" s="50" t="s">
        <v>63</v>
      </c>
      <c r="C24" s="51"/>
      <c r="D24" s="84" t="s">
        <v>2136</v>
      </c>
      <c r="E24" s="53" t="s">
        <v>493</v>
      </c>
      <c r="F24" s="50"/>
      <c r="G24" s="282" t="s">
        <v>2137</v>
      </c>
      <c r="H24" s="54"/>
      <c r="I24" s="55" t="s">
        <v>2138</v>
      </c>
      <c r="J24" s="50" t="s">
        <v>60</v>
      </c>
      <c r="K24" s="54"/>
      <c r="L24" s="71"/>
      <c r="M24" s="58"/>
      <c r="N24" s="59">
        <v>150.0</v>
      </c>
      <c r="O24" s="81"/>
      <c r="P24" s="61"/>
      <c r="Q24" s="62"/>
      <c r="R24" s="63"/>
      <c r="S24" s="64"/>
      <c r="T24" s="125"/>
      <c r="U24" s="95"/>
      <c r="V24" s="96"/>
      <c r="W24" s="288">
        <v>150.0</v>
      </c>
      <c r="X24" s="8"/>
      <c r="Y24" s="8"/>
      <c r="Z24" s="8"/>
      <c r="AA24" s="8"/>
      <c r="AB24" s="8"/>
      <c r="AC24" s="8"/>
      <c r="AD24" s="8"/>
      <c r="AE24" s="8"/>
    </row>
    <row r="25">
      <c r="A25" s="50" t="s">
        <v>52</v>
      </c>
      <c r="B25" s="50" t="s">
        <v>63</v>
      </c>
      <c r="C25" s="51"/>
      <c r="D25" s="84" t="s">
        <v>2139</v>
      </c>
      <c r="E25" s="53" t="s">
        <v>149</v>
      </c>
      <c r="F25" s="50" t="s">
        <v>73</v>
      </c>
      <c r="G25" s="282" t="s">
        <v>2140</v>
      </c>
      <c r="H25" s="54" t="s">
        <v>2140</v>
      </c>
      <c r="I25" s="55" t="s">
        <v>2141</v>
      </c>
      <c r="J25" s="50" t="s">
        <v>77</v>
      </c>
      <c r="K25" s="54"/>
      <c r="L25" s="71"/>
      <c r="M25" s="58"/>
      <c r="N25" s="59"/>
      <c r="O25" s="86">
        <v>147.0</v>
      </c>
      <c r="P25" s="127"/>
      <c r="Q25" s="62"/>
      <c r="R25" s="63"/>
      <c r="S25" s="64"/>
      <c r="T25" s="76"/>
      <c r="U25" s="95"/>
      <c r="V25" s="128"/>
      <c r="W25" s="89">
        <v>50.0</v>
      </c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 t="s">
        <v>52</v>
      </c>
      <c r="B26" s="50" t="s">
        <v>63</v>
      </c>
      <c r="C26" s="51"/>
      <c r="D26" s="141" t="s">
        <v>2142</v>
      </c>
      <c r="E26" s="53" t="s">
        <v>100</v>
      </c>
      <c r="F26" s="50" t="s">
        <v>73</v>
      </c>
      <c r="G26" s="282" t="s">
        <v>2143</v>
      </c>
      <c r="H26" s="54"/>
      <c r="I26" s="55" t="s">
        <v>2144</v>
      </c>
      <c r="J26" s="50" t="s">
        <v>77</v>
      </c>
      <c r="K26" s="54"/>
      <c r="L26" s="129"/>
      <c r="M26" s="58"/>
      <c r="N26" s="59"/>
      <c r="O26" s="81"/>
      <c r="P26" s="61"/>
      <c r="Q26" s="62"/>
      <c r="R26" s="63"/>
      <c r="S26" s="64">
        <v>244.0</v>
      </c>
      <c r="T26" s="88"/>
      <c r="U26" s="109"/>
      <c r="V26" s="103"/>
      <c r="W26" s="89">
        <v>50.0</v>
      </c>
      <c r="X26" s="136" t="s">
        <v>33</v>
      </c>
      <c r="Y26" s="137">
        <f>SUM(Y13,Y16,Y17,Y23)</f>
        <v>15566.9</v>
      </c>
      <c r="Z26" s="8"/>
      <c r="AA26" s="8"/>
      <c r="AB26" s="8"/>
      <c r="AC26" s="8"/>
      <c r="AD26" s="8"/>
      <c r="AE26" s="8"/>
    </row>
    <row r="27">
      <c r="A27" s="50" t="s">
        <v>70</v>
      </c>
      <c r="B27" s="50" t="s">
        <v>63</v>
      </c>
      <c r="C27" s="51"/>
      <c r="D27" s="141" t="s">
        <v>2145</v>
      </c>
      <c r="E27" s="92"/>
      <c r="F27" s="50" t="s">
        <v>73</v>
      </c>
      <c r="G27" s="289" t="s">
        <v>2146</v>
      </c>
      <c r="H27" s="54"/>
      <c r="I27" s="55" t="s">
        <v>441</v>
      </c>
      <c r="J27" s="50" t="s">
        <v>49</v>
      </c>
      <c r="K27" s="54"/>
      <c r="L27" s="71">
        <v>890.0</v>
      </c>
      <c r="M27" s="80"/>
      <c r="N27" s="107"/>
      <c r="O27" s="81"/>
      <c r="P27" s="132"/>
      <c r="Q27" s="62"/>
      <c r="R27" s="63"/>
      <c r="S27" s="64"/>
      <c r="T27" s="88"/>
      <c r="U27" s="109"/>
      <c r="V27" s="96"/>
      <c r="W27" s="288">
        <v>890.0</v>
      </c>
      <c r="X27" s="8"/>
      <c r="Y27" s="8"/>
      <c r="Z27" s="8"/>
      <c r="AA27" s="8"/>
      <c r="AB27" s="8"/>
      <c r="AC27" s="8"/>
      <c r="AD27" s="8"/>
      <c r="AE27" s="8"/>
    </row>
    <row r="28">
      <c r="A28" s="50" t="s">
        <v>52</v>
      </c>
      <c r="B28" s="50" t="s">
        <v>63</v>
      </c>
      <c r="C28" s="79"/>
      <c r="D28" s="84" t="s">
        <v>2147</v>
      </c>
      <c r="E28" s="53" t="s">
        <v>128</v>
      </c>
      <c r="F28" s="50" t="s">
        <v>2097</v>
      </c>
      <c r="G28" s="282" t="s">
        <v>2148</v>
      </c>
      <c r="H28" s="54"/>
      <c r="I28" s="55" t="s">
        <v>2149</v>
      </c>
      <c r="J28" s="50" t="s">
        <v>77</v>
      </c>
      <c r="K28" s="54"/>
      <c r="L28" s="57"/>
      <c r="M28" s="58"/>
      <c r="N28" s="59">
        <v>500.0</v>
      </c>
      <c r="O28" s="81"/>
      <c r="P28" s="132"/>
      <c r="Q28" s="73"/>
      <c r="R28" s="74"/>
      <c r="S28" s="75"/>
      <c r="T28" s="88"/>
      <c r="U28" s="109"/>
      <c r="V28" s="96"/>
      <c r="W28" s="89">
        <v>250.0</v>
      </c>
      <c r="X28" s="8"/>
      <c r="Y28" s="8"/>
      <c r="Z28" s="8"/>
      <c r="AA28" s="8"/>
      <c r="AB28" s="8"/>
      <c r="AC28" s="8"/>
      <c r="AD28" s="8"/>
      <c r="AE28" s="8"/>
    </row>
    <row r="29">
      <c r="A29" s="50" t="s">
        <v>70</v>
      </c>
      <c r="B29" s="50" t="s">
        <v>53</v>
      </c>
      <c r="C29" s="79"/>
      <c r="D29" s="84" t="s">
        <v>54</v>
      </c>
      <c r="E29" s="53"/>
      <c r="F29" s="50" t="s">
        <v>73</v>
      </c>
      <c r="G29" s="282" t="s">
        <v>2150</v>
      </c>
      <c r="H29" s="54"/>
      <c r="I29" s="55" t="s">
        <v>2151</v>
      </c>
      <c r="J29" s="50" t="s">
        <v>49</v>
      </c>
      <c r="K29" s="54"/>
      <c r="L29" s="134"/>
      <c r="M29" s="58"/>
      <c r="N29" s="119"/>
      <c r="O29" s="86"/>
      <c r="P29" s="61"/>
      <c r="Q29" s="62"/>
      <c r="R29" s="63"/>
      <c r="S29" s="64"/>
      <c r="T29" s="88"/>
      <c r="U29" s="109"/>
      <c r="V29" s="135" t="s">
        <v>61</v>
      </c>
      <c r="W29" s="53" t="s">
        <v>54</v>
      </c>
      <c r="Y29" s="8"/>
      <c r="Z29" s="8"/>
      <c r="AA29" s="8"/>
      <c r="AB29" s="8"/>
      <c r="AC29" s="8"/>
      <c r="AD29" s="8"/>
      <c r="AE29" s="8"/>
    </row>
    <row r="30">
      <c r="A30" s="50" t="s">
        <v>70</v>
      </c>
      <c r="B30" s="50" t="s">
        <v>63</v>
      </c>
      <c r="C30" s="79"/>
      <c r="D30" s="84" t="s">
        <v>2152</v>
      </c>
      <c r="E30" s="53" t="s">
        <v>105</v>
      </c>
      <c r="F30" s="50" t="s">
        <v>2104</v>
      </c>
      <c r="G30" s="282" t="s">
        <v>2153</v>
      </c>
      <c r="H30" s="54"/>
      <c r="I30" s="55" t="s">
        <v>2154</v>
      </c>
      <c r="J30" s="50" t="s">
        <v>49</v>
      </c>
      <c r="K30" s="54"/>
      <c r="L30" s="134"/>
      <c r="M30" s="58"/>
      <c r="N30" s="59"/>
      <c r="O30" s="122"/>
      <c r="P30" s="61"/>
      <c r="Q30" s="62"/>
      <c r="R30" s="63"/>
      <c r="S30" s="64"/>
      <c r="T30" s="76"/>
      <c r="U30" s="95"/>
      <c r="V30" s="135">
        <v>1000.0</v>
      </c>
      <c r="W30" s="53">
        <v>500.0</v>
      </c>
      <c r="X30" s="8"/>
      <c r="Y30" s="8"/>
      <c r="Z30" s="8"/>
      <c r="AA30" s="8"/>
      <c r="AB30" s="8"/>
      <c r="AC30" s="8"/>
      <c r="AD30" s="8"/>
      <c r="AE30" s="8"/>
    </row>
    <row r="31">
      <c r="A31" s="50" t="s">
        <v>70</v>
      </c>
      <c r="B31" s="50" t="s">
        <v>63</v>
      </c>
      <c r="C31" s="79"/>
      <c r="D31" s="70" t="s">
        <v>2155</v>
      </c>
      <c r="E31" s="53" t="s">
        <v>149</v>
      </c>
      <c r="F31" s="50" t="s">
        <v>73</v>
      </c>
      <c r="G31" s="282" t="s">
        <v>2156</v>
      </c>
      <c r="H31" s="54"/>
      <c r="I31" s="55" t="s">
        <v>2157</v>
      </c>
      <c r="J31" s="50" t="s">
        <v>77</v>
      </c>
      <c r="K31" s="54"/>
      <c r="L31" s="71"/>
      <c r="M31" s="58">
        <v>147.0</v>
      </c>
      <c r="N31" s="59"/>
      <c r="O31" s="86"/>
      <c r="P31" s="127"/>
      <c r="Q31" s="62"/>
      <c r="R31" s="63"/>
      <c r="S31" s="64"/>
      <c r="T31" s="88"/>
      <c r="U31" s="95"/>
      <c r="V31" s="138"/>
      <c r="W31" s="283">
        <v>147.0</v>
      </c>
      <c r="X31" s="8"/>
      <c r="Y31" s="8"/>
      <c r="Z31" s="8"/>
      <c r="AA31" s="8"/>
      <c r="AB31" s="8"/>
      <c r="AC31" s="8"/>
      <c r="AD31" s="8"/>
      <c r="AE31" s="8"/>
    </row>
    <row r="32">
      <c r="A32" s="50" t="s">
        <v>52</v>
      </c>
      <c r="B32" s="50" t="s">
        <v>63</v>
      </c>
      <c r="C32" s="51"/>
      <c r="D32" s="70" t="s">
        <v>2158</v>
      </c>
      <c r="E32" s="53" t="s">
        <v>149</v>
      </c>
      <c r="F32" s="50" t="s">
        <v>73</v>
      </c>
      <c r="G32" s="282" t="s">
        <v>2159</v>
      </c>
      <c r="H32" s="54" t="s">
        <v>2160</v>
      </c>
      <c r="I32" s="55" t="s">
        <v>2161</v>
      </c>
      <c r="J32" s="50" t="s">
        <v>77</v>
      </c>
      <c r="K32" s="54"/>
      <c r="L32" s="71"/>
      <c r="M32" s="80"/>
      <c r="N32" s="59"/>
      <c r="O32" s="86">
        <v>294.0</v>
      </c>
      <c r="P32" s="61"/>
      <c r="Q32" s="62"/>
      <c r="R32" s="63"/>
      <c r="S32" s="64"/>
      <c r="T32" s="139"/>
      <c r="U32" s="140"/>
      <c r="V32" s="138"/>
      <c r="W32" s="53">
        <v>100.0</v>
      </c>
      <c r="X32" s="8"/>
      <c r="Y32" s="8"/>
      <c r="Z32" s="8"/>
      <c r="AA32" s="8"/>
      <c r="AB32" s="8"/>
      <c r="AC32" s="8"/>
      <c r="AD32" s="8"/>
      <c r="AE32" s="8"/>
    </row>
    <row r="33">
      <c r="A33" s="50" t="s">
        <v>70</v>
      </c>
      <c r="B33" s="50" t="s">
        <v>63</v>
      </c>
      <c r="C33" s="141"/>
      <c r="D33" s="70" t="s">
        <v>2162</v>
      </c>
      <c r="E33" s="53" t="s">
        <v>87</v>
      </c>
      <c r="F33" s="50" t="s">
        <v>249</v>
      </c>
      <c r="G33" s="282" t="s">
        <v>2163</v>
      </c>
      <c r="H33" s="54" t="s">
        <v>1326</v>
      </c>
      <c r="I33" s="55" t="s">
        <v>2164</v>
      </c>
      <c r="J33" s="50" t="s">
        <v>60</v>
      </c>
      <c r="K33" s="54"/>
      <c r="L33" s="71">
        <v>588.0</v>
      </c>
      <c r="M33" s="58"/>
      <c r="N33" s="59"/>
      <c r="O33" s="81"/>
      <c r="P33" s="61"/>
      <c r="Q33" s="87"/>
      <c r="R33" s="43"/>
      <c r="S33" s="44"/>
      <c r="T33" s="139"/>
      <c r="U33" s="140"/>
      <c r="V33" s="138"/>
      <c r="W33" s="283">
        <v>588.0</v>
      </c>
      <c r="X33" s="8"/>
      <c r="Y33" s="8"/>
      <c r="Z33" s="8"/>
      <c r="AA33" s="8"/>
      <c r="AB33" s="8"/>
      <c r="AC33" s="8"/>
      <c r="AD33" s="8"/>
      <c r="AE33" s="8"/>
    </row>
    <row r="34">
      <c r="A34" s="50" t="s">
        <v>70</v>
      </c>
      <c r="B34" s="50" t="s">
        <v>63</v>
      </c>
      <c r="C34" s="51"/>
      <c r="D34" s="70"/>
      <c r="E34" s="92"/>
      <c r="F34" s="50" t="s">
        <v>73</v>
      </c>
      <c r="G34" s="142" t="s">
        <v>2165</v>
      </c>
      <c r="H34" s="142" t="s">
        <v>2166</v>
      </c>
      <c r="I34" s="55" t="s">
        <v>2167</v>
      </c>
      <c r="J34" s="56"/>
      <c r="K34" s="54"/>
      <c r="L34" s="71">
        <v>147.0</v>
      </c>
      <c r="M34" s="58"/>
      <c r="N34" s="143"/>
      <c r="O34" s="86"/>
      <c r="P34" s="61"/>
      <c r="Q34" s="62"/>
      <c r="R34" s="63"/>
      <c r="S34" s="64"/>
      <c r="T34" s="139"/>
      <c r="U34" s="140"/>
      <c r="V34" s="135"/>
      <c r="W34" s="53">
        <v>50.0</v>
      </c>
      <c r="X34" s="8"/>
      <c r="Y34" s="8"/>
      <c r="Z34" s="8"/>
      <c r="AA34" s="8"/>
      <c r="AB34" s="8"/>
      <c r="AC34" s="8"/>
      <c r="AD34" s="8"/>
      <c r="AE34" s="8"/>
    </row>
    <row r="35">
      <c r="A35" s="50" t="s">
        <v>52</v>
      </c>
      <c r="B35" s="50" t="s">
        <v>53</v>
      </c>
      <c r="C35" s="144"/>
      <c r="D35" s="84" t="s">
        <v>54</v>
      </c>
      <c r="E35" s="53" t="s">
        <v>130</v>
      </c>
      <c r="F35" s="50" t="s">
        <v>73</v>
      </c>
      <c r="G35" s="282" t="s">
        <v>2168</v>
      </c>
      <c r="H35" s="54" t="s">
        <v>672</v>
      </c>
      <c r="I35" s="55" t="s">
        <v>673</v>
      </c>
      <c r="J35" s="50" t="s">
        <v>60</v>
      </c>
      <c r="K35" s="54"/>
      <c r="L35" s="71"/>
      <c r="M35" s="58"/>
      <c r="N35" s="143"/>
      <c r="O35" s="86"/>
      <c r="P35" s="61" t="s">
        <v>323</v>
      </c>
      <c r="Q35" s="62"/>
      <c r="R35" s="63"/>
      <c r="S35" s="64"/>
      <c r="T35" s="139"/>
      <c r="U35" s="140"/>
      <c r="V35" s="138"/>
      <c r="W35" s="53" t="s">
        <v>54</v>
      </c>
      <c r="X35" s="8"/>
      <c r="Y35" s="8"/>
      <c r="Z35" s="8"/>
      <c r="AA35" s="8"/>
      <c r="AB35" s="8"/>
      <c r="AC35" s="8"/>
      <c r="AD35" s="8"/>
      <c r="AE35" s="8"/>
    </row>
    <row r="36">
      <c r="A36" s="50" t="s">
        <v>70</v>
      </c>
      <c r="B36" s="50" t="s">
        <v>63</v>
      </c>
      <c r="C36" s="51"/>
      <c r="D36" s="161" t="s">
        <v>2169</v>
      </c>
      <c r="E36" s="53" t="s">
        <v>72</v>
      </c>
      <c r="F36" s="50" t="s">
        <v>73</v>
      </c>
      <c r="G36" s="282" t="s">
        <v>2170</v>
      </c>
      <c r="H36" s="54" t="s">
        <v>1358</v>
      </c>
      <c r="I36" s="55" t="s">
        <v>2171</v>
      </c>
      <c r="J36" s="50" t="s">
        <v>77</v>
      </c>
      <c r="K36" s="54"/>
      <c r="L36" s="71">
        <v>200.0</v>
      </c>
      <c r="M36" s="58"/>
      <c r="N36" s="119"/>
      <c r="O36" s="86"/>
      <c r="P36" s="61"/>
      <c r="Q36" s="73"/>
      <c r="R36" s="74"/>
      <c r="S36" s="75"/>
      <c r="T36" s="139"/>
      <c r="U36" s="146"/>
      <c r="V36" s="138"/>
      <c r="W36" s="53">
        <v>50.0</v>
      </c>
      <c r="X36" s="8"/>
      <c r="Y36" s="8"/>
      <c r="Z36" s="8"/>
      <c r="AA36" s="8"/>
      <c r="AB36" s="8"/>
      <c r="AC36" s="8"/>
      <c r="AD36" s="8"/>
      <c r="AE36" s="8"/>
    </row>
    <row r="37">
      <c r="A37" s="50" t="s">
        <v>52</v>
      </c>
      <c r="B37" s="50" t="s">
        <v>63</v>
      </c>
      <c r="C37" s="161" t="s">
        <v>2172</v>
      </c>
      <c r="D37" s="161" t="s">
        <v>2173</v>
      </c>
      <c r="E37" s="53" t="s">
        <v>72</v>
      </c>
      <c r="F37" s="50" t="s">
        <v>73</v>
      </c>
      <c r="G37" s="282" t="s">
        <v>2174</v>
      </c>
      <c r="H37" s="54" t="s">
        <v>663</v>
      </c>
      <c r="I37" s="55" t="s">
        <v>2175</v>
      </c>
      <c r="J37" s="50" t="s">
        <v>77</v>
      </c>
      <c r="K37" s="54"/>
      <c r="L37" s="71"/>
      <c r="M37" s="58"/>
      <c r="N37" s="107"/>
      <c r="O37" s="86"/>
      <c r="P37" s="61">
        <v>400.0</v>
      </c>
      <c r="Q37" s="87"/>
      <c r="R37" s="43"/>
      <c r="S37" s="44"/>
      <c r="T37" s="139"/>
      <c r="U37" s="140"/>
      <c r="V37" s="138"/>
      <c r="W37" s="53">
        <v>100.0</v>
      </c>
      <c r="X37" s="8"/>
      <c r="Y37" s="8"/>
      <c r="Z37" s="8"/>
      <c r="AA37" s="8"/>
      <c r="AB37" s="8"/>
      <c r="AC37" s="8"/>
      <c r="AD37" s="8"/>
      <c r="AE37" s="8"/>
    </row>
    <row r="38">
      <c r="A38" s="50" t="s">
        <v>52</v>
      </c>
      <c r="B38" s="50" t="s">
        <v>63</v>
      </c>
      <c r="C38" s="79"/>
      <c r="D38" s="161" t="s">
        <v>2176</v>
      </c>
      <c r="E38" s="53" t="s">
        <v>35</v>
      </c>
      <c r="F38" s="50" t="s">
        <v>73</v>
      </c>
      <c r="G38" s="282" t="s">
        <v>2177</v>
      </c>
      <c r="H38" s="54"/>
      <c r="I38" s="55" t="s">
        <v>2178</v>
      </c>
      <c r="J38" s="50" t="s">
        <v>60</v>
      </c>
      <c r="K38" s="54"/>
      <c r="L38" s="57"/>
      <c r="M38" s="58"/>
      <c r="N38" s="59">
        <v>294.0</v>
      </c>
      <c r="O38" s="86"/>
      <c r="P38" s="61"/>
      <c r="Q38" s="62"/>
      <c r="R38" s="63"/>
      <c r="S38" s="64"/>
      <c r="T38" s="139"/>
      <c r="U38" s="140"/>
      <c r="V38" s="135"/>
      <c r="W38" s="53">
        <v>147.0</v>
      </c>
      <c r="X38" s="8"/>
      <c r="Y38" s="8"/>
      <c r="Z38" s="8"/>
      <c r="AA38" s="8"/>
      <c r="AB38" s="8"/>
      <c r="AC38" s="8"/>
      <c r="AD38" s="8"/>
      <c r="AE38" s="8"/>
    </row>
    <row r="39">
      <c r="A39" s="50" t="s">
        <v>70</v>
      </c>
      <c r="B39" s="50" t="s">
        <v>161</v>
      </c>
      <c r="C39" s="79"/>
      <c r="D39" s="70" t="s">
        <v>2179</v>
      </c>
      <c r="E39" s="53" t="s">
        <v>122</v>
      </c>
      <c r="F39" s="50" t="s">
        <v>2104</v>
      </c>
      <c r="G39" s="284" t="s">
        <v>2180</v>
      </c>
      <c r="H39" s="148"/>
      <c r="I39" s="55" t="s">
        <v>2181</v>
      </c>
      <c r="J39" s="50" t="s">
        <v>77</v>
      </c>
      <c r="K39" s="54"/>
      <c r="L39" s="57"/>
      <c r="M39" s="58">
        <v>700.0</v>
      </c>
      <c r="N39" s="59"/>
      <c r="O39" s="86"/>
      <c r="P39" s="61"/>
      <c r="Q39" s="62"/>
      <c r="R39" s="63"/>
      <c r="S39" s="64"/>
      <c r="T39" s="149"/>
      <c r="U39" s="140"/>
      <c r="V39" s="135"/>
      <c r="W39" s="53">
        <v>700.0</v>
      </c>
      <c r="X39" s="8"/>
      <c r="Y39" s="8"/>
      <c r="Z39" s="8"/>
      <c r="AA39" s="8"/>
      <c r="AB39" s="8"/>
      <c r="AC39" s="8"/>
      <c r="AD39" s="8"/>
      <c r="AE39" s="8"/>
    </row>
    <row r="40">
      <c r="A40" s="50" t="s">
        <v>70</v>
      </c>
      <c r="B40" s="50" t="s">
        <v>63</v>
      </c>
      <c r="C40" s="79"/>
      <c r="D40" s="70" t="s">
        <v>2182</v>
      </c>
      <c r="E40" s="53" t="s">
        <v>35</v>
      </c>
      <c r="F40" s="50" t="s">
        <v>73</v>
      </c>
      <c r="G40" s="293" t="s">
        <v>2183</v>
      </c>
      <c r="H40" s="150" t="s">
        <v>2184</v>
      </c>
      <c r="I40" s="55" t="s">
        <v>2185</v>
      </c>
      <c r="J40" s="50" t="s">
        <v>60</v>
      </c>
      <c r="K40" s="54"/>
      <c r="L40" s="71"/>
      <c r="M40" s="58"/>
      <c r="N40" s="59"/>
      <c r="O40" s="81"/>
      <c r="P40" s="61"/>
      <c r="Q40" s="62">
        <v>147.0</v>
      </c>
      <c r="R40" s="74"/>
      <c r="S40" s="75"/>
      <c r="T40" s="139"/>
      <c r="U40" s="140"/>
      <c r="V40" s="135"/>
      <c r="W40" s="53">
        <v>50.0</v>
      </c>
      <c r="X40" s="8"/>
      <c r="Y40" s="8"/>
      <c r="Z40" s="8"/>
      <c r="AA40" s="8"/>
      <c r="AB40" s="8"/>
      <c r="AC40" s="8"/>
      <c r="AD40" s="8"/>
      <c r="AE40" s="8"/>
    </row>
    <row r="41">
      <c r="A41" s="50" t="s">
        <v>70</v>
      </c>
      <c r="B41" s="50" t="s">
        <v>63</v>
      </c>
      <c r="C41" s="51"/>
      <c r="D41" s="70" t="s">
        <v>2186</v>
      </c>
      <c r="E41" s="53" t="s">
        <v>35</v>
      </c>
      <c r="F41" s="50" t="s">
        <v>73</v>
      </c>
      <c r="G41" s="282" t="s">
        <v>2187</v>
      </c>
      <c r="H41" s="54" t="s">
        <v>2184</v>
      </c>
      <c r="I41" s="55" t="s">
        <v>2185</v>
      </c>
      <c r="J41" s="50" t="s">
        <v>60</v>
      </c>
      <c r="K41" s="54"/>
      <c r="L41" s="71"/>
      <c r="M41" s="58"/>
      <c r="N41" s="59"/>
      <c r="O41" s="86"/>
      <c r="P41" s="61"/>
      <c r="Q41" s="87">
        <v>147.0</v>
      </c>
      <c r="R41" s="152"/>
      <c r="S41" s="153"/>
      <c r="T41" s="139"/>
      <c r="U41" s="140"/>
      <c r="V41" s="138"/>
      <c r="W41" s="53">
        <v>50.0</v>
      </c>
      <c r="X41" s="8"/>
      <c r="Y41" s="8"/>
      <c r="Z41" s="8"/>
      <c r="AA41" s="8"/>
      <c r="AB41" s="8"/>
      <c r="AC41" s="8"/>
      <c r="AD41" s="8"/>
      <c r="AE41" s="8"/>
    </row>
    <row r="42">
      <c r="A42" s="50" t="s">
        <v>52</v>
      </c>
      <c r="B42" s="50" t="s">
        <v>63</v>
      </c>
      <c r="C42" s="51"/>
      <c r="D42" s="70" t="s">
        <v>2188</v>
      </c>
      <c r="E42" s="53" t="s">
        <v>92</v>
      </c>
      <c r="F42" s="50" t="s">
        <v>2097</v>
      </c>
      <c r="G42" s="282" t="s">
        <v>2189</v>
      </c>
      <c r="H42" s="54" t="s">
        <v>2190</v>
      </c>
      <c r="I42" s="53" t="s">
        <v>2191</v>
      </c>
      <c r="J42" s="50" t="s">
        <v>60</v>
      </c>
      <c r="K42" s="54"/>
      <c r="L42" s="134"/>
      <c r="M42" s="58"/>
      <c r="N42" s="59"/>
      <c r="O42" s="86">
        <v>250.0</v>
      </c>
      <c r="P42" s="61"/>
      <c r="Q42" s="62"/>
      <c r="R42" s="63"/>
      <c r="S42" s="64"/>
      <c r="T42" s="139"/>
      <c r="U42" s="140"/>
      <c r="V42" s="135"/>
      <c r="W42" s="53">
        <v>125.0</v>
      </c>
      <c r="X42" s="8"/>
      <c r="Y42" s="8"/>
      <c r="Z42" s="8"/>
      <c r="AA42" s="8"/>
      <c r="AB42" s="8"/>
      <c r="AC42" s="8"/>
      <c r="AD42" s="8"/>
      <c r="AE42" s="8"/>
    </row>
    <row r="43">
      <c r="A43" s="50" t="s">
        <v>70</v>
      </c>
      <c r="B43" s="50" t="s">
        <v>63</v>
      </c>
      <c r="C43" s="51"/>
      <c r="D43" s="84" t="s">
        <v>2192</v>
      </c>
      <c r="E43" s="53" t="s">
        <v>35</v>
      </c>
      <c r="F43" s="50" t="s">
        <v>73</v>
      </c>
      <c r="G43" s="282" t="s">
        <v>2193</v>
      </c>
      <c r="H43" s="54"/>
      <c r="I43" s="55" t="s">
        <v>2194</v>
      </c>
      <c r="J43" s="50" t="s">
        <v>60</v>
      </c>
      <c r="K43" s="54"/>
      <c r="L43" s="71">
        <v>147.0</v>
      </c>
      <c r="M43" s="58"/>
      <c r="N43" s="107"/>
      <c r="O43" s="154"/>
      <c r="P43" s="127"/>
      <c r="Q43" s="62"/>
      <c r="R43" s="63"/>
      <c r="S43" s="64"/>
      <c r="T43" s="139"/>
      <c r="U43" s="140"/>
      <c r="V43" s="138"/>
      <c r="W43" s="53">
        <v>50.0</v>
      </c>
      <c r="X43" s="8"/>
      <c r="Y43" s="8"/>
      <c r="Z43" s="8"/>
      <c r="AA43" s="8"/>
      <c r="AB43" s="8"/>
      <c r="AC43" s="8"/>
      <c r="AD43" s="8"/>
      <c r="AE43" s="8"/>
    </row>
    <row r="44">
      <c r="A44" s="50" t="s">
        <v>70</v>
      </c>
      <c r="B44" s="50" t="s">
        <v>63</v>
      </c>
      <c r="C44" s="51"/>
      <c r="D44" s="70" t="s">
        <v>2195</v>
      </c>
      <c r="E44" s="53" t="s">
        <v>128</v>
      </c>
      <c r="F44" s="50" t="s">
        <v>2097</v>
      </c>
      <c r="G44" s="282" t="s">
        <v>2196</v>
      </c>
      <c r="H44" s="54" t="s">
        <v>2197</v>
      </c>
      <c r="I44" s="55" t="s">
        <v>608</v>
      </c>
      <c r="J44" s="50" t="s">
        <v>77</v>
      </c>
      <c r="K44" s="54"/>
      <c r="L44" s="71"/>
      <c r="M44" s="93"/>
      <c r="N44" s="59"/>
      <c r="O44" s="155"/>
      <c r="P44" s="61"/>
      <c r="Q44" s="62">
        <v>250.0</v>
      </c>
      <c r="R44" s="63"/>
      <c r="S44" s="64"/>
      <c r="T44" s="139"/>
      <c r="U44" s="140"/>
      <c r="V44" s="138"/>
      <c r="W44" s="53">
        <v>125.0</v>
      </c>
      <c r="X44" s="8"/>
      <c r="Y44" s="8"/>
      <c r="Z44" s="8"/>
      <c r="AA44" s="8"/>
      <c r="AB44" s="8"/>
      <c r="AC44" s="8"/>
      <c r="AD44" s="8"/>
      <c r="AE44" s="8"/>
    </row>
    <row r="45">
      <c r="A45" s="50" t="s">
        <v>70</v>
      </c>
      <c r="B45" s="50" t="s">
        <v>63</v>
      </c>
      <c r="C45" s="79"/>
      <c r="D45" s="294" t="s">
        <v>2198</v>
      </c>
      <c r="E45" s="53" t="s">
        <v>100</v>
      </c>
      <c r="F45" s="50" t="s">
        <v>73</v>
      </c>
      <c r="G45" s="295" t="s">
        <v>2199</v>
      </c>
      <c r="H45" s="157"/>
      <c r="I45" s="360" t="s">
        <v>1419</v>
      </c>
      <c r="J45" s="50" t="s">
        <v>60</v>
      </c>
      <c r="K45" s="54"/>
      <c r="L45" s="57">
        <v>294.0</v>
      </c>
      <c r="M45" s="58"/>
      <c r="N45" s="59"/>
      <c r="O45" s="154"/>
      <c r="P45" s="61"/>
      <c r="Q45" s="62"/>
      <c r="R45" s="63"/>
      <c r="S45" s="64"/>
      <c r="T45" s="139"/>
      <c r="U45" s="146"/>
      <c r="V45" s="138"/>
      <c r="W45" s="53">
        <v>50.0</v>
      </c>
      <c r="X45" s="8"/>
      <c r="Y45" s="8"/>
      <c r="Z45" s="8"/>
      <c r="AA45" s="8"/>
      <c r="AB45" s="8"/>
      <c r="AC45" s="8"/>
      <c r="AD45" s="8"/>
      <c r="AE45" s="8"/>
    </row>
    <row r="46">
      <c r="A46" s="50" t="s">
        <v>52</v>
      </c>
      <c r="B46" s="50" t="s">
        <v>53</v>
      </c>
      <c r="C46" s="79"/>
      <c r="D46" s="84" t="s">
        <v>54</v>
      </c>
      <c r="E46" s="53" t="s">
        <v>92</v>
      </c>
      <c r="F46" s="50" t="s">
        <v>2104</v>
      </c>
      <c r="G46" s="282" t="s">
        <v>2200</v>
      </c>
      <c r="H46" s="54"/>
      <c r="I46" s="55" t="s">
        <v>2201</v>
      </c>
      <c r="J46" s="50" t="s">
        <v>60</v>
      </c>
      <c r="K46" s="54"/>
      <c r="L46" s="71"/>
      <c r="M46" s="58"/>
      <c r="N46" s="59"/>
      <c r="O46" s="159"/>
      <c r="P46" s="61" t="s">
        <v>323</v>
      </c>
      <c r="Q46" s="62"/>
      <c r="R46" s="63"/>
      <c r="S46" s="64"/>
      <c r="T46" s="139"/>
      <c r="U46" s="146"/>
      <c r="V46" s="103"/>
      <c r="W46" s="53" t="s">
        <v>54</v>
      </c>
      <c r="X46" s="8"/>
      <c r="Y46" s="8"/>
      <c r="Z46" s="8"/>
      <c r="AA46" s="8"/>
      <c r="AB46" s="8"/>
      <c r="AC46" s="8"/>
      <c r="AD46" s="8"/>
      <c r="AE46" s="8"/>
    </row>
    <row r="47">
      <c r="A47" s="50" t="s">
        <v>52</v>
      </c>
      <c r="B47" s="50" t="s">
        <v>63</v>
      </c>
      <c r="C47" s="51"/>
      <c r="D47" s="84" t="s">
        <v>2202</v>
      </c>
      <c r="E47" s="53" t="s">
        <v>899</v>
      </c>
      <c r="F47" s="50" t="s">
        <v>2097</v>
      </c>
      <c r="G47" s="282" t="s">
        <v>2203</v>
      </c>
      <c r="H47" s="54"/>
      <c r="I47" s="55" t="s">
        <v>2204</v>
      </c>
      <c r="J47" s="50" t="s">
        <v>60</v>
      </c>
      <c r="K47" s="54"/>
      <c r="L47" s="57"/>
      <c r="M47" s="58"/>
      <c r="N47" s="59">
        <v>597.0</v>
      </c>
      <c r="O47" s="160"/>
      <c r="P47" s="132"/>
      <c r="Q47" s="62"/>
      <c r="R47" s="63"/>
      <c r="S47" s="64"/>
      <c r="T47" s="149"/>
      <c r="U47" s="140"/>
      <c r="V47" s="103"/>
      <c r="W47" s="53">
        <v>298.0</v>
      </c>
      <c r="X47" s="8"/>
      <c r="Y47" s="8"/>
      <c r="Z47" s="8"/>
      <c r="AA47" s="8"/>
      <c r="AB47" s="8"/>
      <c r="AC47" s="8"/>
      <c r="AD47" s="8"/>
      <c r="AE47" s="8"/>
    </row>
    <row r="48">
      <c r="A48" s="50" t="s">
        <v>70</v>
      </c>
      <c r="B48" s="50" t="s">
        <v>63</v>
      </c>
      <c r="C48" s="51"/>
      <c r="D48" s="161" t="s">
        <v>2205</v>
      </c>
      <c r="E48" s="53" t="s">
        <v>87</v>
      </c>
      <c r="F48" s="50" t="s">
        <v>73</v>
      </c>
      <c r="G48" s="282" t="s">
        <v>2206</v>
      </c>
      <c r="H48" s="54"/>
      <c r="I48" s="55" t="s">
        <v>2207</v>
      </c>
      <c r="J48" s="50" t="s">
        <v>49</v>
      </c>
      <c r="K48" s="54"/>
      <c r="L48" s="71"/>
      <c r="M48" s="58">
        <v>147.0</v>
      </c>
      <c r="N48" s="59"/>
      <c r="O48" s="160"/>
      <c r="P48" s="61"/>
      <c r="Q48" s="62"/>
      <c r="R48" s="63"/>
      <c r="S48" s="64"/>
      <c r="T48" s="139"/>
      <c r="U48" s="140"/>
      <c r="V48" s="96"/>
      <c r="W48" s="283">
        <v>147.0</v>
      </c>
      <c r="X48" s="8"/>
      <c r="Y48" s="8"/>
      <c r="Z48" s="8"/>
      <c r="AA48" s="8"/>
      <c r="AB48" s="8"/>
      <c r="AC48" s="8"/>
      <c r="AD48" s="8"/>
      <c r="AE48" s="8"/>
    </row>
    <row r="49">
      <c r="A49" s="50" t="s">
        <v>70</v>
      </c>
      <c r="B49" s="50" t="s">
        <v>63</v>
      </c>
      <c r="C49" s="51"/>
      <c r="D49" s="70" t="s">
        <v>2208</v>
      </c>
      <c r="E49" s="53" t="s">
        <v>87</v>
      </c>
      <c r="F49" s="50" t="s">
        <v>73</v>
      </c>
      <c r="G49" s="297" t="s">
        <v>2209</v>
      </c>
      <c r="H49" s="162"/>
      <c r="I49" s="55" t="s">
        <v>2207</v>
      </c>
      <c r="J49" s="50" t="s">
        <v>49</v>
      </c>
      <c r="K49" s="54"/>
      <c r="L49" s="71"/>
      <c r="M49" s="58">
        <v>147.0</v>
      </c>
      <c r="N49" s="143"/>
      <c r="O49" s="160"/>
      <c r="P49" s="61"/>
      <c r="Q49" s="73"/>
      <c r="R49" s="74"/>
      <c r="S49" s="75"/>
      <c r="T49" s="163"/>
      <c r="U49" s="164"/>
      <c r="V49" s="103"/>
      <c r="W49" s="283">
        <v>147.0</v>
      </c>
      <c r="X49" s="8"/>
      <c r="Y49" s="8"/>
      <c r="Z49" s="8"/>
      <c r="AA49" s="8"/>
      <c r="AB49" s="8"/>
      <c r="AC49" s="8"/>
      <c r="AD49" s="8"/>
      <c r="AE49" s="8"/>
    </row>
    <row r="50">
      <c r="A50" s="50" t="s">
        <v>70</v>
      </c>
      <c r="B50" s="50" t="s">
        <v>63</v>
      </c>
      <c r="C50" s="79"/>
      <c r="D50" s="70" t="s">
        <v>2210</v>
      </c>
      <c r="E50" s="53" t="s">
        <v>100</v>
      </c>
      <c r="F50" s="50" t="s">
        <v>73</v>
      </c>
      <c r="G50" s="282" t="s">
        <v>2211</v>
      </c>
      <c r="H50" s="54" t="s">
        <v>2212</v>
      </c>
      <c r="I50" s="55" t="s">
        <v>2213</v>
      </c>
      <c r="J50" s="50" t="s">
        <v>77</v>
      </c>
      <c r="K50" s="54"/>
      <c r="L50" s="71"/>
      <c r="M50" s="58"/>
      <c r="N50" s="165"/>
      <c r="O50" s="160"/>
      <c r="P50" s="61">
        <v>147.0</v>
      </c>
      <c r="Q50" s="62"/>
      <c r="R50" s="63"/>
      <c r="S50" s="64"/>
      <c r="T50" s="163"/>
      <c r="U50" s="166"/>
      <c r="V50" s="135"/>
      <c r="W50" s="53">
        <v>50.0</v>
      </c>
      <c r="X50" s="8"/>
      <c r="Y50" s="8"/>
      <c r="Z50" s="8"/>
      <c r="AA50" s="8"/>
      <c r="AB50" s="8"/>
      <c r="AC50" s="8"/>
      <c r="AD50" s="8"/>
      <c r="AE50" s="8"/>
    </row>
    <row r="51">
      <c r="A51" s="50" t="s">
        <v>70</v>
      </c>
      <c r="B51" s="50" t="s">
        <v>63</v>
      </c>
      <c r="C51" s="51"/>
      <c r="D51" s="70" t="s">
        <v>2214</v>
      </c>
      <c r="E51" s="53" t="s">
        <v>149</v>
      </c>
      <c r="F51" s="50" t="s">
        <v>73</v>
      </c>
      <c r="G51" s="282" t="s">
        <v>2215</v>
      </c>
      <c r="H51" s="54" t="s">
        <v>2212</v>
      </c>
      <c r="I51" s="55" t="s">
        <v>2213</v>
      </c>
      <c r="J51" s="50" t="s">
        <v>77</v>
      </c>
      <c r="K51" s="54"/>
      <c r="L51" s="71"/>
      <c r="M51" s="58"/>
      <c r="N51" s="165"/>
      <c r="O51" s="160"/>
      <c r="P51" s="61">
        <v>147.0</v>
      </c>
      <c r="Q51" s="87"/>
      <c r="R51" s="43"/>
      <c r="S51" s="44"/>
      <c r="T51" s="163"/>
      <c r="U51" s="166"/>
      <c r="V51" s="138"/>
      <c r="W51" s="53">
        <v>50.0</v>
      </c>
      <c r="X51" s="8"/>
      <c r="Y51" s="8"/>
      <c r="Z51" s="8"/>
      <c r="AA51" s="8"/>
      <c r="AB51" s="8"/>
      <c r="AC51" s="8"/>
      <c r="AD51" s="8"/>
      <c r="AE51" s="8"/>
    </row>
    <row r="52">
      <c r="A52" s="50" t="s">
        <v>70</v>
      </c>
      <c r="B52" s="50" t="s">
        <v>63</v>
      </c>
      <c r="C52" s="51"/>
      <c r="D52" s="161" t="s">
        <v>2216</v>
      </c>
      <c r="E52" s="53" t="s">
        <v>92</v>
      </c>
      <c r="F52" s="50" t="s">
        <v>2097</v>
      </c>
      <c r="G52" s="282" t="s">
        <v>2217</v>
      </c>
      <c r="H52" s="54" t="s">
        <v>2218</v>
      </c>
      <c r="I52" s="350" t="s">
        <v>2219</v>
      </c>
      <c r="J52" s="50" t="s">
        <v>60</v>
      </c>
      <c r="K52" s="54"/>
      <c r="L52" s="57"/>
      <c r="M52" s="58"/>
      <c r="N52" s="165"/>
      <c r="O52" s="160">
        <v>598.0</v>
      </c>
      <c r="P52" s="61"/>
      <c r="Q52" s="73"/>
      <c r="R52" s="74"/>
      <c r="S52" s="75"/>
      <c r="T52" s="168"/>
      <c r="U52" s="166"/>
      <c r="V52" s="138"/>
      <c r="W52" s="53">
        <v>300.0</v>
      </c>
      <c r="X52" s="8"/>
      <c r="Y52" s="8"/>
      <c r="Z52" s="8"/>
      <c r="AA52" s="8"/>
      <c r="AB52" s="8"/>
      <c r="AC52" s="8"/>
      <c r="AD52" s="8"/>
      <c r="AE52" s="8"/>
    </row>
    <row r="53">
      <c r="A53" s="50" t="s">
        <v>52</v>
      </c>
      <c r="B53" s="50" t="s">
        <v>63</v>
      </c>
      <c r="C53" s="51"/>
      <c r="D53" s="319" t="s">
        <v>2220</v>
      </c>
      <c r="E53" s="53" t="s">
        <v>130</v>
      </c>
      <c r="F53" s="50" t="s">
        <v>73</v>
      </c>
      <c r="G53" s="282" t="s">
        <v>2221</v>
      </c>
      <c r="H53" s="54" t="s">
        <v>2222</v>
      </c>
      <c r="I53" s="55" t="s">
        <v>2223</v>
      </c>
      <c r="J53" s="50" t="s">
        <v>60</v>
      </c>
      <c r="K53" s="54"/>
      <c r="L53" s="57"/>
      <c r="M53" s="58"/>
      <c r="N53" s="170"/>
      <c r="O53" s="160"/>
      <c r="P53" s="171">
        <v>120.0</v>
      </c>
      <c r="Q53" s="73"/>
      <c r="R53" s="74"/>
      <c r="S53" s="75"/>
      <c r="T53" s="163"/>
      <c r="U53" s="166"/>
      <c r="V53" s="138"/>
      <c r="W53" s="53">
        <v>50.0</v>
      </c>
      <c r="X53" s="8"/>
      <c r="Y53" s="8"/>
      <c r="Z53" s="8"/>
      <c r="AA53" s="8"/>
      <c r="AB53" s="8"/>
      <c r="AC53" s="8"/>
      <c r="AD53" s="8"/>
      <c r="AE53" s="8"/>
    </row>
    <row r="54">
      <c r="A54" s="50" t="s">
        <v>52</v>
      </c>
      <c r="B54" s="50" t="s">
        <v>63</v>
      </c>
      <c r="C54" s="51"/>
      <c r="D54" s="141" t="s">
        <v>2224</v>
      </c>
      <c r="E54" s="53" t="s">
        <v>72</v>
      </c>
      <c r="F54" s="50" t="s">
        <v>73</v>
      </c>
      <c r="G54" s="282" t="s">
        <v>2225</v>
      </c>
      <c r="H54" s="54"/>
      <c r="I54" s="55" t="s">
        <v>2226</v>
      </c>
      <c r="J54" s="50" t="s">
        <v>77</v>
      </c>
      <c r="K54" s="54"/>
      <c r="L54" s="71"/>
      <c r="M54" s="93"/>
      <c r="N54" s="165"/>
      <c r="O54" s="160">
        <v>150.0</v>
      </c>
      <c r="P54" s="171"/>
      <c r="Q54" s="62"/>
      <c r="R54" s="63"/>
      <c r="S54" s="64"/>
      <c r="T54" s="163"/>
      <c r="U54" s="166"/>
      <c r="V54" s="138"/>
      <c r="W54" s="53">
        <v>75.0</v>
      </c>
      <c r="X54" s="8"/>
      <c r="Y54" s="8"/>
      <c r="Z54" s="8"/>
      <c r="AA54" s="8"/>
      <c r="AB54" s="8"/>
      <c r="AC54" s="8"/>
      <c r="AD54" s="8"/>
      <c r="AE54" s="361" t="s">
        <v>2227</v>
      </c>
    </row>
    <row r="55">
      <c r="A55" s="50" t="s">
        <v>52</v>
      </c>
      <c r="B55" s="50" t="s">
        <v>63</v>
      </c>
      <c r="C55" s="51"/>
      <c r="D55" s="141" t="s">
        <v>2228</v>
      </c>
      <c r="E55" s="53" t="s">
        <v>72</v>
      </c>
      <c r="F55" s="50" t="s">
        <v>73</v>
      </c>
      <c r="G55" s="284" t="s">
        <v>2229</v>
      </c>
      <c r="H55" s="106"/>
      <c r="I55" s="55" t="s">
        <v>2230</v>
      </c>
      <c r="J55" s="50" t="s">
        <v>77</v>
      </c>
      <c r="K55" s="54"/>
      <c r="L55" s="158"/>
      <c r="M55" s="58"/>
      <c r="N55" s="165">
        <v>119.9</v>
      </c>
      <c r="O55" s="160"/>
      <c r="P55" s="171"/>
      <c r="Q55" s="73"/>
      <c r="R55" s="74"/>
      <c r="S55" s="75"/>
      <c r="T55" s="163"/>
      <c r="U55" s="164"/>
      <c r="V55" s="138"/>
      <c r="W55" s="53">
        <v>50.0</v>
      </c>
      <c r="X55" s="8"/>
      <c r="Y55" s="8"/>
      <c r="Z55" s="8"/>
      <c r="AA55" s="8"/>
      <c r="AB55" s="8"/>
      <c r="AC55" s="8"/>
      <c r="AD55" s="8"/>
      <c r="AE55" s="8"/>
    </row>
    <row r="56">
      <c r="A56" s="50" t="s">
        <v>70</v>
      </c>
      <c r="B56" s="50" t="s">
        <v>63</v>
      </c>
      <c r="C56" s="51"/>
      <c r="D56" s="141" t="s">
        <v>2231</v>
      </c>
      <c r="E56" s="173" t="s">
        <v>122</v>
      </c>
      <c r="F56" s="50" t="s">
        <v>2232</v>
      </c>
      <c r="G56" s="282" t="s">
        <v>2233</v>
      </c>
      <c r="H56" s="54"/>
      <c r="I56" s="55" t="s">
        <v>2234</v>
      </c>
      <c r="J56" s="50" t="s">
        <v>77</v>
      </c>
      <c r="K56" s="54"/>
      <c r="L56" s="71">
        <v>499.0</v>
      </c>
      <c r="M56" s="174"/>
      <c r="N56" s="165"/>
      <c r="O56" s="172"/>
      <c r="P56" s="171"/>
      <c r="Q56" s="62"/>
      <c r="R56" s="63"/>
      <c r="S56" s="64"/>
      <c r="T56" s="168"/>
      <c r="U56" s="166"/>
      <c r="V56" s="138"/>
      <c r="W56" s="89">
        <v>250.0</v>
      </c>
      <c r="X56" s="8"/>
      <c r="Y56" s="8"/>
      <c r="Z56" s="8"/>
      <c r="AA56" s="8"/>
      <c r="AB56" s="8"/>
      <c r="AC56" s="8"/>
      <c r="AD56" s="8"/>
      <c r="AE56" s="8"/>
    </row>
    <row r="57">
      <c r="A57" s="50" t="s">
        <v>70</v>
      </c>
      <c r="B57" s="50" t="s">
        <v>63</v>
      </c>
      <c r="C57" s="51"/>
      <c r="D57" s="141" t="s">
        <v>2235</v>
      </c>
      <c r="E57" s="173" t="s">
        <v>92</v>
      </c>
      <c r="F57" s="50" t="s">
        <v>2097</v>
      </c>
      <c r="G57" s="326" t="s">
        <v>2236</v>
      </c>
      <c r="H57" s="175" t="s">
        <v>2237</v>
      </c>
      <c r="I57" s="55" t="s">
        <v>2238</v>
      </c>
      <c r="J57" s="50" t="s">
        <v>60</v>
      </c>
      <c r="K57" s="54"/>
      <c r="L57" s="71"/>
      <c r="M57" s="58"/>
      <c r="N57" s="165"/>
      <c r="O57" s="176">
        <v>299.0</v>
      </c>
      <c r="P57" s="171"/>
      <c r="Q57" s="62"/>
      <c r="R57" s="63"/>
      <c r="S57" s="64"/>
      <c r="T57" s="168"/>
      <c r="U57" s="166"/>
      <c r="V57" s="138"/>
      <c r="W57" s="53">
        <v>149.5</v>
      </c>
      <c r="X57" s="8"/>
      <c r="Y57" s="8"/>
      <c r="Z57" s="8"/>
      <c r="AA57" s="8"/>
      <c r="AB57" s="8"/>
      <c r="AC57" s="8"/>
      <c r="AD57" s="8"/>
      <c r="AE57" s="8"/>
    </row>
    <row r="58">
      <c r="A58" s="50" t="s">
        <v>70</v>
      </c>
      <c r="B58" s="50" t="s">
        <v>63</v>
      </c>
      <c r="C58" s="51"/>
      <c r="D58" s="141" t="s">
        <v>2239</v>
      </c>
      <c r="E58" s="173" t="s">
        <v>72</v>
      </c>
      <c r="F58" s="50" t="s">
        <v>73</v>
      </c>
      <c r="G58" s="282" t="s">
        <v>2240</v>
      </c>
      <c r="H58" s="54" t="s">
        <v>2241</v>
      </c>
      <c r="I58" s="55" t="s">
        <v>2242</v>
      </c>
      <c r="J58" s="50" t="s">
        <v>77</v>
      </c>
      <c r="K58" s="54"/>
      <c r="L58" s="177">
        <v>294.0</v>
      </c>
      <c r="M58" s="58"/>
      <c r="N58" s="165"/>
      <c r="O58" s="160"/>
      <c r="P58" s="171"/>
      <c r="Q58" s="151"/>
      <c r="R58" s="152"/>
      <c r="S58" s="153"/>
      <c r="T58" s="168"/>
      <c r="U58" s="166"/>
      <c r="V58" s="138"/>
      <c r="W58" s="53">
        <v>50.0</v>
      </c>
      <c r="X58" s="8"/>
      <c r="Y58" s="8"/>
      <c r="Z58" s="8"/>
      <c r="AA58" s="8"/>
      <c r="AB58" s="8"/>
      <c r="AC58" s="8"/>
      <c r="AD58" s="8"/>
      <c r="AE58" s="8"/>
    </row>
    <row r="59">
      <c r="A59" s="50" t="s">
        <v>70</v>
      </c>
      <c r="B59" s="50" t="s">
        <v>63</v>
      </c>
      <c r="C59" s="141"/>
      <c r="D59" s="141" t="s">
        <v>2243</v>
      </c>
      <c r="E59" s="173" t="s">
        <v>149</v>
      </c>
      <c r="F59" s="50" t="s">
        <v>73</v>
      </c>
      <c r="G59" s="282" t="s">
        <v>2244</v>
      </c>
      <c r="H59" s="54"/>
      <c r="I59" s="55" t="s">
        <v>2245</v>
      </c>
      <c r="J59" s="50" t="s">
        <v>77</v>
      </c>
      <c r="K59" s="54"/>
      <c r="L59" s="177">
        <v>147.0</v>
      </c>
      <c r="M59" s="58"/>
      <c r="N59" s="165"/>
      <c r="O59" s="172"/>
      <c r="P59" s="179"/>
      <c r="Q59" s="151"/>
      <c r="R59" s="152"/>
      <c r="S59" s="153"/>
      <c r="T59" s="168"/>
      <c r="U59" s="166"/>
      <c r="V59" s="138"/>
      <c r="W59" s="53">
        <v>50.0</v>
      </c>
      <c r="X59" s="8"/>
      <c r="Y59" s="8"/>
      <c r="Z59" s="8"/>
      <c r="AA59" s="8"/>
      <c r="AB59" s="8"/>
      <c r="AC59" s="8"/>
      <c r="AD59" s="8"/>
      <c r="AE59" s="8"/>
    </row>
    <row r="60">
      <c r="A60" s="50" t="s">
        <v>70</v>
      </c>
      <c r="B60" s="50" t="s">
        <v>63</v>
      </c>
      <c r="C60" s="51"/>
      <c r="D60" s="141" t="s">
        <v>2246</v>
      </c>
      <c r="E60" s="173" t="s">
        <v>72</v>
      </c>
      <c r="F60" s="50" t="s">
        <v>73</v>
      </c>
      <c r="G60" s="282" t="s">
        <v>2247</v>
      </c>
      <c r="H60" s="54"/>
      <c r="I60" s="55" t="s">
        <v>2248</v>
      </c>
      <c r="J60" s="50" t="s">
        <v>77</v>
      </c>
      <c r="K60" s="54"/>
      <c r="L60" s="177"/>
      <c r="M60" s="58">
        <v>127.0</v>
      </c>
      <c r="N60" s="180"/>
      <c r="O60" s="172"/>
      <c r="P60" s="171"/>
      <c r="Q60" s="62"/>
      <c r="R60" s="63"/>
      <c r="S60" s="64"/>
      <c r="T60" s="163"/>
      <c r="U60" s="166"/>
      <c r="V60" s="138"/>
      <c r="W60" s="283">
        <v>127.0</v>
      </c>
      <c r="X60" s="8"/>
      <c r="Y60" s="8"/>
      <c r="Z60" s="8"/>
      <c r="AA60" s="8"/>
      <c r="AB60" s="8"/>
      <c r="AC60" s="8"/>
      <c r="AD60" s="8"/>
      <c r="AE60" s="8"/>
    </row>
    <row r="61">
      <c r="A61" s="50" t="s">
        <v>70</v>
      </c>
      <c r="B61" s="50" t="s">
        <v>63</v>
      </c>
      <c r="C61" s="51"/>
      <c r="D61" s="141" t="s">
        <v>2249</v>
      </c>
      <c r="E61" s="173" t="s">
        <v>72</v>
      </c>
      <c r="F61" s="50" t="s">
        <v>73</v>
      </c>
      <c r="G61" s="282" t="s">
        <v>2250</v>
      </c>
      <c r="H61" s="54"/>
      <c r="I61" s="55" t="s">
        <v>2251</v>
      </c>
      <c r="J61" s="50" t="s">
        <v>77</v>
      </c>
      <c r="K61" s="54"/>
      <c r="L61" s="177"/>
      <c r="M61" s="58">
        <v>147.0</v>
      </c>
      <c r="N61" s="165"/>
      <c r="O61" s="176"/>
      <c r="P61" s="171"/>
      <c r="Q61" s="73"/>
      <c r="R61" s="74"/>
      <c r="S61" s="75"/>
      <c r="T61" s="163"/>
      <c r="U61" s="166"/>
      <c r="V61" s="138"/>
      <c r="W61" s="53">
        <v>50.0</v>
      </c>
      <c r="X61" s="8"/>
      <c r="Y61" s="8"/>
      <c r="Z61" s="8"/>
      <c r="AA61" s="8"/>
      <c r="AB61" s="8"/>
      <c r="AC61" s="8"/>
      <c r="AD61" s="8"/>
      <c r="AE61" s="8"/>
    </row>
    <row r="62">
      <c r="A62" s="50" t="s">
        <v>52</v>
      </c>
      <c r="B62" s="50" t="s">
        <v>53</v>
      </c>
      <c r="C62" s="79"/>
      <c r="D62" s="141" t="s">
        <v>54</v>
      </c>
      <c r="E62" s="173" t="s">
        <v>87</v>
      </c>
      <c r="F62" s="50" t="s">
        <v>73</v>
      </c>
      <c r="G62" s="282" t="s">
        <v>2252</v>
      </c>
      <c r="H62" s="54"/>
      <c r="I62" s="55" t="s">
        <v>2253</v>
      </c>
      <c r="J62" s="50" t="s">
        <v>60</v>
      </c>
      <c r="K62" s="54"/>
      <c r="L62" s="177"/>
      <c r="M62" s="58"/>
      <c r="N62" s="165" t="s">
        <v>323</v>
      </c>
      <c r="O62" s="172"/>
      <c r="P62" s="171"/>
      <c r="Q62" s="73"/>
      <c r="R62" s="74"/>
      <c r="S62" s="75"/>
      <c r="T62" s="163"/>
      <c r="U62" s="166"/>
      <c r="V62" s="138"/>
      <c r="W62" s="53" t="s">
        <v>54</v>
      </c>
      <c r="X62" s="8"/>
      <c r="Y62" s="8"/>
      <c r="Z62" s="8"/>
      <c r="AA62" s="8"/>
      <c r="AB62" s="8"/>
      <c r="AC62" s="8"/>
      <c r="AD62" s="8"/>
      <c r="AE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54"/>
      <c r="L63" s="177"/>
      <c r="M63" s="93"/>
      <c r="N63" s="165"/>
      <c r="O63" s="181"/>
      <c r="P63" s="179"/>
      <c r="Q63" s="73"/>
      <c r="R63" s="74"/>
      <c r="S63" s="75"/>
      <c r="T63" s="163"/>
      <c r="U63" s="166"/>
      <c r="V63" s="135"/>
      <c r="W63" s="53"/>
      <c r="X63" s="8"/>
      <c r="Y63" s="8"/>
      <c r="Z63" s="8"/>
      <c r="AA63" s="8"/>
      <c r="AB63" s="8"/>
      <c r="AC63" s="8"/>
      <c r="AD63" s="8"/>
      <c r="AE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54"/>
      <c r="L64" s="177"/>
      <c r="M64" s="58"/>
      <c r="N64" s="165"/>
      <c r="O64" s="181"/>
      <c r="P64" s="171"/>
      <c r="Q64" s="73"/>
      <c r="R64" s="74"/>
      <c r="S64" s="75"/>
      <c r="T64" s="163"/>
      <c r="U64" s="166"/>
      <c r="V64" s="138"/>
      <c r="W64" s="53"/>
      <c r="X64" s="8"/>
      <c r="Y64" s="8"/>
      <c r="Z64" s="8"/>
      <c r="AA64" s="8"/>
      <c r="AB64" s="8"/>
      <c r="AC64" s="8"/>
      <c r="AD64" s="8"/>
      <c r="AE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54"/>
      <c r="L65" s="177"/>
      <c r="M65" s="58"/>
      <c r="N65" s="170"/>
      <c r="O65" s="181"/>
      <c r="P65" s="179"/>
      <c r="Q65" s="62"/>
      <c r="R65" s="63"/>
      <c r="S65" s="64"/>
      <c r="T65" s="163"/>
      <c r="U65" s="166"/>
      <c r="V65" s="138"/>
      <c r="W65" s="53"/>
      <c r="X65" s="8"/>
      <c r="Y65" s="8"/>
      <c r="Z65" s="8"/>
      <c r="AA65" s="8"/>
      <c r="AB65" s="8"/>
      <c r="AC65" s="8"/>
      <c r="AD65" s="8"/>
      <c r="AE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54"/>
      <c r="L66" s="177"/>
      <c r="M66" s="93"/>
      <c r="N66" s="170"/>
      <c r="O66" s="181"/>
      <c r="P66" s="179"/>
      <c r="Q66" s="73"/>
      <c r="R66" s="74"/>
      <c r="S66" s="75"/>
      <c r="T66" s="163"/>
      <c r="U66" s="166"/>
      <c r="V66" s="138"/>
      <c r="W66" s="182"/>
      <c r="X66" s="8"/>
      <c r="Y66" s="8"/>
      <c r="Z66" s="8"/>
      <c r="AA66" s="8"/>
      <c r="AB66" s="8"/>
      <c r="AC66" s="8"/>
      <c r="AD66" s="8"/>
      <c r="AE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54"/>
      <c r="L67" s="178"/>
      <c r="M67" s="93"/>
      <c r="N67" s="165"/>
      <c r="O67" s="172"/>
      <c r="P67" s="179"/>
      <c r="Q67" s="62"/>
      <c r="R67" s="63"/>
      <c r="S67" s="64"/>
      <c r="T67" s="163"/>
      <c r="U67" s="166"/>
      <c r="V67" s="138"/>
      <c r="W67" s="53"/>
      <c r="X67" s="8"/>
      <c r="Y67" s="8"/>
      <c r="Z67" s="8"/>
      <c r="AA67" s="8"/>
      <c r="AB67" s="8"/>
      <c r="AC67" s="8"/>
      <c r="AD67" s="8"/>
      <c r="AE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54"/>
      <c r="L68" s="178"/>
      <c r="M68" s="93"/>
      <c r="N68" s="170"/>
      <c r="O68" s="176"/>
      <c r="P68" s="171"/>
      <c r="Q68" s="73"/>
      <c r="R68" s="74"/>
      <c r="S68" s="75"/>
      <c r="T68" s="163"/>
      <c r="U68" s="166"/>
      <c r="V68" s="138"/>
      <c r="W68" s="53"/>
      <c r="X68" s="8"/>
      <c r="Y68" s="8"/>
      <c r="Z68" s="8"/>
      <c r="AA68" s="8"/>
      <c r="AB68" s="8"/>
      <c r="AC68" s="8"/>
      <c r="AD68" s="8"/>
      <c r="AE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54"/>
      <c r="L69" s="177"/>
      <c r="M69" s="93"/>
      <c r="N69" s="170"/>
      <c r="O69" s="160"/>
      <c r="P69" s="183"/>
      <c r="Q69" s="73"/>
      <c r="R69" s="74"/>
      <c r="S69" s="75"/>
      <c r="T69" s="163"/>
      <c r="U69" s="166"/>
      <c r="V69" s="138"/>
      <c r="W69" s="53"/>
      <c r="X69" s="8"/>
      <c r="Y69" s="8"/>
      <c r="Z69" s="8"/>
      <c r="AA69" s="8"/>
      <c r="AB69" s="8"/>
      <c r="AC69" s="8"/>
      <c r="AD69" s="8"/>
      <c r="AE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54"/>
      <c r="L70" s="185"/>
      <c r="M70" s="93"/>
      <c r="N70" s="165"/>
      <c r="O70" s="172"/>
      <c r="P70" s="179"/>
      <c r="Q70" s="62"/>
      <c r="R70" s="63"/>
      <c r="S70" s="64"/>
      <c r="T70" s="163"/>
      <c r="U70" s="166"/>
      <c r="V70" s="138"/>
      <c r="W70" s="53"/>
      <c r="X70" s="8"/>
      <c r="Y70" s="8"/>
      <c r="Z70" s="8"/>
      <c r="AA70" s="8"/>
      <c r="AB70" s="8"/>
      <c r="AC70" s="8"/>
      <c r="AD70" s="8"/>
      <c r="AE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54"/>
      <c r="L71" s="186"/>
      <c r="M71" s="93"/>
      <c r="N71" s="170"/>
      <c r="O71" s="172"/>
      <c r="P71" s="179"/>
      <c r="Q71" s="73"/>
      <c r="R71" s="74"/>
      <c r="S71" s="75"/>
      <c r="T71" s="163"/>
      <c r="U71" s="166"/>
      <c r="V71" s="138"/>
      <c r="W71" s="53"/>
      <c r="X71" s="8"/>
      <c r="Y71" s="8"/>
      <c r="Z71" s="8"/>
      <c r="AA71" s="8"/>
      <c r="AB71" s="8"/>
      <c r="AC71" s="8"/>
      <c r="AD71" s="8"/>
      <c r="AE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54"/>
      <c r="L72" s="177"/>
      <c r="M72" s="93"/>
      <c r="N72" s="187"/>
      <c r="O72" s="172"/>
      <c r="P72" s="179"/>
      <c r="Q72" s="73"/>
      <c r="R72" s="74"/>
      <c r="S72" s="75"/>
      <c r="T72" s="163"/>
      <c r="U72" s="166"/>
      <c r="V72" s="138"/>
      <c r="W72" s="89"/>
      <c r="X72" s="8"/>
      <c r="Y72" s="8"/>
      <c r="Z72" s="8"/>
      <c r="AA72" s="8"/>
      <c r="AB72" s="8"/>
      <c r="AC72" s="8"/>
      <c r="AD72" s="8"/>
      <c r="AE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54"/>
      <c r="L73" s="185"/>
      <c r="M73" s="58"/>
      <c r="N73" s="170"/>
      <c r="O73" s="172"/>
      <c r="P73" s="179"/>
      <c r="Q73" s="73"/>
      <c r="R73" s="74"/>
      <c r="S73" s="75"/>
      <c r="T73" s="163"/>
      <c r="U73" s="166"/>
      <c r="V73" s="138"/>
      <c r="W73" s="53"/>
      <c r="X73" s="8"/>
      <c r="Y73" s="8"/>
      <c r="Z73" s="8"/>
      <c r="AA73" s="8"/>
      <c r="AB73" s="8"/>
      <c r="AC73" s="8"/>
      <c r="AD73" s="8"/>
      <c r="AE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54"/>
      <c r="L74" s="190"/>
      <c r="M74" s="58"/>
      <c r="N74" s="191"/>
      <c r="O74" s="192"/>
      <c r="P74" s="193"/>
      <c r="Q74" s="73"/>
      <c r="R74" s="74"/>
      <c r="S74" s="75"/>
      <c r="T74" s="194"/>
      <c r="U74" s="195"/>
      <c r="V74" s="138"/>
      <c r="W74" s="53"/>
      <c r="X74" s="8"/>
      <c r="Y74" s="8"/>
      <c r="Z74" s="8"/>
      <c r="AA74" s="8"/>
      <c r="AB74" s="8"/>
      <c r="AC74" s="8"/>
      <c r="AD74" s="8"/>
      <c r="AE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54"/>
      <c r="L75" s="196"/>
      <c r="M75" s="93"/>
      <c r="N75" s="191"/>
      <c r="O75" s="192"/>
      <c r="P75" s="197"/>
      <c r="Q75" s="151"/>
      <c r="R75" s="152"/>
      <c r="S75" s="153"/>
      <c r="T75" s="194"/>
      <c r="U75" s="195"/>
      <c r="V75" s="138"/>
      <c r="W75" s="182"/>
      <c r="X75" s="8"/>
      <c r="Y75" s="8"/>
      <c r="Z75" s="8"/>
      <c r="AA75" s="8"/>
      <c r="AB75" s="8"/>
      <c r="AC75" s="8"/>
      <c r="AD75" s="8"/>
      <c r="AE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54"/>
      <c r="L76" s="190"/>
      <c r="M76" s="93"/>
      <c r="N76" s="198"/>
      <c r="O76" s="192"/>
      <c r="P76" s="197"/>
      <c r="Q76" s="73"/>
      <c r="R76" s="74"/>
      <c r="S76" s="75"/>
      <c r="T76" s="194"/>
      <c r="U76" s="195"/>
      <c r="V76" s="138"/>
      <c r="W76" s="182"/>
      <c r="X76" s="8"/>
      <c r="Y76" s="8"/>
      <c r="Z76" s="8"/>
      <c r="AA76" s="8"/>
      <c r="AB76" s="8"/>
      <c r="AC76" s="8"/>
      <c r="AD76" s="8"/>
      <c r="AE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54"/>
      <c r="L77" s="190"/>
      <c r="M77" s="58"/>
      <c r="N77" s="191"/>
      <c r="O77" s="192"/>
      <c r="P77" s="197"/>
      <c r="Q77" s="73"/>
      <c r="R77" s="74"/>
      <c r="S77" s="75"/>
      <c r="T77" s="194"/>
      <c r="U77" s="195"/>
      <c r="V77" s="138"/>
      <c r="W77" s="182"/>
      <c r="X77" s="8"/>
      <c r="Y77" s="8"/>
      <c r="Z77" s="8"/>
      <c r="AA77" s="8"/>
      <c r="AB77" s="8"/>
      <c r="AC77" s="8"/>
      <c r="AD77" s="8"/>
      <c r="AE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54"/>
      <c r="L78" s="196"/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82"/>
      <c r="X78" s="8"/>
      <c r="Y78" s="8"/>
      <c r="Z78" s="8"/>
      <c r="AA78" s="8"/>
      <c r="AB78" s="8"/>
      <c r="AC78" s="8"/>
      <c r="AD78" s="8"/>
      <c r="AE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54"/>
      <c r="L79" s="196"/>
      <c r="M79" s="93"/>
      <c r="N79" s="191"/>
      <c r="O79" s="192"/>
      <c r="P79" s="197"/>
      <c r="Q79" s="73"/>
      <c r="R79" s="74"/>
      <c r="S79" s="75"/>
      <c r="T79" s="194"/>
      <c r="U79" s="195"/>
      <c r="V79" s="138"/>
      <c r="W79" s="199"/>
      <c r="X79" s="8"/>
      <c r="Y79" s="8"/>
      <c r="Z79" s="8"/>
      <c r="AA79" s="8"/>
      <c r="AB79" s="8"/>
      <c r="AC79" s="8"/>
      <c r="AD79" s="8"/>
      <c r="AE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54"/>
      <c r="L80" s="196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182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54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1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54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54"/>
      <c r="L83" s="190"/>
      <c r="M83" s="93"/>
      <c r="N83" s="191"/>
      <c r="O83" s="192"/>
      <c r="P83" s="197"/>
      <c r="Q83" s="73"/>
      <c r="R83" s="74"/>
      <c r="S83" s="75"/>
      <c r="T83" s="194"/>
      <c r="U83" s="195"/>
      <c r="V83" s="138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54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54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54"/>
      <c r="L86" s="203"/>
      <c r="M86" s="204"/>
      <c r="N86" s="205"/>
      <c r="O86" s="206"/>
      <c r="P86" s="207"/>
      <c r="Q86" s="208"/>
      <c r="R86" s="209"/>
      <c r="S86" s="210"/>
      <c r="T86" s="21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54"/>
      <c r="L87" s="214"/>
      <c r="M87" s="204"/>
      <c r="N87" s="215"/>
      <c r="O87" s="216"/>
      <c r="P87" s="217"/>
      <c r="Q87" s="218"/>
      <c r="R87" s="219"/>
      <c r="S87" s="220"/>
      <c r="T87" s="22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54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54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54"/>
      <c r="L95" s="203"/>
      <c r="M95" s="222"/>
      <c r="N95" s="205"/>
      <c r="O95" s="206"/>
      <c r="P95" s="207"/>
      <c r="Q95" s="223"/>
      <c r="R95" s="224"/>
      <c r="S95" s="225"/>
      <c r="T95" s="211"/>
      <c r="U95" s="212"/>
      <c r="V95" s="213"/>
      <c r="W95" s="202"/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4"/>
      <c r="L96" s="231"/>
      <c r="R96" s="231"/>
      <c r="S96" s="231"/>
      <c r="T96" s="232"/>
      <c r="U96" s="232"/>
      <c r="V96" s="233"/>
      <c r="W96" s="234">
        <f>SUM(W7:W95)</f>
        <v>9292.5</v>
      </c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1"/>
      <c r="L97" s="240" t="s">
        <v>34</v>
      </c>
      <c r="M97" s="241"/>
      <c r="R97" s="241"/>
      <c r="S97" s="241"/>
      <c r="T97" s="232"/>
      <c r="U97" s="232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"/>
      <c r="L98" s="189">
        <f>SUM(L7:L95)</f>
        <v>3950</v>
      </c>
      <c r="M98" s="245" t="s">
        <v>35</v>
      </c>
      <c r="N98" s="246"/>
      <c r="R98" s="246"/>
      <c r="S98" s="246"/>
      <c r="T98" s="247"/>
      <c r="U98" s="247"/>
      <c r="V98" s="233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"/>
      <c r="L99" s="189">
        <f>SUM(L98*2%)</f>
        <v>79</v>
      </c>
      <c r="M99" s="248">
        <f>SUM(M7:M95)</f>
        <v>4049</v>
      </c>
      <c r="N99" s="249" t="s">
        <v>24</v>
      </c>
      <c r="R99" s="249"/>
      <c r="S99" s="249"/>
      <c r="T99" s="250" t="s">
        <v>36</v>
      </c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1"/>
      <c r="L100" s="251"/>
      <c r="M100" s="91">
        <f>SUM(M99*2%)</f>
        <v>80.98</v>
      </c>
      <c r="N100" s="252" t="s">
        <v>37</v>
      </c>
      <c r="O100" s="253"/>
      <c r="R100" s="253"/>
      <c r="S100" s="253"/>
      <c r="T100" s="232"/>
      <c r="U100" s="232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55"/>
      <c r="I101" s="3"/>
      <c r="J101" s="1"/>
      <c r="K101" s="1"/>
      <c r="L101" s="8"/>
      <c r="M101" s="251"/>
      <c r="N101" s="248">
        <f>SUM(N7:N95)</f>
        <v>1910.9</v>
      </c>
      <c r="O101" s="253"/>
      <c r="R101" s="253"/>
      <c r="S101" s="253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SUM(L98,M99,N101,O103,P104,S108)</f>
        <v>12902.9</v>
      </c>
      <c r="I102" s="3"/>
      <c r="J102" s="1"/>
      <c r="K102" s="1"/>
      <c r="L102" s="8"/>
      <c r="M102" s="8"/>
      <c r="N102" s="91">
        <f>SUM(N101*1%)</f>
        <v>19.109</v>
      </c>
      <c r="O102" s="260" t="s">
        <v>40</v>
      </c>
      <c r="P102" s="231"/>
      <c r="R102" s="231"/>
      <c r="S102" s="231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SUM(T109,U110,V111)</f>
        <v>1000</v>
      </c>
      <c r="I103" s="3"/>
      <c r="J103" s="1"/>
      <c r="K103" s="1"/>
      <c r="L103" s="8"/>
      <c r="M103" s="8"/>
      <c r="N103" s="18"/>
      <c r="O103" s="189">
        <f>SUM(O7:O95)</f>
        <v>1738</v>
      </c>
      <c r="P103" s="261" t="s">
        <v>42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SUM(Q106,R107)</f>
        <v>1664</v>
      </c>
      <c r="I104" s="3"/>
      <c r="J104" s="1"/>
      <c r="K104" s="1"/>
      <c r="L104" s="8"/>
      <c r="M104" s="8"/>
      <c r="N104" s="1"/>
      <c r="O104" s="189">
        <f>SUM(O103*1%)</f>
        <v>17.38</v>
      </c>
      <c r="P104" s="189">
        <f>SUM(P7:P95)</f>
        <v>814</v>
      </c>
      <c r="Q104" s="262"/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1"/>
      <c r="L105" s="8"/>
      <c r="M105" s="8"/>
      <c r="N105" s="1"/>
      <c r="O105" s="1"/>
      <c r="P105" s="189">
        <f>SUM(P104*1%)</f>
        <v>8.14</v>
      </c>
      <c r="Q105" s="263" t="s">
        <v>44</v>
      </c>
      <c r="R105" s="262"/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SUM(L13,M15,M17,S18,M19,L21,N23,N24,L33,N38,Q40,Q41,O42,L43,L45,N47,O52,P53)</f>
        <v>5957</v>
      </c>
      <c r="I106" s="282">
        <v>0.0</v>
      </c>
      <c r="J106" s="1"/>
      <c r="K106" s="1"/>
      <c r="L106" s="8"/>
      <c r="M106" s="8"/>
      <c r="N106" s="1"/>
      <c r="O106" s="1"/>
      <c r="P106" s="8"/>
      <c r="Q106" s="189">
        <f>SUM(Q7:Q96)</f>
        <v>1664</v>
      </c>
      <c r="R106" s="267" t="s">
        <v>46</v>
      </c>
      <c r="S106" s="262"/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2">
        <f>SUM(M22,O25,S26,N28,M31,O32,L36,P37,M39,Q44,P50,P51,N55,L56,L58,L59,M60,M61,Q16)</f>
        <v>6009.9</v>
      </c>
      <c r="I107" s="301"/>
      <c r="J107" s="1"/>
      <c r="K107" s="1"/>
      <c r="L107" s="8"/>
      <c r="M107" s="8"/>
      <c r="N107" s="1"/>
      <c r="O107" s="1"/>
      <c r="P107" s="8"/>
      <c r="Q107" s="189">
        <f>SUM(Q106*2%)</f>
        <v>33.28</v>
      </c>
      <c r="R107" s="17">
        <f>SUM(R7:R95)</f>
        <v>0</v>
      </c>
      <c r="S107" s="270" t="s">
        <v>48</v>
      </c>
      <c r="T107" s="256"/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0">
        <f>SUM(L27,V30,M48,M49)</f>
        <v>2184</v>
      </c>
      <c r="I108" s="301"/>
      <c r="J108" s="1"/>
      <c r="K108" s="1"/>
      <c r="L108" s="8"/>
      <c r="M108" s="8"/>
      <c r="N108" s="1"/>
      <c r="O108" s="1"/>
      <c r="P108" s="8"/>
      <c r="Q108" s="18"/>
      <c r="R108" s="189">
        <f>SUM(R107*2%)</f>
        <v>0</v>
      </c>
      <c r="S108" s="17">
        <f>SUM(S7:S95)</f>
        <v>441</v>
      </c>
      <c r="T108" s="272" t="s">
        <v>50</v>
      </c>
      <c r="U108" s="256"/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89">
        <f>SUM(S108*1%)</f>
        <v>4.41</v>
      </c>
      <c r="T109" s="189">
        <f>SUM(T7:T96)</f>
        <v>0</v>
      </c>
      <c r="U109" s="273" t="s">
        <v>47</v>
      </c>
      <c r="V109" s="233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189">
        <f>SUM(T109*2%)</f>
        <v>0</v>
      </c>
      <c r="U110" s="189">
        <f>SUM(U7:U96)</f>
        <v>0</v>
      </c>
      <c r="V110" s="274" t="s">
        <v>49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189">
        <f>SUM(U110*2%)</f>
        <v>0</v>
      </c>
      <c r="V111" s="275">
        <f>SUM(V7:V96)</f>
        <v>1000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8"/>
      <c r="V112" s="189">
        <f>SUM(V111*2%)</f>
        <v>20</v>
      </c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276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1"/>
      <c r="L1003" s="8"/>
      <c r="M1003" s="8"/>
      <c r="N1003" s="1"/>
      <c r="O1003" s="1"/>
      <c r="P1003" s="8"/>
      <c r="Q1003" s="1"/>
      <c r="R1003" s="1"/>
      <c r="S1003" s="1"/>
      <c r="T1003" s="8"/>
      <c r="U1003" s="8"/>
      <c r="V1003" s="277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N1004" s="279"/>
      <c r="O1004" s="279"/>
      <c r="Q1004" s="279"/>
      <c r="R1004" s="279"/>
      <c r="S1004" s="279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E7:E95 E212:F1003">
      <formula1>"Vinicius,Gustavo,Kaua,Wesley,Caio,Julia,Thiago,Daniel,Gabriel,Jhonatas,Gabriel ,Produtor,Diogo,Caio Ferreira,Kaicky,Pamelah,Caio Alves,Felipe,Camila,Wiliam "</formula1>
    </dataValidation>
    <dataValidation type="list" allowBlank="1" showErrorMessage="1" sqref="A7:A95">
      <formula1>"Nobre,Publicidade"</formula1>
    </dataValidation>
    <dataValidation type="list" allowBlank="1" showErrorMessage="1" sqref="J7:J95">
      <formula1>"Mel,Drieli,Fernanda"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25.38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4"/>
      <c r="L1" s="3"/>
      <c r="M1" s="3"/>
      <c r="N1" s="4"/>
      <c r="O1" s="4"/>
      <c r="P1" s="3"/>
      <c r="Q1" s="5"/>
      <c r="R1" s="5"/>
      <c r="S1" s="5"/>
      <c r="T1" s="3"/>
      <c r="U1" s="6"/>
      <c r="V1" s="7"/>
      <c r="W1" s="3"/>
      <c r="X1" s="3"/>
      <c r="Y1" s="8"/>
      <c r="Z1" s="8"/>
      <c r="AA1" s="8"/>
      <c r="AB1" s="8"/>
      <c r="AC1" s="8"/>
      <c r="AD1" s="8"/>
      <c r="AE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333"/>
      <c r="L2" s="12"/>
      <c r="M2" s="12"/>
      <c r="N2" s="12"/>
      <c r="O2" s="12"/>
      <c r="P2" s="12"/>
      <c r="Q2" s="12"/>
      <c r="R2" s="12"/>
      <c r="S2" s="12"/>
      <c r="T2" s="12"/>
      <c r="U2" s="6"/>
      <c r="V2" s="7"/>
      <c r="W2" s="13"/>
      <c r="X2" s="3"/>
      <c r="Y2" s="8"/>
      <c r="Z2" s="8"/>
      <c r="AA2" s="8"/>
      <c r="AB2" s="8"/>
      <c r="AC2" s="8"/>
      <c r="AD2" s="8"/>
      <c r="AE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334"/>
      <c r="L3" s="15"/>
      <c r="U3" s="6"/>
      <c r="V3" s="7"/>
      <c r="W3" s="16"/>
      <c r="X3" s="3"/>
      <c r="Y3" s="8"/>
      <c r="Z3" s="8"/>
      <c r="AA3" s="8"/>
      <c r="AB3" s="8"/>
      <c r="AC3" s="8"/>
      <c r="AD3" s="8"/>
      <c r="AE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4"/>
      <c r="L4" s="3"/>
      <c r="M4" s="3"/>
      <c r="N4" s="4"/>
      <c r="O4" s="4"/>
      <c r="P4" s="3"/>
      <c r="Q4" s="4"/>
      <c r="R4" s="4"/>
      <c r="S4" s="4"/>
      <c r="T4" s="3"/>
      <c r="U4" s="6"/>
      <c r="V4" s="7"/>
      <c r="W4" s="20"/>
      <c r="X4" s="21"/>
      <c r="Y4" s="22"/>
      <c r="Z4" s="8"/>
      <c r="AA4" s="8"/>
      <c r="AB4" s="8"/>
      <c r="AC4" s="8"/>
      <c r="AD4" s="8"/>
      <c r="AE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7"/>
      <c r="L5" s="28"/>
      <c r="M5" s="29"/>
      <c r="N5" s="27"/>
      <c r="O5" s="27"/>
      <c r="P5" s="30"/>
      <c r="Q5" s="24"/>
      <c r="R5" s="24"/>
      <c r="S5" s="24"/>
      <c r="T5" s="29"/>
      <c r="U5" s="31"/>
      <c r="V5" s="32"/>
      <c r="W5" s="29"/>
      <c r="X5" s="8"/>
      <c r="Y5" s="8"/>
      <c r="Z5" s="8"/>
      <c r="AA5" s="8"/>
      <c r="AB5" s="8"/>
      <c r="AC5" s="8"/>
      <c r="AD5" s="8"/>
      <c r="AE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281" t="s">
        <v>51</v>
      </c>
      <c r="L6" s="37" t="s">
        <v>12</v>
      </c>
      <c r="M6" s="38" t="s">
        <v>13</v>
      </c>
      <c r="N6" s="39" t="s">
        <v>14</v>
      </c>
      <c r="O6" s="40" t="s">
        <v>15</v>
      </c>
      <c r="P6" s="41" t="s">
        <v>16</v>
      </c>
      <c r="Q6" s="42" t="s">
        <v>17</v>
      </c>
      <c r="R6" s="43" t="s">
        <v>18</v>
      </c>
      <c r="S6" s="44" t="s">
        <v>19</v>
      </c>
      <c r="T6" s="45" t="s">
        <v>20</v>
      </c>
      <c r="U6" s="46" t="s">
        <v>21</v>
      </c>
      <c r="V6" s="47" t="s">
        <v>22</v>
      </c>
      <c r="W6" s="48" t="s">
        <v>23</v>
      </c>
      <c r="X6" s="49" t="s">
        <v>24</v>
      </c>
      <c r="Z6" s="8"/>
      <c r="AA6" s="8"/>
      <c r="AB6" s="8"/>
      <c r="AC6" s="8"/>
      <c r="AD6" s="8"/>
      <c r="AE6" s="8"/>
    </row>
    <row r="7">
      <c r="A7" s="50" t="s">
        <v>70</v>
      </c>
      <c r="B7" s="50" t="s">
        <v>63</v>
      </c>
      <c r="C7" s="51"/>
      <c r="D7" s="70" t="s">
        <v>2254</v>
      </c>
      <c r="E7" s="53" t="s">
        <v>35</v>
      </c>
      <c r="F7" s="50" t="s">
        <v>73</v>
      </c>
      <c r="G7" s="282" t="s">
        <v>2255</v>
      </c>
      <c r="H7" s="54" t="s">
        <v>2256</v>
      </c>
      <c r="I7" s="55" t="s">
        <v>2257</v>
      </c>
      <c r="J7" s="50" t="s">
        <v>60</v>
      </c>
      <c r="K7" s="54"/>
      <c r="L7" s="57">
        <v>200.0</v>
      </c>
      <c r="M7" s="58"/>
      <c r="N7" s="59"/>
      <c r="O7" s="60"/>
      <c r="P7" s="61"/>
      <c r="Q7" s="62"/>
      <c r="R7" s="63"/>
      <c r="S7" s="64"/>
      <c r="T7" s="65"/>
      <c r="U7" s="66"/>
      <c r="V7" s="67"/>
      <c r="W7" s="53">
        <v>100.0</v>
      </c>
      <c r="X7" s="68" t="s">
        <v>25</v>
      </c>
      <c r="Y7" s="69">
        <f>SUM(L7:L95)</f>
        <v>1257.9</v>
      </c>
      <c r="Z7" s="8"/>
      <c r="AA7" s="8"/>
      <c r="AB7" s="8"/>
      <c r="AC7" s="8"/>
      <c r="AD7" s="8"/>
      <c r="AE7" s="8"/>
    </row>
    <row r="8">
      <c r="A8" s="50" t="s">
        <v>70</v>
      </c>
      <c r="B8" s="50"/>
      <c r="C8" s="51"/>
      <c r="D8" s="70"/>
      <c r="E8" s="53"/>
      <c r="F8" s="50" t="s">
        <v>73</v>
      </c>
      <c r="G8" s="54" t="s">
        <v>2258</v>
      </c>
      <c r="H8" s="54" t="s">
        <v>2256</v>
      </c>
      <c r="I8" s="55" t="s">
        <v>2257</v>
      </c>
      <c r="J8" s="56"/>
      <c r="K8" s="54"/>
      <c r="L8" s="71">
        <v>150.0</v>
      </c>
      <c r="M8" s="58"/>
      <c r="N8" s="59"/>
      <c r="O8" s="72"/>
      <c r="P8" s="61"/>
      <c r="Q8" s="73"/>
      <c r="R8" s="74"/>
      <c r="S8" s="75"/>
      <c r="T8" s="76"/>
      <c r="U8" s="77"/>
      <c r="V8" s="78"/>
      <c r="W8" s="53">
        <v>75.0</v>
      </c>
      <c r="X8" s="38" t="s">
        <v>13</v>
      </c>
      <c r="Y8" s="69">
        <f>SUM(M7:M95)</f>
        <v>1147</v>
      </c>
      <c r="Z8" s="8"/>
      <c r="AA8" s="8"/>
      <c r="AB8" s="8"/>
      <c r="AC8" s="8"/>
      <c r="AD8" s="8"/>
      <c r="AE8" s="8"/>
    </row>
    <row r="9">
      <c r="A9" s="50" t="s">
        <v>52</v>
      </c>
      <c r="B9" s="50"/>
      <c r="C9" s="79"/>
      <c r="D9" s="70" t="s">
        <v>2259</v>
      </c>
      <c r="E9" s="53" t="s">
        <v>35</v>
      </c>
      <c r="F9" s="50" t="s">
        <v>73</v>
      </c>
      <c r="G9" s="282" t="s">
        <v>2260</v>
      </c>
      <c r="H9" s="54" t="s">
        <v>2261</v>
      </c>
      <c r="I9" s="55" t="s">
        <v>2262</v>
      </c>
      <c r="J9" s="50" t="s">
        <v>60</v>
      </c>
      <c r="K9" s="54"/>
      <c r="L9" s="71"/>
      <c r="M9" s="80"/>
      <c r="N9" s="59">
        <v>244.0</v>
      </c>
      <c r="O9" s="81"/>
      <c r="P9" s="61"/>
      <c r="Q9" s="73"/>
      <c r="R9" s="74"/>
      <c r="S9" s="75"/>
      <c r="T9" s="76"/>
      <c r="U9" s="77"/>
      <c r="V9" s="67"/>
      <c r="W9" s="53">
        <v>50.0</v>
      </c>
      <c r="X9" s="82" t="s">
        <v>14</v>
      </c>
      <c r="Y9" s="83">
        <f>SUM(N7:N95)</f>
        <v>1227</v>
      </c>
      <c r="Z9" s="8"/>
      <c r="AA9" s="8"/>
      <c r="AB9" s="8"/>
      <c r="AC9" s="8"/>
      <c r="AD9" s="8"/>
      <c r="AE9" s="8"/>
    </row>
    <row r="10">
      <c r="A10" s="50" t="s">
        <v>70</v>
      </c>
      <c r="B10" s="50"/>
      <c r="C10" s="51"/>
      <c r="D10" s="84"/>
      <c r="E10" s="53" t="s">
        <v>171</v>
      </c>
      <c r="F10" s="50" t="s">
        <v>2104</v>
      </c>
      <c r="G10" s="312" t="s">
        <v>2263</v>
      </c>
      <c r="H10" s="54"/>
      <c r="I10" s="55" t="s">
        <v>2264</v>
      </c>
      <c r="J10" s="50" t="s">
        <v>49</v>
      </c>
      <c r="K10" s="54"/>
      <c r="L10" s="71"/>
      <c r="M10" s="58">
        <v>300.0</v>
      </c>
      <c r="N10" s="59"/>
      <c r="O10" s="86"/>
      <c r="P10" s="61"/>
      <c r="Q10" s="73"/>
      <c r="R10" s="43"/>
      <c r="S10" s="44"/>
      <c r="T10" s="88"/>
      <c r="U10" s="77"/>
      <c r="V10" s="67"/>
      <c r="W10" s="53">
        <v>150.0</v>
      </c>
      <c r="X10" s="90" t="s">
        <v>27</v>
      </c>
      <c r="Y10" s="83">
        <f>SUM(O7:O95)</f>
        <v>0</v>
      </c>
      <c r="Z10" s="8"/>
      <c r="AA10" s="8"/>
      <c r="AB10" s="8"/>
      <c r="AC10" s="8"/>
      <c r="AD10" s="8"/>
      <c r="AE10" s="8"/>
    </row>
    <row r="11">
      <c r="A11" s="50" t="s">
        <v>70</v>
      </c>
      <c r="B11" s="50" t="s">
        <v>63</v>
      </c>
      <c r="C11" s="51"/>
      <c r="D11" s="91"/>
      <c r="E11" s="53" t="s">
        <v>72</v>
      </c>
      <c r="F11" s="50" t="s">
        <v>73</v>
      </c>
      <c r="G11" s="296" t="s">
        <v>2265</v>
      </c>
      <c r="H11" s="54" t="s">
        <v>1777</v>
      </c>
      <c r="I11" s="55" t="s">
        <v>2266</v>
      </c>
      <c r="J11" s="50" t="s">
        <v>77</v>
      </c>
      <c r="K11" s="54"/>
      <c r="L11" s="71">
        <v>119.9</v>
      </c>
      <c r="M11" s="58"/>
      <c r="N11" s="59"/>
      <c r="O11" s="86"/>
      <c r="P11" s="61"/>
      <c r="Q11" s="73"/>
      <c r="R11" s="63"/>
      <c r="S11" s="64"/>
      <c r="T11" s="88"/>
      <c r="U11" s="95"/>
      <c r="V11" s="96"/>
      <c r="W11" s="53">
        <v>50.0</v>
      </c>
      <c r="X11" s="41" t="s">
        <v>16</v>
      </c>
      <c r="Y11" s="83">
        <f>SUM(P7:P95)</f>
        <v>0</v>
      </c>
      <c r="Z11" s="8"/>
      <c r="AA11" s="8"/>
      <c r="AB11" s="8"/>
      <c r="AC11" s="8"/>
      <c r="AD11" s="8"/>
      <c r="AE11" s="8"/>
    </row>
    <row r="12">
      <c r="A12" s="50" t="s">
        <v>52</v>
      </c>
      <c r="B12" s="50" t="s">
        <v>63</v>
      </c>
      <c r="C12" s="98"/>
      <c r="D12" s="84" t="s">
        <v>2267</v>
      </c>
      <c r="E12" s="53" t="s">
        <v>128</v>
      </c>
      <c r="F12" s="50" t="s">
        <v>2097</v>
      </c>
      <c r="G12" s="282" t="s">
        <v>2268</v>
      </c>
      <c r="H12" s="54" t="s">
        <v>2269</v>
      </c>
      <c r="I12" s="55" t="s">
        <v>2270</v>
      </c>
      <c r="J12" s="50" t="s">
        <v>77</v>
      </c>
      <c r="K12" s="54"/>
      <c r="L12" s="71"/>
      <c r="M12" s="58"/>
      <c r="N12" s="59">
        <v>250.0</v>
      </c>
      <c r="O12" s="100"/>
      <c r="P12" s="61"/>
      <c r="Q12" s="73"/>
      <c r="R12" s="63"/>
      <c r="S12" s="64"/>
      <c r="T12" s="101"/>
      <c r="U12" s="102"/>
      <c r="V12" s="103"/>
      <c r="W12" s="53">
        <v>125.0</v>
      </c>
      <c r="X12" s="44" t="s">
        <v>19</v>
      </c>
      <c r="Y12" s="97">
        <f>SUM(S7:S95)</f>
        <v>0</v>
      </c>
      <c r="Z12" s="8"/>
      <c r="AA12" s="8"/>
      <c r="AB12" s="8"/>
      <c r="AC12" s="8"/>
      <c r="AD12" s="8"/>
      <c r="AE12" s="8"/>
    </row>
    <row r="13" ht="16.5" customHeight="1">
      <c r="A13" s="50" t="s">
        <v>70</v>
      </c>
      <c r="B13" s="50" t="s">
        <v>63</v>
      </c>
      <c r="C13" s="79"/>
      <c r="D13" s="70" t="s">
        <v>2271</v>
      </c>
      <c r="E13" s="53" t="s">
        <v>412</v>
      </c>
      <c r="F13" s="50" t="s">
        <v>73</v>
      </c>
      <c r="G13" s="282" t="s">
        <v>2272</v>
      </c>
      <c r="H13" s="54" t="s">
        <v>2273</v>
      </c>
      <c r="I13" s="55" t="s">
        <v>2274</v>
      </c>
      <c r="J13" s="50" t="s">
        <v>60</v>
      </c>
      <c r="K13" s="54"/>
      <c r="L13" s="71">
        <v>150.0</v>
      </c>
      <c r="M13" s="58"/>
      <c r="N13" s="107"/>
      <c r="O13" s="86"/>
      <c r="P13" s="61"/>
      <c r="Q13" s="73"/>
      <c r="R13" s="43"/>
      <c r="S13" s="44"/>
      <c r="T13" s="76"/>
      <c r="U13" s="95"/>
      <c r="V13" s="103"/>
      <c r="W13" s="283">
        <v>150.0</v>
      </c>
      <c r="X13" s="108" t="s">
        <v>28</v>
      </c>
      <c r="Y13" s="69">
        <f>SUM(Y7:Y12)</f>
        <v>3631.9</v>
      </c>
      <c r="Z13" s="8"/>
      <c r="AA13" s="8"/>
      <c r="AB13" s="8"/>
      <c r="AC13" s="8"/>
      <c r="AD13" s="8"/>
      <c r="AE13" s="8"/>
    </row>
    <row r="14">
      <c r="A14" s="50" t="s">
        <v>70</v>
      </c>
      <c r="B14" s="50" t="s">
        <v>63</v>
      </c>
      <c r="C14" s="51"/>
      <c r="D14" s="84" t="s">
        <v>2275</v>
      </c>
      <c r="E14" s="53" t="s">
        <v>87</v>
      </c>
      <c r="F14" s="50" t="s">
        <v>73</v>
      </c>
      <c r="G14" s="282" t="s">
        <v>2276</v>
      </c>
      <c r="H14" s="54" t="s">
        <v>1510</v>
      </c>
      <c r="I14" s="55" t="s">
        <v>2277</v>
      </c>
      <c r="J14" s="50" t="s">
        <v>60</v>
      </c>
      <c r="K14" s="54"/>
      <c r="L14" s="71">
        <v>147.0</v>
      </c>
      <c r="M14" s="58"/>
      <c r="N14" s="59"/>
      <c r="O14" s="86"/>
      <c r="P14" s="61"/>
      <c r="Q14" s="73"/>
      <c r="R14" s="43"/>
      <c r="S14" s="44"/>
      <c r="T14" s="88"/>
      <c r="U14" s="109"/>
      <c r="V14" s="103"/>
      <c r="W14" s="53">
        <v>50.0</v>
      </c>
      <c r="X14" s="306"/>
      <c r="Y14" s="114"/>
      <c r="Z14" s="8"/>
      <c r="AA14" s="8"/>
      <c r="AB14" s="8"/>
      <c r="AC14" s="8"/>
      <c r="AD14" s="8"/>
      <c r="AE14" s="8"/>
    </row>
    <row r="15">
      <c r="A15" s="50" t="s">
        <v>52</v>
      </c>
      <c r="B15" s="50" t="s">
        <v>161</v>
      </c>
      <c r="C15" s="51"/>
      <c r="D15" s="70" t="s">
        <v>2278</v>
      </c>
      <c r="E15" s="53"/>
      <c r="F15" s="50" t="s">
        <v>73</v>
      </c>
      <c r="G15" s="289" t="s">
        <v>2279</v>
      </c>
      <c r="H15" s="54" t="s">
        <v>2280</v>
      </c>
      <c r="I15" s="141" t="s">
        <v>2281</v>
      </c>
      <c r="J15" s="50" t="s">
        <v>77</v>
      </c>
      <c r="K15" s="54"/>
      <c r="L15" s="71"/>
      <c r="M15" s="58"/>
      <c r="N15" s="59">
        <v>369.0</v>
      </c>
      <c r="O15" s="86"/>
      <c r="P15" s="61"/>
      <c r="Q15" s="73"/>
      <c r="R15" s="63"/>
      <c r="S15" s="64"/>
      <c r="T15" s="88"/>
      <c r="U15" s="95"/>
      <c r="V15" s="112"/>
      <c r="W15" s="283">
        <v>369.0</v>
      </c>
      <c r="X15" s="116" t="s">
        <v>29</v>
      </c>
      <c r="Z15" s="8"/>
      <c r="AA15" s="8"/>
      <c r="AB15" s="8"/>
      <c r="AC15" s="8"/>
      <c r="AD15" s="8"/>
      <c r="AE15" s="8"/>
    </row>
    <row r="16">
      <c r="A16" s="50" t="s">
        <v>70</v>
      </c>
      <c r="B16" s="50" t="s">
        <v>63</v>
      </c>
      <c r="C16" s="51"/>
      <c r="D16" s="52"/>
      <c r="E16" s="53" t="s">
        <v>35</v>
      </c>
      <c r="F16" s="50" t="s">
        <v>73</v>
      </c>
      <c r="G16" s="296" t="s">
        <v>2282</v>
      </c>
      <c r="H16" s="54" t="s">
        <v>2283</v>
      </c>
      <c r="I16" s="55" t="s">
        <v>2284</v>
      </c>
      <c r="J16" s="50" t="s">
        <v>60</v>
      </c>
      <c r="K16" s="54"/>
      <c r="L16" s="71">
        <v>197.0</v>
      </c>
      <c r="M16" s="58"/>
      <c r="N16" s="59"/>
      <c r="O16" s="86"/>
      <c r="P16" s="61"/>
      <c r="Q16" s="73"/>
      <c r="R16" s="63"/>
      <c r="S16" s="64"/>
      <c r="T16" s="88"/>
      <c r="U16" s="95"/>
      <c r="V16" s="103"/>
      <c r="W16" s="53">
        <v>50.0</v>
      </c>
      <c r="X16" s="117" t="s">
        <v>17</v>
      </c>
      <c r="Y16" s="69">
        <f>SUM(Q7:Q95)</f>
        <v>0</v>
      </c>
      <c r="Z16" s="8"/>
      <c r="AA16" s="8"/>
      <c r="AB16" s="8"/>
      <c r="AC16" s="8"/>
      <c r="AD16" s="8"/>
      <c r="AE16" s="8"/>
    </row>
    <row r="17">
      <c r="A17" s="50" t="s">
        <v>70</v>
      </c>
      <c r="B17" s="50" t="s">
        <v>63</v>
      </c>
      <c r="C17" s="79"/>
      <c r="D17" s="84" t="s">
        <v>2285</v>
      </c>
      <c r="E17" s="53" t="s">
        <v>87</v>
      </c>
      <c r="F17" s="50" t="s">
        <v>73</v>
      </c>
      <c r="G17" s="282" t="s">
        <v>2286</v>
      </c>
      <c r="H17" s="54" t="s">
        <v>1510</v>
      </c>
      <c r="I17" s="55" t="s">
        <v>2277</v>
      </c>
      <c r="J17" s="50" t="s">
        <v>60</v>
      </c>
      <c r="K17" s="54"/>
      <c r="L17" s="71">
        <v>147.0</v>
      </c>
      <c r="M17" s="58"/>
      <c r="N17" s="59"/>
      <c r="O17" s="81"/>
      <c r="P17" s="61"/>
      <c r="Q17" s="73"/>
      <c r="R17" s="43"/>
      <c r="S17" s="64"/>
      <c r="T17" s="88"/>
      <c r="U17" s="95"/>
      <c r="V17" s="96"/>
      <c r="W17" s="53">
        <v>50.0</v>
      </c>
      <c r="X17" s="43" t="s">
        <v>18</v>
      </c>
      <c r="Y17" s="69">
        <f>SUM(R7:R95)</f>
        <v>0</v>
      </c>
      <c r="Z17" s="8"/>
      <c r="AA17" s="8"/>
      <c r="AB17" s="8"/>
      <c r="AC17" s="8"/>
      <c r="AD17" s="8"/>
      <c r="AE17" s="8"/>
    </row>
    <row r="18">
      <c r="A18" s="50" t="s">
        <v>70</v>
      </c>
      <c r="B18" s="50" t="s">
        <v>63</v>
      </c>
      <c r="C18" s="79"/>
      <c r="D18" s="70" t="s">
        <v>2287</v>
      </c>
      <c r="E18" s="53" t="s">
        <v>72</v>
      </c>
      <c r="F18" s="50" t="s">
        <v>73</v>
      </c>
      <c r="G18" s="282" t="s">
        <v>2288</v>
      </c>
      <c r="H18" s="54"/>
      <c r="I18" s="55" t="s">
        <v>2289</v>
      </c>
      <c r="J18" s="50" t="s">
        <v>77</v>
      </c>
      <c r="K18" s="54"/>
      <c r="L18" s="71"/>
      <c r="M18" s="58">
        <v>147.0</v>
      </c>
      <c r="N18" s="59"/>
      <c r="O18" s="86"/>
      <c r="P18" s="61"/>
      <c r="Q18" s="73"/>
      <c r="R18" s="63"/>
      <c r="S18" s="64"/>
      <c r="T18" s="88"/>
      <c r="U18" s="95"/>
      <c r="V18" s="103"/>
      <c r="W18" s="53">
        <v>50.0</v>
      </c>
      <c r="X18" s="287"/>
      <c r="Z18" s="8"/>
      <c r="AA18" s="8"/>
      <c r="AB18" s="8"/>
      <c r="AC18" s="8"/>
      <c r="AD18" s="8"/>
      <c r="AE18" s="8"/>
    </row>
    <row r="19">
      <c r="A19" s="50" t="s">
        <v>70</v>
      </c>
      <c r="B19" s="50" t="s">
        <v>63</v>
      </c>
      <c r="C19" s="51"/>
      <c r="D19" s="70" t="s">
        <v>2290</v>
      </c>
      <c r="E19" s="53" t="s">
        <v>105</v>
      </c>
      <c r="F19" s="50" t="s">
        <v>2104</v>
      </c>
      <c r="G19" s="282" t="s">
        <v>2291</v>
      </c>
      <c r="H19" s="54"/>
      <c r="I19" s="55" t="s">
        <v>2292</v>
      </c>
      <c r="J19" s="50" t="s">
        <v>60</v>
      </c>
      <c r="K19" s="54"/>
      <c r="L19" s="71"/>
      <c r="M19" s="58">
        <v>700.0</v>
      </c>
      <c r="N19" s="59"/>
      <c r="O19" s="86"/>
      <c r="P19" s="61"/>
      <c r="Q19" s="73"/>
      <c r="R19" s="63"/>
      <c r="S19" s="64"/>
      <c r="T19" s="88"/>
      <c r="U19" s="95"/>
      <c r="V19" s="96"/>
      <c r="W19" s="53">
        <v>350.0</v>
      </c>
      <c r="X19" s="123" t="s">
        <v>31</v>
      </c>
      <c r="Z19" s="8"/>
      <c r="AA19" s="8"/>
      <c r="AB19" s="8"/>
      <c r="AC19" s="8"/>
      <c r="AD19" s="8"/>
      <c r="AE19" s="8"/>
    </row>
    <row r="20" ht="15.75" customHeight="1">
      <c r="A20" s="50" t="s">
        <v>70</v>
      </c>
      <c r="B20" s="50" t="s">
        <v>63</v>
      </c>
      <c r="C20" s="51"/>
      <c r="D20" s="70" t="s">
        <v>2293</v>
      </c>
      <c r="E20" s="53" t="s">
        <v>149</v>
      </c>
      <c r="F20" s="50" t="s">
        <v>73</v>
      </c>
      <c r="G20" s="282" t="s">
        <v>2294</v>
      </c>
      <c r="H20" s="54" t="s">
        <v>2295</v>
      </c>
      <c r="I20" s="55" t="s">
        <v>2296</v>
      </c>
      <c r="J20" s="50" t="s">
        <v>77</v>
      </c>
      <c r="K20" s="54"/>
      <c r="L20" s="71">
        <v>147.0</v>
      </c>
      <c r="M20" s="58"/>
      <c r="N20" s="59"/>
      <c r="O20" s="86"/>
      <c r="P20" s="61"/>
      <c r="Q20" s="73"/>
      <c r="R20" s="74"/>
      <c r="S20" s="64"/>
      <c r="T20" s="76"/>
      <c r="U20" s="95"/>
      <c r="V20" s="96"/>
      <c r="W20" s="53">
        <v>50.0</v>
      </c>
      <c r="X20" s="124" t="s">
        <v>20</v>
      </c>
      <c r="Y20" s="83">
        <f>SUM(T7:T95)</f>
        <v>0</v>
      </c>
      <c r="Z20" s="8"/>
      <c r="AA20" s="8"/>
      <c r="AB20" s="8"/>
      <c r="AC20" s="8"/>
      <c r="AD20" s="8"/>
      <c r="AE20" s="8"/>
    </row>
    <row r="21" ht="17.25" customHeight="1">
      <c r="A21" s="50" t="s">
        <v>52</v>
      </c>
      <c r="B21" s="50" t="s">
        <v>63</v>
      </c>
      <c r="C21" s="51"/>
      <c r="D21" s="70" t="s">
        <v>2297</v>
      </c>
      <c r="E21" s="53" t="s">
        <v>149</v>
      </c>
      <c r="F21" s="50" t="s">
        <v>73</v>
      </c>
      <c r="G21" s="282" t="s">
        <v>2298</v>
      </c>
      <c r="H21" s="54"/>
      <c r="I21" s="55" t="s">
        <v>2299</v>
      </c>
      <c r="J21" s="50" t="s">
        <v>77</v>
      </c>
      <c r="K21" s="54"/>
      <c r="L21" s="71"/>
      <c r="M21" s="58"/>
      <c r="N21" s="59">
        <v>120.0</v>
      </c>
      <c r="O21" s="86"/>
      <c r="P21" s="61"/>
      <c r="Q21" s="73"/>
      <c r="R21" s="63"/>
      <c r="S21" s="64"/>
      <c r="T21" s="88"/>
      <c r="U21" s="95"/>
      <c r="V21" s="96"/>
      <c r="W21" s="53">
        <v>50.0</v>
      </c>
      <c r="X21" s="126" t="s">
        <v>21</v>
      </c>
      <c r="Y21" s="83">
        <f>SUM(U7:U95)</f>
        <v>0</v>
      </c>
      <c r="Z21" s="8"/>
      <c r="AA21" s="8"/>
      <c r="AB21" s="8"/>
      <c r="AC21" s="8"/>
      <c r="AD21" s="8"/>
      <c r="AE21" s="8"/>
    </row>
    <row r="22">
      <c r="A22" s="50" t="s">
        <v>52</v>
      </c>
      <c r="B22" s="50" t="s">
        <v>63</v>
      </c>
      <c r="C22" s="51"/>
      <c r="D22" s="52"/>
      <c r="E22" s="53" t="s">
        <v>149</v>
      </c>
      <c r="F22" s="50" t="s">
        <v>73</v>
      </c>
      <c r="G22" s="296" t="s">
        <v>2300</v>
      </c>
      <c r="H22" s="54" t="s">
        <v>2301</v>
      </c>
      <c r="I22" s="55" t="s">
        <v>2302</v>
      </c>
      <c r="J22" s="50" t="s">
        <v>77</v>
      </c>
      <c r="K22" s="54"/>
      <c r="L22" s="71"/>
      <c r="M22" s="58"/>
      <c r="N22" s="59">
        <v>244.0</v>
      </c>
      <c r="O22" s="122"/>
      <c r="P22" s="61"/>
      <c r="Q22" s="73"/>
      <c r="R22" s="63"/>
      <c r="S22" s="64"/>
      <c r="T22" s="88"/>
      <c r="U22" s="95"/>
      <c r="V22" s="96"/>
      <c r="W22" s="53">
        <v>50.0</v>
      </c>
      <c r="X22" s="104" t="s">
        <v>22</v>
      </c>
      <c r="Y22" s="105">
        <f>SUM(V7:V95)</f>
        <v>0</v>
      </c>
      <c r="Z22" s="8"/>
      <c r="AA22" s="8"/>
      <c r="AB22" s="8"/>
      <c r="AC22" s="8"/>
      <c r="AD22" s="8"/>
      <c r="AE22" s="8"/>
    </row>
    <row r="23">
      <c r="A23" s="50" t="s">
        <v>52</v>
      </c>
      <c r="B23" s="50" t="s">
        <v>53</v>
      </c>
      <c r="C23" s="51"/>
      <c r="D23" s="70" t="s">
        <v>54</v>
      </c>
      <c r="E23" s="53" t="s">
        <v>149</v>
      </c>
      <c r="F23" s="50" t="s">
        <v>73</v>
      </c>
      <c r="G23" s="282" t="s">
        <v>2303</v>
      </c>
      <c r="H23" s="54"/>
      <c r="I23" s="141" t="s">
        <v>2281</v>
      </c>
      <c r="J23" s="50" t="s">
        <v>77</v>
      </c>
      <c r="K23" s="54"/>
      <c r="L23" s="71"/>
      <c r="M23" s="58"/>
      <c r="N23" s="59" t="s">
        <v>61</v>
      </c>
      <c r="O23" s="122"/>
      <c r="P23" s="61"/>
      <c r="Q23" s="73"/>
      <c r="R23" s="63"/>
      <c r="S23" s="64"/>
      <c r="T23" s="88"/>
      <c r="U23" s="95"/>
      <c r="V23" s="96"/>
      <c r="W23" s="53" t="s">
        <v>54</v>
      </c>
      <c r="X23" s="108" t="s">
        <v>32</v>
      </c>
      <c r="Y23" s="69">
        <f>SUM(Y20:Y22)</f>
        <v>0</v>
      </c>
      <c r="Z23" s="8"/>
      <c r="AA23" s="8"/>
      <c r="AB23" s="8"/>
      <c r="AC23" s="8"/>
      <c r="AD23" s="8"/>
      <c r="AE23" s="8"/>
    </row>
    <row r="24">
      <c r="A24" s="50" t="s">
        <v>52</v>
      </c>
      <c r="B24" s="50" t="s">
        <v>53</v>
      </c>
      <c r="C24" s="51"/>
      <c r="D24" s="70" t="s">
        <v>54</v>
      </c>
      <c r="E24" s="53" t="s">
        <v>149</v>
      </c>
      <c r="F24" s="50" t="s">
        <v>73</v>
      </c>
      <c r="G24" s="282" t="s">
        <v>2304</v>
      </c>
      <c r="H24" s="54"/>
      <c r="I24" s="141" t="s">
        <v>2281</v>
      </c>
      <c r="J24" s="50" t="s">
        <v>77</v>
      </c>
      <c r="K24" s="54"/>
      <c r="L24" s="71"/>
      <c r="M24" s="58"/>
      <c r="N24" s="59" t="s">
        <v>323</v>
      </c>
      <c r="O24" s="122"/>
      <c r="P24" s="61"/>
      <c r="Q24" s="73"/>
      <c r="R24" s="63"/>
      <c r="S24" s="64"/>
      <c r="T24" s="125"/>
      <c r="U24" s="95"/>
      <c r="V24" s="96"/>
      <c r="W24" s="53" t="s">
        <v>54</v>
      </c>
      <c r="X24" s="8"/>
      <c r="Y24" s="8"/>
      <c r="Z24" s="8"/>
      <c r="AA24" s="8"/>
      <c r="AB24" s="8"/>
      <c r="AC24" s="8"/>
      <c r="AD24" s="8"/>
      <c r="AE24" s="8"/>
    </row>
    <row r="25">
      <c r="A25" s="50"/>
      <c r="B25" s="50"/>
      <c r="C25" s="51"/>
      <c r="D25" s="52"/>
      <c r="E25" s="53"/>
      <c r="F25" s="50"/>
      <c r="G25" s="54"/>
      <c r="H25" s="54"/>
      <c r="I25" s="55"/>
      <c r="J25" s="56"/>
      <c r="K25" s="54"/>
      <c r="L25" s="71"/>
      <c r="M25" s="58"/>
      <c r="N25" s="59"/>
      <c r="O25" s="122"/>
      <c r="P25" s="61"/>
      <c r="Q25" s="73"/>
      <c r="R25" s="63"/>
      <c r="S25" s="64"/>
      <c r="T25" s="76"/>
      <c r="U25" s="95"/>
      <c r="V25" s="96"/>
      <c r="W25" s="53"/>
      <c r="X25" s="3"/>
      <c r="Y25" s="8"/>
      <c r="Z25" s="8"/>
      <c r="AA25" s="8"/>
      <c r="AB25" s="8"/>
      <c r="AC25" s="8"/>
      <c r="AD25" s="8"/>
      <c r="AE25" s="8"/>
    </row>
    <row r="26" ht="17.25" customHeight="1">
      <c r="A26" s="50"/>
      <c r="B26" s="50"/>
      <c r="C26" s="51"/>
      <c r="D26" s="52"/>
      <c r="E26" s="53"/>
      <c r="F26" s="50"/>
      <c r="G26" s="54"/>
      <c r="H26" s="54"/>
      <c r="I26" s="55"/>
      <c r="J26" s="56"/>
      <c r="K26" s="54"/>
      <c r="L26" s="71"/>
      <c r="M26" s="58"/>
      <c r="N26" s="59"/>
      <c r="O26" s="122"/>
      <c r="P26" s="61"/>
      <c r="Q26" s="73"/>
      <c r="R26" s="63"/>
      <c r="S26" s="64"/>
      <c r="T26" s="88"/>
      <c r="U26" s="109"/>
      <c r="V26" s="96"/>
      <c r="W26" s="53"/>
      <c r="X26" s="136" t="s">
        <v>33</v>
      </c>
      <c r="Y26" s="137">
        <f>SUM(Y13,Y16,Y17,Y23)</f>
        <v>3631.9</v>
      </c>
      <c r="Z26" s="8"/>
      <c r="AA26" s="8"/>
      <c r="AB26" s="8"/>
      <c r="AC26" s="8"/>
      <c r="AD26" s="8"/>
      <c r="AE26" s="8"/>
    </row>
    <row r="27">
      <c r="A27" s="50"/>
      <c r="B27" s="50"/>
      <c r="C27" s="51"/>
      <c r="D27" s="52"/>
      <c r="E27" s="53"/>
      <c r="F27" s="50"/>
      <c r="G27" s="54"/>
      <c r="H27" s="54"/>
      <c r="I27" s="55"/>
      <c r="J27" s="56"/>
      <c r="K27" s="54"/>
      <c r="L27" s="71"/>
      <c r="M27" s="58"/>
      <c r="N27" s="59"/>
      <c r="O27" s="122"/>
      <c r="P27" s="61"/>
      <c r="Q27" s="73"/>
      <c r="R27" s="63"/>
      <c r="S27" s="64"/>
      <c r="T27" s="88"/>
      <c r="U27" s="109"/>
      <c r="V27" s="96"/>
      <c r="W27" s="53"/>
      <c r="X27" s="8"/>
      <c r="Y27" s="8"/>
      <c r="Z27" s="8"/>
      <c r="AA27" s="8"/>
      <c r="AB27" s="8"/>
      <c r="AC27" s="8"/>
      <c r="AD27" s="8"/>
      <c r="AE27" s="8"/>
    </row>
    <row r="28">
      <c r="A28" s="50"/>
      <c r="B28" s="50"/>
      <c r="C28" s="79"/>
      <c r="D28" s="52"/>
      <c r="E28" s="53"/>
      <c r="F28" s="50"/>
      <c r="G28" s="54"/>
      <c r="H28" s="54"/>
      <c r="I28" s="55"/>
      <c r="J28" s="56"/>
      <c r="K28" s="54"/>
      <c r="L28" s="71"/>
      <c r="M28" s="58"/>
      <c r="N28" s="59"/>
      <c r="O28" s="122"/>
      <c r="P28" s="61"/>
      <c r="Q28" s="73"/>
      <c r="R28" s="74"/>
      <c r="S28" s="64"/>
      <c r="T28" s="88"/>
      <c r="U28" s="109"/>
      <c r="V28" s="96"/>
      <c r="W28" s="53"/>
      <c r="X28" s="8"/>
      <c r="Y28" s="8"/>
      <c r="Z28" s="8"/>
      <c r="AA28" s="8"/>
      <c r="AB28" s="8"/>
      <c r="AC28" s="8"/>
      <c r="AD28" s="8"/>
      <c r="AE28" s="8"/>
    </row>
    <row r="29">
      <c r="A29" s="50"/>
      <c r="B29" s="50"/>
      <c r="C29" s="79"/>
      <c r="D29" s="52"/>
      <c r="E29" s="53"/>
      <c r="F29" s="50"/>
      <c r="G29" s="54"/>
      <c r="H29" s="54"/>
      <c r="I29" s="55"/>
      <c r="J29" s="56"/>
      <c r="K29" s="54"/>
      <c r="L29" s="71"/>
      <c r="M29" s="58"/>
      <c r="N29" s="59"/>
      <c r="O29" s="122"/>
      <c r="P29" s="61"/>
      <c r="Q29" s="73"/>
      <c r="R29" s="63"/>
      <c r="S29" s="64"/>
      <c r="T29" s="88"/>
      <c r="U29" s="109"/>
      <c r="V29" s="96"/>
      <c r="W29" s="53"/>
      <c r="Y29" s="8"/>
      <c r="Z29" s="8"/>
      <c r="AA29" s="8"/>
      <c r="AB29" s="8"/>
      <c r="AC29" s="8"/>
      <c r="AD29" s="8"/>
      <c r="AE29" s="8"/>
    </row>
    <row r="30">
      <c r="A30" s="50"/>
      <c r="B30" s="50"/>
      <c r="C30" s="79"/>
      <c r="D30" s="52"/>
      <c r="E30" s="53"/>
      <c r="F30" s="50"/>
      <c r="G30" s="54"/>
      <c r="H30" s="54"/>
      <c r="I30" s="55"/>
      <c r="J30" s="56"/>
      <c r="K30" s="54"/>
      <c r="L30" s="71"/>
      <c r="M30" s="58"/>
      <c r="N30" s="59"/>
      <c r="O30" s="122"/>
      <c r="P30" s="61"/>
      <c r="Q30" s="73"/>
      <c r="R30" s="63"/>
      <c r="S30" s="64"/>
      <c r="T30" s="76"/>
      <c r="U30" s="95"/>
      <c r="V30" s="96"/>
      <c r="W30" s="53"/>
      <c r="X30" s="8"/>
      <c r="Y30" s="8"/>
      <c r="Z30" s="8"/>
      <c r="AA30" s="8"/>
      <c r="AB30" s="8"/>
      <c r="AC30" s="8"/>
      <c r="AD30" s="8"/>
      <c r="AE30" s="8"/>
    </row>
    <row r="31">
      <c r="A31" s="50"/>
      <c r="B31" s="50"/>
      <c r="C31" s="79"/>
      <c r="D31" s="52"/>
      <c r="E31" s="53"/>
      <c r="F31" s="50"/>
      <c r="G31" s="54"/>
      <c r="H31" s="54"/>
      <c r="I31" s="55"/>
      <c r="J31" s="56"/>
      <c r="K31" s="54"/>
      <c r="L31" s="71"/>
      <c r="M31" s="58"/>
      <c r="N31" s="59"/>
      <c r="O31" s="122"/>
      <c r="P31" s="61"/>
      <c r="Q31" s="73"/>
      <c r="R31" s="63"/>
      <c r="S31" s="64"/>
      <c r="T31" s="88"/>
      <c r="U31" s="95"/>
      <c r="V31" s="96"/>
      <c r="W31" s="53"/>
      <c r="X31" s="8"/>
      <c r="Y31" s="8"/>
      <c r="Z31" s="8"/>
      <c r="AA31" s="8"/>
      <c r="AB31" s="8"/>
      <c r="AC31" s="8"/>
      <c r="AD31" s="8"/>
      <c r="AE31" s="8"/>
    </row>
    <row r="32">
      <c r="A32" s="50"/>
      <c r="B32" s="50"/>
      <c r="C32" s="51"/>
      <c r="D32" s="52"/>
      <c r="E32" s="53"/>
      <c r="F32" s="50"/>
      <c r="G32" s="54"/>
      <c r="H32" s="54"/>
      <c r="I32" s="55"/>
      <c r="J32" s="56"/>
      <c r="K32" s="54"/>
      <c r="L32" s="71"/>
      <c r="M32" s="58"/>
      <c r="N32" s="59"/>
      <c r="O32" s="122"/>
      <c r="P32" s="61"/>
      <c r="Q32" s="73"/>
      <c r="R32" s="63"/>
      <c r="S32" s="64"/>
      <c r="T32" s="139"/>
      <c r="U32" s="140"/>
      <c r="V32" s="96"/>
      <c r="W32" s="53"/>
      <c r="X32" s="8"/>
      <c r="Y32" s="8"/>
      <c r="Z32" s="8"/>
      <c r="AA32" s="8"/>
      <c r="AB32" s="8"/>
      <c r="AC32" s="8"/>
      <c r="AD32" s="8"/>
      <c r="AE32" s="8"/>
    </row>
    <row r="33">
      <c r="A33" s="50"/>
      <c r="B33" s="50"/>
      <c r="C33" s="141"/>
      <c r="D33" s="52"/>
      <c r="E33" s="53"/>
      <c r="F33" s="50"/>
      <c r="G33" s="54"/>
      <c r="H33" s="54"/>
      <c r="I33" s="55"/>
      <c r="J33" s="56"/>
      <c r="K33" s="54"/>
      <c r="L33" s="71"/>
      <c r="M33" s="58"/>
      <c r="N33" s="59"/>
      <c r="O33" s="122"/>
      <c r="P33" s="61"/>
      <c r="Q33" s="73"/>
      <c r="R33" s="43"/>
      <c r="S33" s="64"/>
      <c r="T33" s="139"/>
      <c r="U33" s="140"/>
      <c r="V33" s="96"/>
      <c r="W33" s="53"/>
      <c r="X33" s="8"/>
      <c r="Y33" s="8"/>
      <c r="Z33" s="8"/>
      <c r="AA33" s="8"/>
      <c r="AB33" s="8"/>
      <c r="AC33" s="8"/>
      <c r="AD33" s="8"/>
      <c r="AE33" s="8"/>
    </row>
    <row r="34">
      <c r="A34" s="50"/>
      <c r="B34" s="50"/>
      <c r="C34" s="51"/>
      <c r="D34" s="52"/>
      <c r="E34" s="53"/>
      <c r="F34" s="50"/>
      <c r="G34" s="54"/>
      <c r="H34" s="54"/>
      <c r="I34" s="55"/>
      <c r="J34" s="56"/>
      <c r="K34" s="54"/>
      <c r="L34" s="71"/>
      <c r="M34" s="58"/>
      <c r="N34" s="59"/>
      <c r="O34" s="122"/>
      <c r="P34" s="61"/>
      <c r="Q34" s="73"/>
      <c r="R34" s="63"/>
      <c r="S34" s="64"/>
      <c r="T34" s="139"/>
      <c r="U34" s="140"/>
      <c r="V34" s="96"/>
      <c r="W34" s="53"/>
      <c r="X34" s="8"/>
      <c r="Y34" s="8"/>
      <c r="Z34" s="8"/>
      <c r="AA34" s="8"/>
      <c r="AB34" s="8"/>
      <c r="AC34" s="8"/>
      <c r="AD34" s="8"/>
      <c r="AE34" s="8"/>
    </row>
    <row r="35">
      <c r="A35" s="50"/>
      <c r="B35" s="50"/>
      <c r="C35" s="144"/>
      <c r="D35" s="52"/>
      <c r="E35" s="53"/>
      <c r="F35" s="50"/>
      <c r="G35" s="54"/>
      <c r="H35" s="54"/>
      <c r="I35" s="55"/>
      <c r="J35" s="56"/>
      <c r="K35" s="54"/>
      <c r="L35" s="71"/>
      <c r="M35" s="58"/>
      <c r="N35" s="59"/>
      <c r="O35" s="122"/>
      <c r="P35" s="61"/>
      <c r="Q35" s="73"/>
      <c r="R35" s="63"/>
      <c r="S35" s="64"/>
      <c r="T35" s="139"/>
      <c r="U35" s="140"/>
      <c r="V35" s="96"/>
      <c r="W35" s="53"/>
      <c r="X35" s="8"/>
      <c r="Y35" s="8"/>
      <c r="Z35" s="8"/>
      <c r="AA35" s="8"/>
      <c r="AB35" s="8"/>
      <c r="AC35" s="8"/>
      <c r="AD35" s="8"/>
      <c r="AE35" s="8"/>
    </row>
    <row r="36">
      <c r="A36" s="50"/>
      <c r="B36" s="50"/>
      <c r="C36" s="51"/>
      <c r="D36" s="52"/>
      <c r="E36" s="53"/>
      <c r="F36" s="50"/>
      <c r="G36" s="54"/>
      <c r="H36" s="54"/>
      <c r="I36" s="55"/>
      <c r="J36" s="56"/>
      <c r="K36" s="54"/>
      <c r="L36" s="71"/>
      <c r="M36" s="58"/>
      <c r="N36" s="59"/>
      <c r="O36" s="122"/>
      <c r="P36" s="61"/>
      <c r="Q36" s="73"/>
      <c r="R36" s="74"/>
      <c r="S36" s="75"/>
      <c r="T36" s="139"/>
      <c r="U36" s="146"/>
      <c r="V36" s="96"/>
      <c r="W36" s="53"/>
      <c r="X36" s="8"/>
      <c r="Y36" s="8"/>
      <c r="Z36" s="8"/>
      <c r="AA36" s="8"/>
      <c r="AB36" s="8"/>
      <c r="AC36" s="8"/>
      <c r="AD36" s="8"/>
      <c r="AE36" s="8"/>
    </row>
    <row r="37">
      <c r="A37" s="50"/>
      <c r="B37" s="50"/>
      <c r="C37" s="51"/>
      <c r="D37" s="52"/>
      <c r="E37" s="53"/>
      <c r="F37" s="50"/>
      <c r="G37" s="54"/>
      <c r="H37" s="54"/>
      <c r="I37" s="55"/>
      <c r="J37" s="56"/>
      <c r="K37" s="54"/>
      <c r="L37" s="71"/>
      <c r="M37" s="58"/>
      <c r="N37" s="59"/>
      <c r="O37" s="122"/>
      <c r="P37" s="61"/>
      <c r="Q37" s="73"/>
      <c r="R37" s="43"/>
      <c r="S37" s="44"/>
      <c r="T37" s="139"/>
      <c r="U37" s="140"/>
      <c r="V37" s="96"/>
      <c r="W37" s="53"/>
      <c r="X37" s="8"/>
      <c r="Y37" s="8"/>
      <c r="Z37" s="8"/>
      <c r="AA37" s="8"/>
      <c r="AB37" s="8"/>
      <c r="AC37" s="8"/>
      <c r="AD37" s="8"/>
      <c r="AE37" s="8"/>
    </row>
    <row r="38">
      <c r="A38" s="50"/>
      <c r="B38" s="50"/>
      <c r="C38" s="79"/>
      <c r="D38" s="52"/>
      <c r="E38" s="53"/>
      <c r="F38" s="50"/>
      <c r="G38" s="54"/>
      <c r="H38" s="54"/>
      <c r="I38" s="55"/>
      <c r="J38" s="56"/>
      <c r="K38" s="54"/>
      <c r="L38" s="71"/>
      <c r="M38" s="58"/>
      <c r="N38" s="59"/>
      <c r="O38" s="122"/>
      <c r="P38" s="61"/>
      <c r="Q38" s="73"/>
      <c r="R38" s="63"/>
      <c r="S38" s="64"/>
      <c r="T38" s="139"/>
      <c r="U38" s="140"/>
      <c r="V38" s="96"/>
      <c r="W38" s="53"/>
      <c r="X38" s="8"/>
      <c r="Y38" s="8"/>
      <c r="Z38" s="8"/>
      <c r="AA38" s="8"/>
      <c r="AB38" s="8"/>
      <c r="AC38" s="8"/>
      <c r="AD38" s="8"/>
      <c r="AE38" s="8"/>
    </row>
    <row r="39">
      <c r="A39" s="50"/>
      <c r="B39" s="50"/>
      <c r="C39" s="79"/>
      <c r="D39" s="52"/>
      <c r="E39" s="53"/>
      <c r="F39" s="50"/>
      <c r="G39" s="54"/>
      <c r="H39" s="54"/>
      <c r="I39" s="55"/>
      <c r="J39" s="56"/>
      <c r="K39" s="54"/>
      <c r="L39" s="71"/>
      <c r="M39" s="58"/>
      <c r="N39" s="59"/>
      <c r="O39" s="122"/>
      <c r="P39" s="61"/>
      <c r="Q39" s="73"/>
      <c r="R39" s="63"/>
      <c r="S39" s="64"/>
      <c r="T39" s="149"/>
      <c r="U39" s="140"/>
      <c r="V39" s="96"/>
      <c r="W39" s="53"/>
      <c r="X39" s="8"/>
      <c r="Y39" s="8"/>
      <c r="Z39" s="8"/>
      <c r="AA39" s="8"/>
      <c r="AB39" s="8"/>
      <c r="AC39" s="8"/>
      <c r="AD39" s="8"/>
      <c r="AE39" s="8"/>
    </row>
    <row r="40">
      <c r="A40" s="50"/>
      <c r="B40" s="50"/>
      <c r="C40" s="79"/>
      <c r="D40" s="52"/>
      <c r="E40" s="53"/>
      <c r="F40" s="50"/>
      <c r="G40" s="54"/>
      <c r="H40" s="54"/>
      <c r="I40" s="55"/>
      <c r="J40" s="56"/>
      <c r="K40" s="54"/>
      <c r="L40" s="71"/>
      <c r="M40" s="58"/>
      <c r="N40" s="59"/>
      <c r="O40" s="122"/>
      <c r="P40" s="61"/>
      <c r="Q40" s="73"/>
      <c r="R40" s="74"/>
      <c r="S40" s="75"/>
      <c r="T40" s="139"/>
      <c r="U40" s="140"/>
      <c r="V40" s="96"/>
      <c r="W40" s="53"/>
      <c r="X40" s="8"/>
      <c r="Y40" s="8"/>
      <c r="Z40" s="8"/>
      <c r="AA40" s="8"/>
      <c r="AB40" s="8"/>
      <c r="AC40" s="8"/>
      <c r="AD40" s="8"/>
      <c r="AE40" s="8"/>
    </row>
    <row r="41">
      <c r="A41" s="50"/>
      <c r="B41" s="50"/>
      <c r="C41" s="51"/>
      <c r="D41" s="70"/>
      <c r="E41" s="53"/>
      <c r="F41" s="50"/>
      <c r="G41" s="54"/>
      <c r="H41" s="54"/>
      <c r="I41" s="55"/>
      <c r="J41" s="56"/>
      <c r="K41" s="54"/>
      <c r="L41" s="71"/>
      <c r="M41" s="58"/>
      <c r="N41" s="59"/>
      <c r="O41" s="122"/>
      <c r="P41" s="61"/>
      <c r="Q41" s="73"/>
      <c r="R41" s="152"/>
      <c r="S41" s="153"/>
      <c r="T41" s="139"/>
      <c r="U41" s="140"/>
      <c r="V41" s="96"/>
      <c r="W41" s="53"/>
      <c r="X41" s="8"/>
      <c r="Y41" s="8"/>
      <c r="Z41" s="8"/>
      <c r="AA41" s="8"/>
      <c r="AB41" s="8"/>
      <c r="AC41" s="8"/>
      <c r="AD41" s="8"/>
      <c r="AE41" s="8"/>
    </row>
    <row r="42">
      <c r="A42" s="50"/>
      <c r="B42" s="50"/>
      <c r="C42" s="51"/>
      <c r="D42" s="52"/>
      <c r="E42" s="53"/>
      <c r="F42" s="50"/>
      <c r="G42" s="54"/>
      <c r="H42" s="54"/>
      <c r="I42" s="55"/>
      <c r="J42" s="56"/>
      <c r="K42" s="54"/>
      <c r="L42" s="71"/>
      <c r="M42" s="58"/>
      <c r="N42" s="59"/>
      <c r="O42" s="122"/>
      <c r="P42" s="61"/>
      <c r="Q42" s="73"/>
      <c r="R42" s="63"/>
      <c r="S42" s="64"/>
      <c r="T42" s="139"/>
      <c r="U42" s="140"/>
      <c r="V42" s="96"/>
      <c r="W42" s="53"/>
      <c r="X42" s="8"/>
      <c r="Y42" s="8"/>
      <c r="Z42" s="8"/>
      <c r="AA42" s="8"/>
      <c r="AB42" s="8"/>
      <c r="AC42" s="8"/>
      <c r="AD42" s="8"/>
      <c r="AE42" s="8"/>
    </row>
    <row r="43">
      <c r="A43" s="50"/>
      <c r="B43" s="50"/>
      <c r="C43" s="51"/>
      <c r="D43" s="91"/>
      <c r="E43" s="53"/>
      <c r="F43" s="50"/>
      <c r="G43" s="54"/>
      <c r="H43" s="54"/>
      <c r="I43" s="55"/>
      <c r="J43" s="56"/>
      <c r="K43" s="54"/>
      <c r="L43" s="71"/>
      <c r="M43" s="58"/>
      <c r="N43" s="59"/>
      <c r="O43" s="122"/>
      <c r="P43" s="61"/>
      <c r="Q43" s="73"/>
      <c r="R43" s="63"/>
      <c r="S43" s="64"/>
      <c r="T43" s="139"/>
      <c r="U43" s="140"/>
      <c r="V43" s="96"/>
      <c r="W43" s="53"/>
      <c r="X43" s="8"/>
      <c r="Y43" s="8"/>
      <c r="Z43" s="8"/>
      <c r="AA43" s="8"/>
      <c r="AB43" s="8"/>
      <c r="AC43" s="8"/>
      <c r="AD43" s="8"/>
      <c r="AE43" s="8"/>
    </row>
    <row r="44">
      <c r="A44" s="50"/>
      <c r="B44" s="50"/>
      <c r="C44" s="51"/>
      <c r="D44" s="52"/>
      <c r="E44" s="53"/>
      <c r="F44" s="50"/>
      <c r="G44" s="54"/>
      <c r="H44" s="54"/>
      <c r="I44" s="55"/>
      <c r="J44" s="56"/>
      <c r="K44" s="54"/>
      <c r="L44" s="71"/>
      <c r="M44" s="58"/>
      <c r="N44" s="59"/>
      <c r="O44" s="122"/>
      <c r="P44" s="61"/>
      <c r="Q44" s="73"/>
      <c r="R44" s="63"/>
      <c r="S44" s="64"/>
      <c r="T44" s="139"/>
      <c r="U44" s="140"/>
      <c r="V44" s="96"/>
      <c r="W44" s="53"/>
      <c r="X44" s="8"/>
      <c r="Y44" s="8"/>
      <c r="Z44" s="8"/>
      <c r="AA44" s="8"/>
      <c r="AB44" s="8"/>
      <c r="AC44" s="8"/>
      <c r="AD44" s="8"/>
      <c r="AE44" s="8"/>
    </row>
    <row r="45">
      <c r="A45" s="50"/>
      <c r="B45" s="50"/>
      <c r="C45" s="79"/>
      <c r="D45" s="156"/>
      <c r="E45" s="53"/>
      <c r="F45" s="50"/>
      <c r="G45" s="54"/>
      <c r="H45" s="54"/>
      <c r="I45" s="55"/>
      <c r="J45" s="56"/>
      <c r="K45" s="54"/>
      <c r="L45" s="71"/>
      <c r="M45" s="58"/>
      <c r="N45" s="59"/>
      <c r="O45" s="122"/>
      <c r="P45" s="61"/>
      <c r="Q45" s="73"/>
      <c r="R45" s="63"/>
      <c r="S45" s="64"/>
      <c r="T45" s="139"/>
      <c r="U45" s="146"/>
      <c r="V45" s="96"/>
      <c r="W45" s="53"/>
      <c r="X45" s="8"/>
      <c r="Y45" s="8"/>
      <c r="Z45" s="8"/>
      <c r="AA45" s="8"/>
      <c r="AB45" s="8"/>
      <c r="AC45" s="8"/>
      <c r="AD45" s="8"/>
      <c r="AE45" s="8"/>
    </row>
    <row r="46">
      <c r="A46" s="50"/>
      <c r="B46" s="50"/>
      <c r="C46" s="79"/>
      <c r="D46" s="91"/>
      <c r="E46" s="53"/>
      <c r="F46" s="50"/>
      <c r="G46" s="54"/>
      <c r="H46" s="54"/>
      <c r="I46" s="55"/>
      <c r="J46" s="56"/>
      <c r="K46" s="54"/>
      <c r="L46" s="71"/>
      <c r="M46" s="58"/>
      <c r="N46" s="59"/>
      <c r="O46" s="122"/>
      <c r="P46" s="61"/>
      <c r="Q46" s="73"/>
      <c r="R46" s="63"/>
      <c r="S46" s="64"/>
      <c r="T46" s="139"/>
      <c r="U46" s="146"/>
      <c r="V46" s="96"/>
      <c r="W46" s="53"/>
      <c r="X46" s="8"/>
      <c r="Y46" s="8"/>
      <c r="Z46" s="8"/>
      <c r="AA46" s="8"/>
      <c r="AB46" s="8"/>
      <c r="AC46" s="8"/>
      <c r="AD46" s="8"/>
      <c r="AE46" s="8"/>
    </row>
    <row r="47">
      <c r="A47" s="50"/>
      <c r="B47" s="50"/>
      <c r="C47" s="51"/>
      <c r="D47" s="91"/>
      <c r="E47" s="53"/>
      <c r="F47" s="50"/>
      <c r="G47" s="54"/>
      <c r="H47" s="54"/>
      <c r="I47" s="55"/>
      <c r="J47" s="56"/>
      <c r="K47" s="54"/>
      <c r="L47" s="71"/>
      <c r="M47" s="58"/>
      <c r="N47" s="59"/>
      <c r="O47" s="122"/>
      <c r="P47" s="61"/>
      <c r="Q47" s="73"/>
      <c r="R47" s="63"/>
      <c r="S47" s="64"/>
      <c r="T47" s="149"/>
      <c r="U47" s="140"/>
      <c r="V47" s="96"/>
      <c r="W47" s="53"/>
      <c r="X47" s="8"/>
      <c r="Y47" s="8"/>
      <c r="Z47" s="8"/>
      <c r="AA47" s="8"/>
      <c r="AB47" s="8"/>
      <c r="AC47" s="8"/>
      <c r="AD47" s="8"/>
      <c r="AE47" s="8"/>
    </row>
    <row r="48">
      <c r="A48" s="50"/>
      <c r="B48" s="50"/>
      <c r="C48" s="51"/>
      <c r="D48" s="161"/>
      <c r="E48" s="53"/>
      <c r="F48" s="50"/>
      <c r="G48" s="54"/>
      <c r="H48" s="54"/>
      <c r="I48" s="55"/>
      <c r="J48" s="56"/>
      <c r="K48" s="54"/>
      <c r="L48" s="71"/>
      <c r="M48" s="58"/>
      <c r="N48" s="59"/>
      <c r="O48" s="122"/>
      <c r="P48" s="61"/>
      <c r="Q48" s="73"/>
      <c r="R48" s="63"/>
      <c r="S48" s="64"/>
      <c r="T48" s="139"/>
      <c r="U48" s="140"/>
      <c r="V48" s="96"/>
      <c r="W48" s="53"/>
      <c r="X48" s="8"/>
      <c r="Y48" s="8"/>
      <c r="Z48" s="8"/>
      <c r="AA48" s="8"/>
      <c r="AB48" s="8"/>
      <c r="AC48" s="8"/>
      <c r="AD48" s="8"/>
      <c r="AE48" s="8"/>
    </row>
    <row r="49">
      <c r="A49" s="50"/>
      <c r="B49" s="50"/>
      <c r="C49" s="51"/>
      <c r="D49" s="52"/>
      <c r="E49" s="53"/>
      <c r="F49" s="50"/>
      <c r="G49" s="54"/>
      <c r="H49" s="54"/>
      <c r="I49" s="55"/>
      <c r="J49" s="56"/>
      <c r="K49" s="54"/>
      <c r="L49" s="71"/>
      <c r="M49" s="58"/>
      <c r="N49" s="59"/>
      <c r="O49" s="122"/>
      <c r="P49" s="61"/>
      <c r="Q49" s="73"/>
      <c r="R49" s="74"/>
      <c r="S49" s="75"/>
      <c r="T49" s="163"/>
      <c r="U49" s="164"/>
      <c r="V49" s="103"/>
      <c r="W49" s="53"/>
      <c r="X49" s="8"/>
      <c r="Y49" s="8"/>
      <c r="Z49" s="8"/>
      <c r="AA49" s="8"/>
      <c r="AB49" s="8"/>
      <c r="AC49" s="8"/>
      <c r="AD49" s="8"/>
      <c r="AE49" s="8"/>
    </row>
    <row r="50">
      <c r="A50" s="50"/>
      <c r="B50" s="50"/>
      <c r="C50" s="79"/>
      <c r="D50" s="52"/>
      <c r="E50" s="53"/>
      <c r="F50" s="50"/>
      <c r="G50" s="54"/>
      <c r="H50" s="54"/>
      <c r="I50" s="55"/>
      <c r="J50" s="56"/>
      <c r="K50" s="54"/>
      <c r="L50" s="71"/>
      <c r="M50" s="58"/>
      <c r="N50" s="59"/>
      <c r="O50" s="122"/>
      <c r="P50" s="61"/>
      <c r="Q50" s="73"/>
      <c r="R50" s="63"/>
      <c r="S50" s="64"/>
      <c r="T50" s="163"/>
      <c r="U50" s="166"/>
      <c r="V50" s="135"/>
      <c r="W50" s="53"/>
      <c r="X50" s="8"/>
      <c r="Y50" s="8"/>
      <c r="Z50" s="8"/>
      <c r="AA50" s="8"/>
      <c r="AB50" s="8"/>
      <c r="AC50" s="8"/>
      <c r="AD50" s="8"/>
      <c r="AE50" s="8"/>
    </row>
    <row r="51">
      <c r="A51" s="50"/>
      <c r="B51" s="50"/>
      <c r="C51" s="51"/>
      <c r="D51" s="52"/>
      <c r="E51" s="53"/>
      <c r="F51" s="50"/>
      <c r="G51" s="54"/>
      <c r="H51" s="54"/>
      <c r="I51" s="55"/>
      <c r="J51" s="56"/>
      <c r="K51" s="54"/>
      <c r="L51" s="71"/>
      <c r="M51" s="58"/>
      <c r="N51" s="59"/>
      <c r="O51" s="122"/>
      <c r="P51" s="61"/>
      <c r="Q51" s="87"/>
      <c r="R51" s="43"/>
      <c r="S51" s="44"/>
      <c r="T51" s="163"/>
      <c r="U51" s="166"/>
      <c r="V51" s="138"/>
      <c r="W51" s="53"/>
      <c r="X51" s="8"/>
      <c r="Y51" s="8"/>
      <c r="Z51" s="8"/>
      <c r="AA51" s="8"/>
      <c r="AB51" s="8"/>
      <c r="AC51" s="8"/>
      <c r="AD51" s="8"/>
      <c r="AE51" s="8"/>
    </row>
    <row r="52">
      <c r="A52" s="50"/>
      <c r="B52" s="50"/>
      <c r="C52" s="51"/>
      <c r="D52" s="145"/>
      <c r="E52" s="53"/>
      <c r="F52" s="50"/>
      <c r="G52" s="54"/>
      <c r="H52" s="54"/>
      <c r="I52" s="55"/>
      <c r="J52" s="56"/>
      <c r="K52" s="54"/>
      <c r="L52" s="71"/>
      <c r="M52" s="58"/>
      <c r="N52" s="59"/>
      <c r="O52" s="122"/>
      <c r="P52" s="61"/>
      <c r="Q52" s="73"/>
      <c r="R52" s="74"/>
      <c r="S52" s="75"/>
      <c r="T52" s="168"/>
      <c r="U52" s="166"/>
      <c r="V52" s="138"/>
      <c r="W52" s="53"/>
      <c r="X52" s="8"/>
      <c r="Y52" s="8"/>
      <c r="Z52" s="8"/>
      <c r="AA52" s="8"/>
      <c r="AB52" s="8"/>
      <c r="AC52" s="8"/>
      <c r="AD52" s="8"/>
      <c r="AE52" s="8"/>
    </row>
    <row r="53">
      <c r="A53" s="50"/>
      <c r="B53" s="50"/>
      <c r="C53" s="51"/>
      <c r="D53" s="169"/>
      <c r="E53" s="53"/>
      <c r="F53" s="50"/>
      <c r="G53" s="54"/>
      <c r="H53" s="54"/>
      <c r="I53" s="55"/>
      <c r="J53" s="56"/>
      <c r="K53" s="54"/>
      <c r="L53" s="71"/>
      <c r="M53" s="58"/>
      <c r="N53" s="59"/>
      <c r="O53" s="122"/>
      <c r="P53" s="61"/>
      <c r="Q53" s="73"/>
      <c r="R53" s="74"/>
      <c r="S53" s="75"/>
      <c r="T53" s="163"/>
      <c r="U53" s="166"/>
      <c r="V53" s="138"/>
      <c r="W53" s="53"/>
      <c r="X53" s="8"/>
      <c r="Y53" s="8"/>
      <c r="Z53" s="8"/>
      <c r="AA53" s="8"/>
      <c r="AB53" s="8"/>
      <c r="AC53" s="8"/>
      <c r="AD53" s="8"/>
      <c r="AE53" s="8"/>
    </row>
    <row r="54">
      <c r="A54" s="50"/>
      <c r="B54" s="50"/>
      <c r="C54" s="51"/>
      <c r="D54" s="79"/>
      <c r="E54" s="53"/>
      <c r="F54" s="50"/>
      <c r="G54" s="54"/>
      <c r="H54" s="54"/>
      <c r="I54" s="55"/>
      <c r="J54" s="56"/>
      <c r="K54" s="54"/>
      <c r="L54" s="71"/>
      <c r="M54" s="58"/>
      <c r="N54" s="59"/>
      <c r="O54" s="122"/>
      <c r="P54" s="61"/>
      <c r="Q54" s="62"/>
      <c r="R54" s="63"/>
      <c r="S54" s="64"/>
      <c r="T54" s="163"/>
      <c r="U54" s="166"/>
      <c r="V54" s="138"/>
      <c r="W54" s="53"/>
      <c r="X54" s="8"/>
      <c r="Y54" s="8"/>
      <c r="Z54" s="8"/>
      <c r="AA54" s="8"/>
      <c r="AB54" s="8"/>
      <c r="AC54" s="8"/>
      <c r="AD54" s="8"/>
      <c r="AE54" s="8"/>
    </row>
    <row r="55">
      <c r="A55" s="50"/>
      <c r="B55" s="50"/>
      <c r="C55" s="51"/>
      <c r="D55" s="51"/>
      <c r="E55" s="53"/>
      <c r="F55" s="50"/>
      <c r="G55" s="54"/>
      <c r="H55" s="54"/>
      <c r="I55" s="55"/>
      <c r="J55" s="56"/>
      <c r="K55" s="54"/>
      <c r="L55" s="71"/>
      <c r="M55" s="58"/>
      <c r="N55" s="59"/>
      <c r="O55" s="122"/>
      <c r="P55" s="61"/>
      <c r="Q55" s="73"/>
      <c r="R55" s="74"/>
      <c r="S55" s="75"/>
      <c r="T55" s="163"/>
      <c r="U55" s="164"/>
      <c r="V55" s="138"/>
      <c r="W55" s="53"/>
      <c r="X55" s="8"/>
      <c r="Y55" s="8"/>
      <c r="Z55" s="8"/>
      <c r="AA55" s="8"/>
      <c r="AB55" s="8"/>
      <c r="AC55" s="8"/>
      <c r="AD55" s="8"/>
      <c r="AE55" s="8"/>
    </row>
    <row r="56">
      <c r="A56" s="50"/>
      <c r="B56" s="50"/>
      <c r="C56" s="51"/>
      <c r="D56" s="51"/>
      <c r="E56" s="53"/>
      <c r="F56" s="50"/>
      <c r="G56" s="54"/>
      <c r="H56" s="54"/>
      <c r="I56" s="55"/>
      <c r="J56" s="56"/>
      <c r="K56" s="54"/>
      <c r="L56" s="71"/>
      <c r="M56" s="58"/>
      <c r="N56" s="59"/>
      <c r="O56" s="122"/>
      <c r="P56" s="61"/>
      <c r="Q56" s="62"/>
      <c r="R56" s="63"/>
      <c r="S56" s="64"/>
      <c r="T56" s="168"/>
      <c r="U56" s="166"/>
      <c r="V56" s="138"/>
      <c r="W56" s="53"/>
      <c r="X56" s="8"/>
      <c r="Y56" s="8"/>
      <c r="Z56" s="8"/>
      <c r="AA56" s="8"/>
      <c r="AB56" s="8"/>
      <c r="AC56" s="8"/>
      <c r="AD56" s="8"/>
      <c r="AE56" s="8"/>
    </row>
    <row r="57">
      <c r="A57" s="50"/>
      <c r="B57" s="50"/>
      <c r="C57" s="51"/>
      <c r="D57" s="51"/>
      <c r="E57" s="53"/>
      <c r="F57" s="50"/>
      <c r="G57" s="54"/>
      <c r="H57" s="54"/>
      <c r="I57" s="55"/>
      <c r="J57" s="56"/>
      <c r="K57" s="54"/>
      <c r="L57" s="71"/>
      <c r="M57" s="58"/>
      <c r="N57" s="59"/>
      <c r="O57" s="122"/>
      <c r="P57" s="61"/>
      <c r="Q57" s="62"/>
      <c r="R57" s="63"/>
      <c r="S57" s="64"/>
      <c r="T57" s="168"/>
      <c r="U57" s="166"/>
      <c r="V57" s="138"/>
      <c r="W57" s="53"/>
      <c r="X57" s="8"/>
      <c r="Y57" s="8"/>
      <c r="Z57" s="8"/>
      <c r="AA57" s="8"/>
      <c r="AB57" s="8"/>
      <c r="AC57" s="8"/>
      <c r="AD57" s="8"/>
      <c r="AE57" s="8"/>
    </row>
    <row r="58">
      <c r="A58" s="50"/>
      <c r="B58" s="50"/>
      <c r="C58" s="51"/>
      <c r="D58" s="51"/>
      <c r="E58" s="53"/>
      <c r="F58" s="50"/>
      <c r="G58" s="54"/>
      <c r="H58" s="54"/>
      <c r="I58" s="55"/>
      <c r="J58" s="56"/>
      <c r="K58" s="54"/>
      <c r="L58" s="71"/>
      <c r="M58" s="58"/>
      <c r="N58" s="59"/>
      <c r="O58" s="122"/>
      <c r="P58" s="61"/>
      <c r="Q58" s="151"/>
      <c r="R58" s="152"/>
      <c r="S58" s="153"/>
      <c r="T58" s="168"/>
      <c r="U58" s="166"/>
      <c r="V58" s="138"/>
      <c r="W58" s="53"/>
      <c r="X58" s="8"/>
      <c r="Y58" s="8"/>
      <c r="Z58" s="8"/>
      <c r="AA58" s="8"/>
      <c r="AB58" s="8"/>
      <c r="AC58" s="8"/>
      <c r="AD58" s="8"/>
      <c r="AE58" s="8"/>
    </row>
    <row r="59">
      <c r="A59" s="50"/>
      <c r="B59" s="50"/>
      <c r="C59" s="141"/>
      <c r="D59" s="51"/>
      <c r="E59" s="53"/>
      <c r="F59" s="50"/>
      <c r="G59" s="54"/>
      <c r="H59" s="54"/>
      <c r="I59" s="55"/>
      <c r="J59" s="56"/>
      <c r="K59" s="54"/>
      <c r="L59" s="71"/>
      <c r="M59" s="58"/>
      <c r="N59" s="59"/>
      <c r="O59" s="122"/>
      <c r="P59" s="61"/>
      <c r="Q59" s="151"/>
      <c r="R59" s="152"/>
      <c r="S59" s="153"/>
      <c r="T59" s="168"/>
      <c r="U59" s="166"/>
      <c r="V59" s="138"/>
      <c r="W59" s="53"/>
      <c r="X59" s="8"/>
      <c r="Y59" s="8"/>
      <c r="Z59" s="8"/>
      <c r="AA59" s="8"/>
      <c r="AB59" s="8"/>
      <c r="AC59" s="8"/>
      <c r="AD59" s="8"/>
      <c r="AE59" s="8"/>
    </row>
    <row r="60">
      <c r="A60" s="50"/>
      <c r="B60" s="50"/>
      <c r="C60" s="51"/>
      <c r="D60" s="51"/>
      <c r="E60" s="23"/>
      <c r="F60" s="50"/>
      <c r="G60" s="54"/>
      <c r="H60" s="54"/>
      <c r="I60" s="55"/>
      <c r="J60" s="56"/>
      <c r="K60" s="54"/>
      <c r="L60" s="71"/>
      <c r="M60" s="58"/>
      <c r="N60" s="59"/>
      <c r="O60" s="122"/>
      <c r="P60" s="61"/>
      <c r="Q60" s="62"/>
      <c r="R60" s="63"/>
      <c r="S60" s="64"/>
      <c r="T60" s="163"/>
      <c r="U60" s="166"/>
      <c r="V60" s="138"/>
      <c r="W60" s="53"/>
      <c r="X60" s="8"/>
      <c r="Y60" s="8"/>
      <c r="Z60" s="8"/>
      <c r="AA60" s="8"/>
      <c r="AB60" s="8"/>
      <c r="AC60" s="8"/>
      <c r="AD60" s="8"/>
      <c r="AE60" s="8"/>
    </row>
    <row r="61">
      <c r="A61" s="50"/>
      <c r="B61" s="50"/>
      <c r="C61" s="51"/>
      <c r="D61" s="141"/>
      <c r="E61" s="23"/>
      <c r="F61" s="50"/>
      <c r="G61" s="54"/>
      <c r="H61" s="54"/>
      <c r="I61" s="55"/>
      <c r="J61" s="56"/>
      <c r="K61" s="54"/>
      <c r="L61" s="71"/>
      <c r="M61" s="58"/>
      <c r="N61" s="59"/>
      <c r="O61" s="176"/>
      <c r="P61" s="61"/>
      <c r="Q61" s="73"/>
      <c r="R61" s="74"/>
      <c r="S61" s="75"/>
      <c r="T61" s="163"/>
      <c r="U61" s="166"/>
      <c r="V61" s="138"/>
      <c r="W61" s="53"/>
      <c r="X61" s="8"/>
      <c r="Y61" s="8"/>
      <c r="Z61" s="8"/>
      <c r="AA61" s="8"/>
      <c r="AB61" s="8"/>
      <c r="AC61" s="8"/>
      <c r="AD61" s="8"/>
      <c r="AE61" s="8"/>
    </row>
    <row r="62">
      <c r="A62" s="50"/>
      <c r="B62" s="50"/>
      <c r="C62" s="79"/>
      <c r="D62" s="51"/>
      <c r="E62" s="23"/>
      <c r="F62" s="50"/>
      <c r="G62" s="54"/>
      <c r="H62" s="54"/>
      <c r="I62" s="55"/>
      <c r="J62" s="56"/>
      <c r="K62" s="54"/>
      <c r="L62" s="71"/>
      <c r="M62" s="58"/>
      <c r="N62" s="59"/>
      <c r="O62" s="172"/>
      <c r="P62" s="61"/>
      <c r="Q62" s="73"/>
      <c r="R62" s="74"/>
      <c r="S62" s="75"/>
      <c r="T62" s="163"/>
      <c r="U62" s="166"/>
      <c r="V62" s="138"/>
      <c r="W62" s="53"/>
      <c r="X62" s="8"/>
      <c r="Y62" s="8"/>
      <c r="Z62" s="8"/>
      <c r="AA62" s="8"/>
      <c r="AB62" s="8"/>
      <c r="AC62" s="8"/>
      <c r="AD62" s="8"/>
      <c r="AE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54"/>
      <c r="L63" s="71"/>
      <c r="M63" s="58"/>
      <c r="N63" s="59"/>
      <c r="O63" s="181"/>
      <c r="P63" s="61"/>
      <c r="Q63" s="73"/>
      <c r="R63" s="74"/>
      <c r="S63" s="75"/>
      <c r="T63" s="163"/>
      <c r="U63" s="166"/>
      <c r="V63" s="135"/>
      <c r="W63" s="53"/>
      <c r="X63" s="8"/>
      <c r="Y63" s="8"/>
      <c r="Z63" s="8"/>
      <c r="AA63" s="8"/>
      <c r="AB63" s="8"/>
      <c r="AC63" s="8"/>
      <c r="AD63" s="8"/>
      <c r="AE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54"/>
      <c r="L64" s="71"/>
      <c r="M64" s="58"/>
      <c r="N64" s="59"/>
      <c r="O64" s="181"/>
      <c r="P64" s="61"/>
      <c r="Q64" s="73"/>
      <c r="R64" s="74"/>
      <c r="S64" s="75"/>
      <c r="T64" s="163"/>
      <c r="U64" s="166"/>
      <c r="V64" s="138"/>
      <c r="W64" s="53"/>
      <c r="X64" s="8"/>
      <c r="Y64" s="8"/>
      <c r="Z64" s="8"/>
      <c r="AA64" s="8"/>
      <c r="AB64" s="8"/>
      <c r="AC64" s="8"/>
      <c r="AD64" s="8"/>
      <c r="AE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54"/>
      <c r="L65" s="71"/>
      <c r="M65" s="58"/>
      <c r="N65" s="59"/>
      <c r="O65" s="181"/>
      <c r="P65" s="61"/>
      <c r="Q65" s="62"/>
      <c r="R65" s="63"/>
      <c r="S65" s="64"/>
      <c r="T65" s="163"/>
      <c r="U65" s="166"/>
      <c r="V65" s="138"/>
      <c r="W65" s="53"/>
      <c r="X65" s="8"/>
      <c r="Y65" s="8"/>
      <c r="Z65" s="8"/>
      <c r="AA65" s="8"/>
      <c r="AB65" s="8"/>
      <c r="AC65" s="8"/>
      <c r="AD65" s="8"/>
      <c r="AE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54"/>
      <c r="L66" s="71"/>
      <c r="M66" s="58"/>
      <c r="N66" s="59"/>
      <c r="O66" s="181"/>
      <c r="P66" s="61"/>
      <c r="Q66" s="73"/>
      <c r="R66" s="74"/>
      <c r="S66" s="75"/>
      <c r="T66" s="163"/>
      <c r="U66" s="166"/>
      <c r="V66" s="138"/>
      <c r="W66" s="53"/>
      <c r="X66" s="8"/>
      <c r="Y66" s="8"/>
      <c r="Z66" s="8"/>
      <c r="AA66" s="8"/>
      <c r="AB66" s="8"/>
      <c r="AC66" s="8"/>
      <c r="AD66" s="8"/>
      <c r="AE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54"/>
      <c r="L67" s="71"/>
      <c r="M67" s="93"/>
      <c r="N67" s="59"/>
      <c r="O67" s="172"/>
      <c r="P67" s="61"/>
      <c r="Q67" s="62"/>
      <c r="R67" s="63"/>
      <c r="S67" s="64"/>
      <c r="T67" s="163"/>
      <c r="U67" s="166"/>
      <c r="V67" s="138"/>
      <c r="W67" s="53"/>
      <c r="X67" s="8"/>
      <c r="Y67" s="8"/>
      <c r="Z67" s="8"/>
      <c r="AA67" s="8"/>
      <c r="AB67" s="8"/>
      <c r="AC67" s="8"/>
      <c r="AD67" s="8"/>
      <c r="AE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54"/>
      <c r="L68" s="71"/>
      <c r="M68" s="93"/>
      <c r="N68" s="59"/>
      <c r="O68" s="176"/>
      <c r="P68" s="61"/>
      <c r="Q68" s="73"/>
      <c r="R68" s="74"/>
      <c r="S68" s="75"/>
      <c r="T68" s="163"/>
      <c r="U68" s="166"/>
      <c r="V68" s="138"/>
      <c r="W68" s="53"/>
      <c r="X68" s="8"/>
      <c r="Y68" s="8"/>
      <c r="Z68" s="8"/>
      <c r="AA68" s="8"/>
      <c r="AB68" s="8"/>
      <c r="AC68" s="8"/>
      <c r="AD68" s="8"/>
      <c r="AE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54"/>
      <c r="L69" s="71"/>
      <c r="M69" s="93"/>
      <c r="N69" s="59"/>
      <c r="O69" s="160"/>
      <c r="P69" s="61"/>
      <c r="Q69" s="73"/>
      <c r="R69" s="74"/>
      <c r="S69" s="75"/>
      <c r="T69" s="163"/>
      <c r="U69" s="166"/>
      <c r="V69" s="138"/>
      <c r="W69" s="53"/>
      <c r="X69" s="8"/>
      <c r="Y69" s="8"/>
      <c r="Z69" s="8"/>
      <c r="AA69" s="8"/>
      <c r="AB69" s="8"/>
      <c r="AC69" s="8"/>
      <c r="AD69" s="8"/>
      <c r="AE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54"/>
      <c r="L70" s="71"/>
      <c r="M70" s="93"/>
      <c r="N70" s="59"/>
      <c r="O70" s="172"/>
      <c r="P70" s="61"/>
      <c r="Q70" s="62"/>
      <c r="R70" s="63"/>
      <c r="S70" s="64"/>
      <c r="T70" s="163"/>
      <c r="U70" s="166"/>
      <c r="V70" s="138"/>
      <c r="W70" s="53"/>
      <c r="X70" s="8"/>
      <c r="Y70" s="8"/>
      <c r="Z70" s="8"/>
      <c r="AA70" s="8"/>
      <c r="AB70" s="8"/>
      <c r="AC70" s="8"/>
      <c r="AD70" s="8"/>
      <c r="AE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54"/>
      <c r="L71" s="71"/>
      <c r="M71" s="93"/>
      <c r="N71" s="59"/>
      <c r="O71" s="172"/>
      <c r="P71" s="61"/>
      <c r="Q71" s="73"/>
      <c r="R71" s="74"/>
      <c r="S71" s="75"/>
      <c r="T71" s="163"/>
      <c r="U71" s="166"/>
      <c r="V71" s="138"/>
      <c r="W71" s="53"/>
      <c r="X71" s="8"/>
      <c r="Y71" s="8"/>
      <c r="Z71" s="8"/>
      <c r="AA71" s="8"/>
      <c r="AB71" s="8"/>
      <c r="AC71" s="8"/>
      <c r="AD71" s="8"/>
      <c r="AE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54"/>
      <c r="L72" s="71"/>
      <c r="M72" s="93"/>
      <c r="N72" s="187"/>
      <c r="O72" s="172"/>
      <c r="P72" s="61"/>
      <c r="Q72" s="73"/>
      <c r="R72" s="74"/>
      <c r="S72" s="75"/>
      <c r="T72" s="163"/>
      <c r="U72" s="166"/>
      <c r="V72" s="138"/>
      <c r="W72" s="89"/>
      <c r="X72" s="8"/>
      <c r="Y72" s="8"/>
      <c r="Z72" s="8"/>
      <c r="AA72" s="8"/>
      <c r="AB72" s="8"/>
      <c r="AC72" s="8"/>
      <c r="AD72" s="8"/>
      <c r="AE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54"/>
      <c r="L73" s="71"/>
      <c r="M73" s="58"/>
      <c r="N73" s="170"/>
      <c r="O73" s="172"/>
      <c r="P73" s="61"/>
      <c r="Q73" s="73"/>
      <c r="R73" s="74"/>
      <c r="S73" s="75"/>
      <c r="T73" s="163"/>
      <c r="U73" s="166"/>
      <c r="V73" s="138"/>
      <c r="W73" s="53"/>
      <c r="X73" s="8"/>
      <c r="Y73" s="8"/>
      <c r="Z73" s="8"/>
      <c r="AA73" s="8"/>
      <c r="AB73" s="8"/>
      <c r="AC73" s="8"/>
      <c r="AD73" s="8"/>
      <c r="AE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54"/>
      <c r="L74" s="71"/>
      <c r="M74" s="58"/>
      <c r="N74" s="191"/>
      <c r="O74" s="192"/>
      <c r="P74" s="61"/>
      <c r="Q74" s="73"/>
      <c r="R74" s="74"/>
      <c r="S74" s="75"/>
      <c r="T74" s="194"/>
      <c r="U74" s="195"/>
      <c r="V74" s="138"/>
      <c r="W74" s="53"/>
      <c r="X74" s="8"/>
      <c r="Y74" s="8"/>
      <c r="Z74" s="8"/>
      <c r="AA74" s="8"/>
      <c r="AB74" s="8"/>
      <c r="AC74" s="8"/>
      <c r="AD74" s="8"/>
      <c r="AE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54"/>
      <c r="L75" s="71"/>
      <c r="M75" s="93"/>
      <c r="N75" s="191"/>
      <c r="O75" s="192"/>
      <c r="P75" s="61"/>
      <c r="Q75" s="151"/>
      <c r="R75" s="152"/>
      <c r="S75" s="153"/>
      <c r="T75" s="194"/>
      <c r="U75" s="195"/>
      <c r="V75" s="138"/>
      <c r="W75" s="182"/>
      <c r="X75" s="8"/>
      <c r="Y75" s="8"/>
      <c r="Z75" s="8"/>
      <c r="AA75" s="8"/>
      <c r="AB75" s="8"/>
      <c r="AC75" s="8"/>
      <c r="AD75" s="8"/>
      <c r="AE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54"/>
      <c r="L76" s="190"/>
      <c r="M76" s="93"/>
      <c r="N76" s="198"/>
      <c r="O76" s="192"/>
      <c r="P76" s="61"/>
      <c r="Q76" s="73"/>
      <c r="R76" s="74"/>
      <c r="S76" s="75"/>
      <c r="T76" s="194"/>
      <c r="U76" s="195"/>
      <c r="V76" s="138"/>
      <c r="W76" s="182"/>
      <c r="X76" s="8"/>
      <c r="Y76" s="8"/>
      <c r="Z76" s="8"/>
      <c r="AA76" s="8"/>
      <c r="AB76" s="8"/>
      <c r="AC76" s="8"/>
      <c r="AD76" s="8"/>
      <c r="AE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54"/>
      <c r="L77" s="190"/>
      <c r="M77" s="58"/>
      <c r="N77" s="191"/>
      <c r="O77" s="192"/>
      <c r="P77" s="61"/>
      <c r="Q77" s="73"/>
      <c r="R77" s="74"/>
      <c r="S77" s="75"/>
      <c r="T77" s="194"/>
      <c r="U77" s="195"/>
      <c r="V77" s="138"/>
      <c r="W77" s="182"/>
      <c r="X77" s="8"/>
      <c r="Y77" s="8"/>
      <c r="Z77" s="8"/>
      <c r="AA77" s="8"/>
      <c r="AB77" s="8"/>
      <c r="AC77" s="8"/>
      <c r="AD77" s="8"/>
      <c r="AE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54"/>
      <c r="L78" s="196"/>
      <c r="M78" s="93"/>
      <c r="N78" s="191"/>
      <c r="O78" s="192"/>
      <c r="P78" s="197"/>
      <c r="Q78" s="73"/>
      <c r="R78" s="74"/>
      <c r="S78" s="75"/>
      <c r="T78" s="194"/>
      <c r="U78" s="195"/>
      <c r="V78" s="138"/>
      <c r="W78" s="182"/>
      <c r="X78" s="8"/>
      <c r="Y78" s="8"/>
      <c r="Z78" s="8"/>
      <c r="AA78" s="8"/>
      <c r="AB78" s="8"/>
      <c r="AC78" s="8"/>
      <c r="AD78" s="8"/>
      <c r="AE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54"/>
      <c r="L79" s="196"/>
      <c r="M79" s="93"/>
      <c r="N79" s="191"/>
      <c r="O79" s="192"/>
      <c r="P79" s="197"/>
      <c r="Q79" s="73"/>
      <c r="R79" s="74"/>
      <c r="S79" s="75"/>
      <c r="T79" s="194"/>
      <c r="U79" s="195"/>
      <c r="V79" s="138"/>
      <c r="W79" s="199"/>
      <c r="X79" s="8"/>
      <c r="Y79" s="8"/>
      <c r="Z79" s="8"/>
      <c r="AA79" s="8"/>
      <c r="AB79" s="8"/>
      <c r="AC79" s="8"/>
      <c r="AD79" s="8"/>
      <c r="AE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54"/>
      <c r="L80" s="196"/>
      <c r="M80" s="93"/>
      <c r="N80" s="191"/>
      <c r="O80" s="192"/>
      <c r="P80" s="197"/>
      <c r="Q80" s="73"/>
      <c r="R80" s="74"/>
      <c r="S80" s="75"/>
      <c r="T80" s="194"/>
      <c r="U80" s="195"/>
      <c r="V80" s="138"/>
      <c r="W80" s="182"/>
      <c r="X80" s="8"/>
      <c r="Y80" s="8"/>
      <c r="Z80" s="8"/>
      <c r="AA80" s="8"/>
      <c r="AB80" s="8"/>
      <c r="AC80" s="8"/>
      <c r="AD80" s="8"/>
      <c r="AE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54"/>
      <c r="L81" s="190"/>
      <c r="M81" s="93"/>
      <c r="N81" s="191"/>
      <c r="O81" s="192"/>
      <c r="P81" s="197"/>
      <c r="Q81" s="73"/>
      <c r="R81" s="74"/>
      <c r="S81" s="75"/>
      <c r="T81" s="194"/>
      <c r="U81" s="195"/>
      <c r="V81" s="138"/>
      <c r="W81" s="201"/>
      <c r="X81" s="8"/>
      <c r="Y81" s="8"/>
      <c r="Z81" s="8"/>
      <c r="AA81" s="8"/>
      <c r="AB81" s="8"/>
      <c r="AC81" s="8"/>
      <c r="AD81" s="8"/>
      <c r="AE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54"/>
      <c r="L82" s="190"/>
      <c r="M82" s="93"/>
      <c r="N82" s="191"/>
      <c r="O82" s="192"/>
      <c r="P82" s="197"/>
      <c r="Q82" s="73"/>
      <c r="R82" s="74"/>
      <c r="S82" s="75"/>
      <c r="T82" s="194"/>
      <c r="U82" s="195"/>
      <c r="V82" s="138"/>
      <c r="W82" s="202"/>
      <c r="X82" s="8"/>
      <c r="Y82" s="8"/>
      <c r="Z82" s="8"/>
      <c r="AA82" s="8"/>
      <c r="AB82" s="8"/>
      <c r="AC82" s="8"/>
      <c r="AD82" s="8"/>
      <c r="AE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54"/>
      <c r="L83" s="190"/>
      <c r="M83" s="93"/>
      <c r="N83" s="191"/>
      <c r="O83" s="192"/>
      <c r="P83" s="197"/>
      <c r="Q83" s="73"/>
      <c r="R83" s="74"/>
      <c r="S83" s="75"/>
      <c r="T83" s="194"/>
      <c r="U83" s="195"/>
      <c r="V83" s="138"/>
      <c r="W83" s="202"/>
      <c r="X83" s="8"/>
      <c r="Y83" s="8"/>
      <c r="Z83" s="8"/>
      <c r="AA83" s="8"/>
      <c r="AB83" s="8"/>
      <c r="AC83" s="8"/>
      <c r="AD83" s="8"/>
      <c r="AE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54"/>
      <c r="L84" s="203"/>
      <c r="M84" s="204"/>
      <c r="N84" s="205"/>
      <c r="O84" s="206"/>
      <c r="P84" s="207"/>
      <c r="Q84" s="208"/>
      <c r="R84" s="209"/>
      <c r="S84" s="210"/>
      <c r="T84" s="211"/>
      <c r="U84" s="212"/>
      <c r="V84" s="213"/>
      <c r="W84" s="202"/>
      <c r="X84" s="8"/>
      <c r="Y84" s="8"/>
      <c r="Z84" s="8"/>
      <c r="AA84" s="8"/>
      <c r="AB84" s="8"/>
      <c r="AC84" s="8"/>
      <c r="AD84" s="8"/>
      <c r="AE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54"/>
      <c r="L85" s="203"/>
      <c r="M85" s="204"/>
      <c r="N85" s="205"/>
      <c r="O85" s="206"/>
      <c r="P85" s="207"/>
      <c r="Q85" s="208"/>
      <c r="R85" s="209"/>
      <c r="S85" s="210"/>
      <c r="T85" s="211"/>
      <c r="U85" s="212"/>
      <c r="V85" s="213"/>
      <c r="W85" s="202"/>
      <c r="X85" s="8"/>
      <c r="Y85" s="8"/>
      <c r="Z85" s="8"/>
      <c r="AA85" s="8"/>
      <c r="AB85" s="8"/>
      <c r="AC85" s="8"/>
      <c r="AD85" s="8"/>
      <c r="AE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54"/>
      <c r="L86" s="203"/>
      <c r="M86" s="204"/>
      <c r="N86" s="205"/>
      <c r="O86" s="206"/>
      <c r="P86" s="207"/>
      <c r="Q86" s="208"/>
      <c r="R86" s="209"/>
      <c r="S86" s="210"/>
      <c r="T86" s="211"/>
      <c r="U86" s="212"/>
      <c r="V86" s="213"/>
      <c r="W86" s="202"/>
      <c r="X86" s="8"/>
      <c r="Y86" s="8"/>
      <c r="Z86" s="8"/>
      <c r="AA86" s="8"/>
      <c r="AB86" s="8"/>
      <c r="AC86" s="8"/>
      <c r="AD86" s="8"/>
      <c r="AE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54"/>
      <c r="L87" s="214"/>
      <c r="M87" s="204"/>
      <c r="N87" s="215"/>
      <c r="O87" s="216"/>
      <c r="P87" s="217"/>
      <c r="Q87" s="218"/>
      <c r="R87" s="219"/>
      <c r="S87" s="220"/>
      <c r="T87" s="221"/>
      <c r="U87" s="212"/>
      <c r="V87" s="213"/>
      <c r="W87" s="202"/>
      <c r="X87" s="8"/>
      <c r="Y87" s="8"/>
      <c r="Z87" s="8"/>
      <c r="AA87" s="8"/>
      <c r="AB87" s="8"/>
      <c r="AC87" s="8"/>
      <c r="AD87" s="8"/>
      <c r="AE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54"/>
      <c r="L88" s="203"/>
      <c r="M88" s="222"/>
      <c r="N88" s="205"/>
      <c r="O88" s="206"/>
      <c r="P88" s="207"/>
      <c r="Q88" s="223"/>
      <c r="R88" s="224"/>
      <c r="S88" s="225"/>
      <c r="T88" s="211"/>
      <c r="U88" s="212"/>
      <c r="V88" s="213"/>
      <c r="W88" s="202"/>
      <c r="X88" s="8"/>
      <c r="Y88" s="8"/>
      <c r="Z88" s="8"/>
      <c r="AA88" s="8"/>
      <c r="AB88" s="8"/>
      <c r="AC88" s="8"/>
      <c r="AD88" s="8"/>
      <c r="AE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54"/>
      <c r="L89" s="203"/>
      <c r="M89" s="222"/>
      <c r="N89" s="205"/>
      <c r="O89" s="206"/>
      <c r="P89" s="207"/>
      <c r="Q89" s="223"/>
      <c r="R89" s="224"/>
      <c r="S89" s="225"/>
      <c r="T89" s="211"/>
      <c r="U89" s="212"/>
      <c r="V89" s="213"/>
      <c r="W89" s="202"/>
      <c r="X89" s="8"/>
      <c r="Y89" s="8"/>
      <c r="Z89" s="8"/>
      <c r="AA89" s="8"/>
      <c r="AB89" s="8"/>
      <c r="AC89" s="8"/>
      <c r="AD89" s="8"/>
      <c r="AE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54"/>
      <c r="L90" s="203"/>
      <c r="M90" s="222"/>
      <c r="N90" s="205"/>
      <c r="O90" s="206"/>
      <c r="P90" s="207"/>
      <c r="Q90" s="223"/>
      <c r="R90" s="224"/>
      <c r="S90" s="225"/>
      <c r="T90" s="211"/>
      <c r="U90" s="212"/>
      <c r="V90" s="213"/>
      <c r="W90" s="202"/>
      <c r="X90" s="8"/>
      <c r="Y90" s="8"/>
      <c r="Z90" s="8"/>
      <c r="AA90" s="8"/>
      <c r="AB90" s="8"/>
      <c r="AC90" s="8"/>
      <c r="AD90" s="8"/>
      <c r="AE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54"/>
      <c r="L91" s="203"/>
      <c r="M91" s="222"/>
      <c r="N91" s="205"/>
      <c r="O91" s="206"/>
      <c r="P91" s="207"/>
      <c r="Q91" s="223"/>
      <c r="R91" s="224"/>
      <c r="S91" s="225"/>
      <c r="T91" s="211"/>
      <c r="U91" s="212"/>
      <c r="V91" s="213"/>
      <c r="W91" s="202"/>
      <c r="X91" s="8"/>
      <c r="Y91" s="8"/>
      <c r="Z91" s="8"/>
      <c r="AA91" s="8"/>
      <c r="AB91" s="8"/>
      <c r="AC91" s="8"/>
      <c r="AD91" s="8"/>
      <c r="AE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54"/>
      <c r="L92" s="203"/>
      <c r="M92" s="222"/>
      <c r="N92" s="205"/>
      <c r="O92" s="206"/>
      <c r="P92" s="207"/>
      <c r="Q92" s="223"/>
      <c r="R92" s="224"/>
      <c r="S92" s="225"/>
      <c r="T92" s="211"/>
      <c r="U92" s="212"/>
      <c r="V92" s="213"/>
      <c r="W92" s="202"/>
      <c r="X92" s="8"/>
      <c r="Y92" s="8"/>
      <c r="Z92" s="8"/>
      <c r="AA92" s="8"/>
      <c r="AB92" s="8"/>
      <c r="AC92" s="8"/>
      <c r="AD92" s="8"/>
      <c r="AE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54"/>
      <c r="L93" s="203"/>
      <c r="M93" s="222"/>
      <c r="N93" s="205"/>
      <c r="O93" s="206"/>
      <c r="P93" s="207"/>
      <c r="Q93" s="223"/>
      <c r="R93" s="224"/>
      <c r="S93" s="225"/>
      <c r="T93" s="211"/>
      <c r="U93" s="212"/>
      <c r="V93" s="213"/>
      <c r="W93" s="202"/>
      <c r="X93" s="8"/>
      <c r="Y93" s="8"/>
      <c r="Z93" s="8"/>
      <c r="AA93" s="8"/>
      <c r="AB93" s="8"/>
      <c r="AC93" s="8"/>
      <c r="AD93" s="8"/>
      <c r="AE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54"/>
      <c r="L94" s="203"/>
      <c r="M94" s="222"/>
      <c r="N94" s="205"/>
      <c r="O94" s="206"/>
      <c r="P94" s="207"/>
      <c r="Q94" s="223"/>
      <c r="R94" s="224"/>
      <c r="S94" s="225"/>
      <c r="T94" s="211"/>
      <c r="U94" s="212"/>
      <c r="V94" s="213"/>
      <c r="W94" s="202"/>
      <c r="X94" s="8"/>
      <c r="Y94" s="8"/>
      <c r="Z94" s="8"/>
      <c r="AA94" s="8"/>
      <c r="AB94" s="8"/>
      <c r="AC94" s="8"/>
      <c r="AD94" s="8"/>
      <c r="AE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54"/>
      <c r="L95" s="203"/>
      <c r="M95" s="222"/>
      <c r="N95" s="205"/>
      <c r="O95" s="206"/>
      <c r="P95" s="207"/>
      <c r="Q95" s="223"/>
      <c r="R95" s="224"/>
      <c r="S95" s="225"/>
      <c r="T95" s="211"/>
      <c r="U95" s="212"/>
      <c r="V95" s="213"/>
      <c r="W95" s="202"/>
      <c r="X95" s="8"/>
      <c r="Y95" s="8"/>
      <c r="Z95" s="8"/>
      <c r="AA95" s="8"/>
      <c r="AB95" s="8"/>
      <c r="AC95" s="8"/>
      <c r="AD95" s="8"/>
      <c r="AE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4"/>
      <c r="L96" s="231"/>
      <c r="R96" s="231"/>
      <c r="S96" s="231"/>
      <c r="T96" s="232"/>
      <c r="U96" s="232"/>
      <c r="V96" s="233"/>
      <c r="W96" s="234">
        <f>SUM(W7:W95)</f>
        <v>1769</v>
      </c>
      <c r="X96" s="8"/>
      <c r="Y96" s="8"/>
      <c r="Z96" s="8"/>
      <c r="AA96" s="8"/>
      <c r="AB96" s="8"/>
      <c r="AC96" s="8"/>
      <c r="AD96" s="8"/>
      <c r="AE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1"/>
      <c r="L97" s="240" t="s">
        <v>34</v>
      </c>
      <c r="M97" s="241"/>
      <c r="R97" s="241"/>
      <c r="S97" s="241"/>
      <c r="T97" s="232"/>
      <c r="U97" s="232"/>
      <c r="V97" s="233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"/>
      <c r="L98" s="189">
        <f>SUM(L7:L95)</f>
        <v>1257.9</v>
      </c>
      <c r="M98" s="245" t="s">
        <v>35</v>
      </c>
      <c r="N98" s="246"/>
      <c r="R98" s="246"/>
      <c r="S98" s="246"/>
      <c r="T98" s="247"/>
      <c r="U98" s="247"/>
      <c r="V98" s="233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"/>
      <c r="L99" s="189">
        <f>SUM(L98*1%)</f>
        <v>12.579</v>
      </c>
      <c r="M99" s="248">
        <f>SUM(M7:M95)</f>
        <v>1147</v>
      </c>
      <c r="N99" s="249" t="s">
        <v>24</v>
      </c>
      <c r="R99" s="249"/>
      <c r="S99" s="249"/>
      <c r="T99" s="250" t="s">
        <v>36</v>
      </c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1"/>
      <c r="L100" s="251"/>
      <c r="M100" s="91">
        <f>SUM(M99*1%)</f>
        <v>11.47</v>
      </c>
      <c r="N100" s="252" t="s">
        <v>37</v>
      </c>
      <c r="O100" s="253"/>
      <c r="R100" s="253"/>
      <c r="S100" s="253"/>
      <c r="T100" s="232"/>
      <c r="U100" s="232"/>
      <c r="V100" s="233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98">
        <f>SUM(M10,L11,L16,N22)</f>
        <v>860.9</v>
      </c>
      <c r="I101" s="3"/>
      <c r="J101" s="1"/>
      <c r="K101" s="1"/>
      <c r="L101" s="8"/>
      <c r="M101" s="251"/>
      <c r="N101" s="248">
        <f>SUM(N7:N95)</f>
        <v>1227</v>
      </c>
      <c r="O101" s="253"/>
      <c r="R101" s="253"/>
      <c r="S101" s="253"/>
      <c r="T101" s="256"/>
      <c r="U101" s="256"/>
      <c r="V101" s="233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SUM(L98,M99,N101,O103,P104,S108)</f>
        <v>3631.9</v>
      </c>
      <c r="I102" s="3"/>
      <c r="J102" s="1"/>
      <c r="K102" s="1"/>
      <c r="L102" s="8"/>
      <c r="M102" s="8"/>
      <c r="N102" s="91">
        <f>SUM(N101*1%)</f>
        <v>12.27</v>
      </c>
      <c r="O102" s="260" t="s">
        <v>40</v>
      </c>
      <c r="P102" s="231"/>
      <c r="R102" s="231"/>
      <c r="S102" s="231"/>
      <c r="T102" s="256"/>
      <c r="U102" s="256"/>
      <c r="V102" s="233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SUM(T109,U110,V111)</f>
        <v>0</v>
      </c>
      <c r="I103" s="3"/>
      <c r="J103" s="1"/>
      <c r="K103" s="1"/>
      <c r="L103" s="8"/>
      <c r="M103" s="8"/>
      <c r="N103" s="18"/>
      <c r="O103" s="189">
        <f>SUM(O7:O95)</f>
        <v>0</v>
      </c>
      <c r="P103" s="261" t="s">
        <v>42</v>
      </c>
      <c r="Q103" s="262"/>
      <c r="R103" s="262"/>
      <c r="S103" s="262"/>
      <c r="T103" s="256"/>
      <c r="U103" s="256"/>
      <c r="V103" s="233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SUM(Q106,R107)</f>
        <v>0</v>
      </c>
      <c r="I104" s="3"/>
      <c r="J104" s="1"/>
      <c r="K104" s="1"/>
      <c r="L104" s="8"/>
      <c r="M104" s="8"/>
      <c r="N104" s="1"/>
      <c r="O104" s="189">
        <f>SUM(O103*1%)</f>
        <v>0</v>
      </c>
      <c r="P104" s="189">
        <f>SUM(P7:P95)</f>
        <v>0</v>
      </c>
      <c r="Q104" s="262"/>
      <c r="R104" s="262"/>
      <c r="S104" s="262"/>
      <c r="T104" s="256"/>
      <c r="U104" s="256"/>
      <c r="V104" s="233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1"/>
      <c r="L105" s="8"/>
      <c r="M105" s="8"/>
      <c r="N105" s="1"/>
      <c r="O105" s="1"/>
      <c r="P105" s="189">
        <f>SUM(P104*1%)</f>
        <v>0</v>
      </c>
      <c r="Q105" s="263" t="s">
        <v>44</v>
      </c>
      <c r="R105" s="262"/>
      <c r="S105" s="262"/>
      <c r="T105" s="256"/>
      <c r="U105" s="256"/>
      <c r="V105" s="233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SUM(L7,N9,L13,L14,L16,L17,M19)</f>
        <v>1785</v>
      </c>
      <c r="I106" s="322">
        <f>SUM(L16)</f>
        <v>197</v>
      </c>
      <c r="J106" s="1"/>
      <c r="K106" s="1"/>
      <c r="L106" s="8"/>
      <c r="M106" s="8"/>
      <c r="N106" s="1"/>
      <c r="O106" s="1"/>
      <c r="P106" s="8"/>
      <c r="Q106" s="189">
        <f>SUM(Q7:Q96)</f>
        <v>0</v>
      </c>
      <c r="R106" s="267" t="s">
        <v>46</v>
      </c>
      <c r="S106" s="262"/>
      <c r="T106" s="256"/>
      <c r="U106" s="256"/>
      <c r="V106" s="233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0">
        <f>SUM(L11,N12,N15,M18,L20,N21,N22)</f>
        <v>1396.9</v>
      </c>
      <c r="I107" s="322">
        <f>SUM(L11,N22)</f>
        <v>363.9</v>
      </c>
      <c r="J107" s="1"/>
      <c r="K107" s="1"/>
      <c r="L107" s="8"/>
      <c r="M107" s="8"/>
      <c r="N107" s="1"/>
      <c r="O107" s="1"/>
      <c r="P107" s="8"/>
      <c r="Q107" s="189">
        <f>SUM(Q106*2%)</f>
        <v>0</v>
      </c>
      <c r="R107" s="17">
        <f>SUM(R7:R95)</f>
        <v>0</v>
      </c>
      <c r="S107" s="270" t="s">
        <v>48</v>
      </c>
      <c r="T107" s="256"/>
      <c r="U107" s="256"/>
      <c r="V107" s="233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2">
        <f>SUM(M10)</f>
        <v>300</v>
      </c>
      <c r="I108" s="303">
        <f>SUM(M10)</f>
        <v>300</v>
      </c>
      <c r="J108" s="1"/>
      <c r="K108" s="1"/>
      <c r="L108" s="8"/>
      <c r="M108" s="8"/>
      <c r="N108" s="1"/>
      <c r="O108" s="1"/>
      <c r="P108" s="8"/>
      <c r="Q108" s="18"/>
      <c r="R108" s="189">
        <f>SUM(R107*2%)</f>
        <v>0</v>
      </c>
      <c r="S108" s="17">
        <f>SUM(S7:S95)</f>
        <v>0</v>
      </c>
      <c r="T108" s="272" t="s">
        <v>50</v>
      </c>
      <c r="U108" s="256"/>
      <c r="V108" s="233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1"/>
      <c r="L109" s="8"/>
      <c r="M109" s="8"/>
      <c r="N109" s="1"/>
      <c r="O109" s="1"/>
      <c r="P109" s="8"/>
      <c r="Q109" s="1"/>
      <c r="R109" s="1"/>
      <c r="S109" s="189">
        <f>SUM(S108*1%)</f>
        <v>0</v>
      </c>
      <c r="T109" s="189">
        <f>SUM(T7:T96)</f>
        <v>0</v>
      </c>
      <c r="U109" s="273" t="s">
        <v>47</v>
      </c>
      <c r="V109" s="233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1"/>
      <c r="L110" s="8"/>
      <c r="M110" s="8"/>
      <c r="N110" s="1"/>
      <c r="O110" s="1"/>
      <c r="P110" s="8"/>
      <c r="Q110" s="1"/>
      <c r="R110" s="1"/>
      <c r="S110" s="1"/>
      <c r="T110" s="189">
        <f>SUM(T109*2%)</f>
        <v>0</v>
      </c>
      <c r="U110" s="189">
        <f>SUM(U7:U96)</f>
        <v>0</v>
      </c>
      <c r="V110" s="274" t="s">
        <v>49</v>
      </c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1"/>
      <c r="L111" s="8"/>
      <c r="M111" s="8"/>
      <c r="N111" s="1"/>
      <c r="O111" s="1"/>
      <c r="P111" s="8"/>
      <c r="Q111" s="1"/>
      <c r="R111" s="1"/>
      <c r="S111" s="1"/>
      <c r="T111" s="8"/>
      <c r="U111" s="189">
        <f>SUM(U110*2%)</f>
        <v>0</v>
      </c>
      <c r="V111" s="275">
        <f>SUM(V7:V96)</f>
        <v>0</v>
      </c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1"/>
      <c r="L112" s="8"/>
      <c r="M112" s="8"/>
      <c r="N112" s="1"/>
      <c r="O112" s="1"/>
      <c r="P112" s="8"/>
      <c r="Q112" s="1"/>
      <c r="R112" s="1"/>
      <c r="S112" s="1"/>
      <c r="T112" s="8"/>
      <c r="U112" s="8"/>
      <c r="V112" s="189">
        <f>SUM(V111*2%)</f>
        <v>0</v>
      </c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1"/>
      <c r="L113" s="8"/>
      <c r="M113" s="8"/>
      <c r="N113" s="1"/>
      <c r="O113" s="1"/>
      <c r="P113" s="8"/>
      <c r="Q113" s="1"/>
      <c r="R113" s="1"/>
      <c r="S113" s="1"/>
      <c r="T113" s="8"/>
      <c r="U113" s="276"/>
      <c r="V113" s="277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1"/>
      <c r="L114" s="8"/>
      <c r="M114" s="8"/>
      <c r="N114" s="1"/>
      <c r="O114" s="1"/>
      <c r="P114" s="8"/>
      <c r="Q114" s="1"/>
      <c r="R114" s="1"/>
      <c r="S114" s="1"/>
      <c r="T114" s="8"/>
      <c r="U114" s="276"/>
      <c r="V114" s="277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1"/>
      <c r="L115" s="8"/>
      <c r="M115" s="8"/>
      <c r="N115" s="1"/>
      <c r="O115" s="1"/>
      <c r="P115" s="8"/>
      <c r="Q115" s="1"/>
      <c r="R115" s="1"/>
      <c r="S115" s="1"/>
      <c r="T115" s="8"/>
      <c r="U115" s="8"/>
      <c r="V115" s="277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1"/>
      <c r="L116" s="8"/>
      <c r="M116" s="8"/>
      <c r="N116" s="1"/>
      <c r="O116" s="1"/>
      <c r="P116" s="8"/>
      <c r="Q116" s="1"/>
      <c r="R116" s="1"/>
      <c r="S116" s="1"/>
      <c r="T116" s="8"/>
      <c r="U116" s="8"/>
      <c r="V116" s="277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1"/>
      <c r="L117" s="8"/>
      <c r="M117" s="8"/>
      <c r="N117" s="1"/>
      <c r="O117" s="1"/>
      <c r="P117" s="8"/>
      <c r="Q117" s="1"/>
      <c r="R117" s="1"/>
      <c r="S117" s="1"/>
      <c r="T117" s="8"/>
      <c r="U117" s="8"/>
      <c r="V117" s="277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1"/>
      <c r="L118" s="8"/>
      <c r="M118" s="8"/>
      <c r="N118" s="1"/>
      <c r="O118" s="1"/>
      <c r="P118" s="8"/>
      <c r="Q118" s="1"/>
      <c r="R118" s="1"/>
      <c r="S118" s="1"/>
      <c r="T118" s="8"/>
      <c r="U118" s="8"/>
      <c r="V118" s="277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1"/>
      <c r="L119" s="8"/>
      <c r="M119" s="8"/>
      <c r="N119" s="1"/>
      <c r="O119" s="1"/>
      <c r="P119" s="8"/>
      <c r="Q119" s="1"/>
      <c r="R119" s="1"/>
      <c r="S119" s="1"/>
      <c r="T119" s="8"/>
      <c r="U119" s="8"/>
      <c r="V119" s="277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1"/>
      <c r="L120" s="8"/>
      <c r="M120" s="8"/>
      <c r="N120" s="1"/>
      <c r="O120" s="1"/>
      <c r="P120" s="8"/>
      <c r="Q120" s="1"/>
      <c r="R120" s="1"/>
      <c r="S120" s="1"/>
      <c r="T120" s="8"/>
      <c r="U120" s="8"/>
      <c r="V120" s="277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1"/>
      <c r="L121" s="8"/>
      <c r="M121" s="8"/>
      <c r="N121" s="1"/>
      <c r="O121" s="1"/>
      <c r="P121" s="8"/>
      <c r="Q121" s="1"/>
      <c r="R121" s="1"/>
      <c r="S121" s="1"/>
      <c r="T121" s="8"/>
      <c r="U121" s="8"/>
      <c r="V121" s="277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1"/>
      <c r="L122" s="8"/>
      <c r="M122" s="8"/>
      <c r="N122" s="1"/>
      <c r="O122" s="1"/>
      <c r="P122" s="8"/>
      <c r="Q122" s="1"/>
      <c r="R122" s="1"/>
      <c r="S122" s="1"/>
      <c r="T122" s="8"/>
      <c r="U122" s="8"/>
      <c r="V122" s="277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1"/>
      <c r="L123" s="8"/>
      <c r="M123" s="8"/>
      <c r="N123" s="1"/>
      <c r="O123" s="1"/>
      <c r="P123" s="8"/>
      <c r="Q123" s="1"/>
      <c r="R123" s="1"/>
      <c r="S123" s="1"/>
      <c r="T123" s="8"/>
      <c r="U123" s="8"/>
      <c r="V123" s="277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1"/>
      <c r="L124" s="8"/>
      <c r="M124" s="8"/>
      <c r="N124" s="1"/>
      <c r="O124" s="1"/>
      <c r="P124" s="8"/>
      <c r="Q124" s="1"/>
      <c r="R124" s="1"/>
      <c r="S124" s="1"/>
      <c r="T124" s="8"/>
      <c r="U124" s="8"/>
      <c r="V124" s="277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1"/>
      <c r="L125" s="8"/>
      <c r="M125" s="8"/>
      <c r="N125" s="1"/>
      <c r="O125" s="1"/>
      <c r="P125" s="8"/>
      <c r="Q125" s="1"/>
      <c r="R125" s="1"/>
      <c r="S125" s="1"/>
      <c r="T125" s="8"/>
      <c r="U125" s="8"/>
      <c r="V125" s="277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1"/>
      <c r="L126" s="8"/>
      <c r="M126" s="8"/>
      <c r="N126" s="1"/>
      <c r="O126" s="1"/>
      <c r="P126" s="8"/>
      <c r="Q126" s="1"/>
      <c r="R126" s="1"/>
      <c r="S126" s="1"/>
      <c r="T126" s="8"/>
      <c r="U126" s="8"/>
      <c r="V126" s="277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1"/>
      <c r="L127" s="8"/>
      <c r="M127" s="8"/>
      <c r="N127" s="1"/>
      <c r="O127" s="1"/>
      <c r="P127" s="8"/>
      <c r="Q127" s="1"/>
      <c r="R127" s="1"/>
      <c r="S127" s="1"/>
      <c r="T127" s="8"/>
      <c r="U127" s="8"/>
      <c r="V127" s="277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1"/>
      <c r="L128" s="8"/>
      <c r="M128" s="8"/>
      <c r="N128" s="1"/>
      <c r="O128" s="1"/>
      <c r="P128" s="8"/>
      <c r="Q128" s="1"/>
      <c r="R128" s="1"/>
      <c r="S128" s="1"/>
      <c r="T128" s="8"/>
      <c r="U128" s="8"/>
      <c r="V128" s="277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1"/>
      <c r="L129" s="8"/>
      <c r="M129" s="8"/>
      <c r="N129" s="1"/>
      <c r="O129" s="1"/>
      <c r="P129" s="8"/>
      <c r="Q129" s="1"/>
      <c r="R129" s="1"/>
      <c r="S129" s="1"/>
      <c r="T129" s="8"/>
      <c r="U129" s="8"/>
      <c r="V129" s="277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1"/>
      <c r="L130" s="8"/>
      <c r="M130" s="8"/>
      <c r="N130" s="1"/>
      <c r="O130" s="1"/>
      <c r="P130" s="8"/>
      <c r="Q130" s="1"/>
      <c r="R130" s="1"/>
      <c r="S130" s="1"/>
      <c r="T130" s="8"/>
      <c r="U130" s="8"/>
      <c r="V130" s="277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1"/>
      <c r="L131" s="8"/>
      <c r="M131" s="8"/>
      <c r="N131" s="1"/>
      <c r="O131" s="1"/>
      <c r="P131" s="8"/>
      <c r="Q131" s="1"/>
      <c r="R131" s="1"/>
      <c r="S131" s="1"/>
      <c r="T131" s="8"/>
      <c r="U131" s="8"/>
      <c r="V131" s="277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1"/>
      <c r="L132" s="8"/>
      <c r="M132" s="8"/>
      <c r="N132" s="1"/>
      <c r="O132" s="1"/>
      <c r="P132" s="8"/>
      <c r="Q132" s="1"/>
      <c r="R132" s="1"/>
      <c r="S132" s="1"/>
      <c r="T132" s="8"/>
      <c r="U132" s="8"/>
      <c r="V132" s="277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1"/>
      <c r="L133" s="8"/>
      <c r="M133" s="8"/>
      <c r="N133" s="1"/>
      <c r="O133" s="1"/>
      <c r="P133" s="8"/>
      <c r="Q133" s="1"/>
      <c r="R133" s="1"/>
      <c r="S133" s="1"/>
      <c r="T133" s="8"/>
      <c r="U133" s="8"/>
      <c r="V133" s="277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1"/>
      <c r="L134" s="8"/>
      <c r="M134" s="8"/>
      <c r="N134" s="1"/>
      <c r="O134" s="1"/>
      <c r="P134" s="8"/>
      <c r="Q134" s="1"/>
      <c r="R134" s="1"/>
      <c r="S134" s="1"/>
      <c r="T134" s="8"/>
      <c r="U134" s="8"/>
      <c r="V134" s="277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1"/>
      <c r="L135" s="8"/>
      <c r="M135" s="8"/>
      <c r="N135" s="1"/>
      <c r="O135" s="1"/>
      <c r="P135" s="8"/>
      <c r="Q135" s="1"/>
      <c r="R135" s="1"/>
      <c r="S135" s="1"/>
      <c r="T135" s="8"/>
      <c r="U135" s="8"/>
      <c r="V135" s="277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1"/>
      <c r="L136" s="8"/>
      <c r="M136" s="8"/>
      <c r="N136" s="1"/>
      <c r="O136" s="1"/>
      <c r="P136" s="8"/>
      <c r="Q136" s="1"/>
      <c r="R136" s="1"/>
      <c r="S136" s="1"/>
      <c r="T136" s="8"/>
      <c r="U136" s="8"/>
      <c r="V136" s="277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1"/>
      <c r="L137" s="8"/>
      <c r="M137" s="8"/>
      <c r="N137" s="1"/>
      <c r="O137" s="1"/>
      <c r="P137" s="8"/>
      <c r="Q137" s="1"/>
      <c r="R137" s="1"/>
      <c r="S137" s="1"/>
      <c r="T137" s="8"/>
      <c r="U137" s="8"/>
      <c r="V137" s="277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1"/>
      <c r="L138" s="8"/>
      <c r="M138" s="8"/>
      <c r="N138" s="1"/>
      <c r="O138" s="1"/>
      <c r="P138" s="8"/>
      <c r="Q138" s="1"/>
      <c r="R138" s="1"/>
      <c r="S138" s="1"/>
      <c r="T138" s="8"/>
      <c r="U138" s="8"/>
      <c r="V138" s="277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1"/>
      <c r="L139" s="8"/>
      <c r="M139" s="8"/>
      <c r="N139" s="1"/>
      <c r="O139" s="1"/>
      <c r="P139" s="8"/>
      <c r="Q139" s="1"/>
      <c r="R139" s="1"/>
      <c r="S139" s="1"/>
      <c r="T139" s="8"/>
      <c r="U139" s="8"/>
      <c r="V139" s="277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1"/>
      <c r="L140" s="8"/>
      <c r="M140" s="8"/>
      <c r="N140" s="1"/>
      <c r="O140" s="1"/>
      <c r="P140" s="8"/>
      <c r="Q140" s="1"/>
      <c r="R140" s="1"/>
      <c r="S140" s="1"/>
      <c r="T140" s="8"/>
      <c r="U140" s="8"/>
      <c r="V140" s="277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1"/>
      <c r="L141" s="8"/>
      <c r="M141" s="8"/>
      <c r="N141" s="1"/>
      <c r="O141" s="1"/>
      <c r="P141" s="8"/>
      <c r="Q141" s="1"/>
      <c r="R141" s="1"/>
      <c r="S141" s="1"/>
      <c r="T141" s="8"/>
      <c r="U141" s="8"/>
      <c r="V141" s="277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1"/>
      <c r="L142" s="8"/>
      <c r="M142" s="8"/>
      <c r="N142" s="1"/>
      <c r="O142" s="1"/>
      <c r="P142" s="8"/>
      <c r="Q142" s="1"/>
      <c r="R142" s="1"/>
      <c r="S142" s="1"/>
      <c r="T142" s="8"/>
      <c r="U142" s="8"/>
      <c r="V142" s="277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1"/>
      <c r="L143" s="8"/>
      <c r="M143" s="8"/>
      <c r="N143" s="1"/>
      <c r="O143" s="1"/>
      <c r="P143" s="8"/>
      <c r="Q143" s="1"/>
      <c r="R143" s="1"/>
      <c r="S143" s="1"/>
      <c r="T143" s="8"/>
      <c r="U143" s="8"/>
      <c r="V143" s="277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1"/>
      <c r="L144" s="8"/>
      <c r="M144" s="8"/>
      <c r="N144" s="1"/>
      <c r="O144" s="1"/>
      <c r="P144" s="8"/>
      <c r="Q144" s="1"/>
      <c r="R144" s="1"/>
      <c r="S144" s="1"/>
      <c r="T144" s="8"/>
      <c r="U144" s="8"/>
      <c r="V144" s="277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1"/>
      <c r="L145" s="8"/>
      <c r="M145" s="8"/>
      <c r="N145" s="1"/>
      <c r="O145" s="1"/>
      <c r="P145" s="8"/>
      <c r="Q145" s="1"/>
      <c r="R145" s="1"/>
      <c r="S145" s="1"/>
      <c r="T145" s="8"/>
      <c r="U145" s="8"/>
      <c r="V145" s="277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1"/>
      <c r="L146" s="8"/>
      <c r="M146" s="8"/>
      <c r="N146" s="1"/>
      <c r="O146" s="1"/>
      <c r="P146" s="8"/>
      <c r="Q146" s="1"/>
      <c r="R146" s="1"/>
      <c r="S146" s="1"/>
      <c r="T146" s="8"/>
      <c r="U146" s="8"/>
      <c r="V146" s="277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1"/>
      <c r="L147" s="8"/>
      <c r="M147" s="8"/>
      <c r="N147" s="1"/>
      <c r="O147" s="1"/>
      <c r="P147" s="8"/>
      <c r="Q147" s="1"/>
      <c r="R147" s="1"/>
      <c r="S147" s="1"/>
      <c r="T147" s="8"/>
      <c r="U147" s="8"/>
      <c r="V147" s="277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1"/>
      <c r="L148" s="8"/>
      <c r="M148" s="8"/>
      <c r="N148" s="1"/>
      <c r="O148" s="1"/>
      <c r="P148" s="8"/>
      <c r="Q148" s="1"/>
      <c r="R148" s="1"/>
      <c r="S148" s="1"/>
      <c r="T148" s="8"/>
      <c r="U148" s="8"/>
      <c r="V148" s="277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1"/>
      <c r="L149" s="8"/>
      <c r="M149" s="8"/>
      <c r="N149" s="1"/>
      <c r="O149" s="1"/>
      <c r="P149" s="8"/>
      <c r="Q149" s="1"/>
      <c r="R149" s="1"/>
      <c r="S149" s="1"/>
      <c r="T149" s="8"/>
      <c r="U149" s="8"/>
      <c r="V149" s="277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1"/>
      <c r="L150" s="8"/>
      <c r="M150" s="8"/>
      <c r="N150" s="1"/>
      <c r="O150" s="1"/>
      <c r="P150" s="8"/>
      <c r="Q150" s="1"/>
      <c r="R150" s="1"/>
      <c r="S150" s="1"/>
      <c r="T150" s="8"/>
      <c r="U150" s="8"/>
      <c r="V150" s="277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1"/>
      <c r="L151" s="8"/>
      <c r="M151" s="8"/>
      <c r="N151" s="1"/>
      <c r="O151" s="1"/>
      <c r="P151" s="8"/>
      <c r="Q151" s="1"/>
      <c r="R151" s="1"/>
      <c r="S151" s="1"/>
      <c r="T151" s="8"/>
      <c r="U151" s="8"/>
      <c r="V151" s="277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1"/>
      <c r="L152" s="8"/>
      <c r="M152" s="8"/>
      <c r="N152" s="1"/>
      <c r="O152" s="1"/>
      <c r="P152" s="8"/>
      <c r="Q152" s="1"/>
      <c r="R152" s="1"/>
      <c r="S152" s="1"/>
      <c r="T152" s="8"/>
      <c r="U152" s="8"/>
      <c r="V152" s="277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1"/>
      <c r="L153" s="8"/>
      <c r="M153" s="8"/>
      <c r="N153" s="1"/>
      <c r="O153" s="1"/>
      <c r="P153" s="8"/>
      <c r="Q153" s="1"/>
      <c r="R153" s="1"/>
      <c r="S153" s="1"/>
      <c r="T153" s="8"/>
      <c r="U153" s="8"/>
      <c r="V153" s="277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1"/>
      <c r="L154" s="8"/>
      <c r="M154" s="8"/>
      <c r="N154" s="1"/>
      <c r="O154" s="1"/>
      <c r="P154" s="8"/>
      <c r="Q154" s="1"/>
      <c r="R154" s="1"/>
      <c r="S154" s="1"/>
      <c r="T154" s="8"/>
      <c r="U154" s="8"/>
      <c r="V154" s="277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1"/>
      <c r="L155" s="8"/>
      <c r="M155" s="8"/>
      <c r="N155" s="1"/>
      <c r="O155" s="1"/>
      <c r="P155" s="8"/>
      <c r="Q155" s="1"/>
      <c r="R155" s="1"/>
      <c r="S155" s="1"/>
      <c r="T155" s="8"/>
      <c r="U155" s="8"/>
      <c r="V155" s="277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1"/>
      <c r="L156" s="8"/>
      <c r="M156" s="8"/>
      <c r="N156" s="1"/>
      <c r="O156" s="1"/>
      <c r="P156" s="8"/>
      <c r="Q156" s="1"/>
      <c r="R156" s="1"/>
      <c r="S156" s="1"/>
      <c r="T156" s="8"/>
      <c r="U156" s="8"/>
      <c r="V156" s="277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1"/>
      <c r="L157" s="8"/>
      <c r="M157" s="8"/>
      <c r="N157" s="1"/>
      <c r="O157" s="1"/>
      <c r="P157" s="8"/>
      <c r="Q157" s="1"/>
      <c r="R157" s="1"/>
      <c r="S157" s="1"/>
      <c r="T157" s="8"/>
      <c r="U157" s="8"/>
      <c r="V157" s="277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1"/>
      <c r="L158" s="8"/>
      <c r="M158" s="8"/>
      <c r="N158" s="1"/>
      <c r="O158" s="1"/>
      <c r="P158" s="8"/>
      <c r="Q158" s="1"/>
      <c r="R158" s="1"/>
      <c r="S158" s="1"/>
      <c r="T158" s="8"/>
      <c r="U158" s="8"/>
      <c r="V158" s="277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1"/>
      <c r="L159" s="8"/>
      <c r="M159" s="8"/>
      <c r="N159" s="1"/>
      <c r="O159" s="1"/>
      <c r="P159" s="8"/>
      <c r="Q159" s="1"/>
      <c r="R159" s="1"/>
      <c r="S159" s="1"/>
      <c r="T159" s="8"/>
      <c r="U159" s="8"/>
      <c r="V159" s="277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1"/>
      <c r="L160" s="8"/>
      <c r="M160" s="8"/>
      <c r="N160" s="1"/>
      <c r="O160" s="1"/>
      <c r="P160" s="8"/>
      <c r="Q160" s="1"/>
      <c r="R160" s="1"/>
      <c r="S160" s="1"/>
      <c r="T160" s="8"/>
      <c r="U160" s="8"/>
      <c r="V160" s="277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1"/>
      <c r="L161" s="8"/>
      <c r="M161" s="8"/>
      <c r="N161" s="1"/>
      <c r="O161" s="1"/>
      <c r="P161" s="8"/>
      <c r="Q161" s="1"/>
      <c r="R161" s="1"/>
      <c r="S161" s="1"/>
      <c r="T161" s="8"/>
      <c r="U161" s="8"/>
      <c r="V161" s="277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1"/>
      <c r="L162" s="8"/>
      <c r="M162" s="8"/>
      <c r="N162" s="1"/>
      <c r="O162" s="1"/>
      <c r="P162" s="8"/>
      <c r="Q162" s="1"/>
      <c r="R162" s="1"/>
      <c r="S162" s="1"/>
      <c r="T162" s="8"/>
      <c r="U162" s="8"/>
      <c r="V162" s="277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1"/>
      <c r="L163" s="8"/>
      <c r="M163" s="8"/>
      <c r="N163" s="1"/>
      <c r="O163" s="1"/>
      <c r="P163" s="8"/>
      <c r="Q163" s="1"/>
      <c r="R163" s="1"/>
      <c r="S163" s="1"/>
      <c r="T163" s="8"/>
      <c r="U163" s="8"/>
      <c r="V163" s="277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1"/>
      <c r="L164" s="8"/>
      <c r="M164" s="8"/>
      <c r="N164" s="1"/>
      <c r="O164" s="1"/>
      <c r="P164" s="8"/>
      <c r="Q164" s="1"/>
      <c r="R164" s="1"/>
      <c r="S164" s="1"/>
      <c r="T164" s="8"/>
      <c r="U164" s="8"/>
      <c r="V164" s="277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1"/>
      <c r="L165" s="8"/>
      <c r="M165" s="8"/>
      <c r="N165" s="1"/>
      <c r="O165" s="1"/>
      <c r="P165" s="8"/>
      <c r="Q165" s="1"/>
      <c r="R165" s="1"/>
      <c r="S165" s="1"/>
      <c r="T165" s="8"/>
      <c r="U165" s="8"/>
      <c r="V165" s="277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1"/>
      <c r="L166" s="8"/>
      <c r="M166" s="8"/>
      <c r="N166" s="1"/>
      <c r="O166" s="1"/>
      <c r="P166" s="8"/>
      <c r="Q166" s="1"/>
      <c r="R166" s="1"/>
      <c r="S166" s="1"/>
      <c r="T166" s="8"/>
      <c r="U166" s="8"/>
      <c r="V166" s="277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1"/>
      <c r="L167" s="8"/>
      <c r="M167" s="8"/>
      <c r="N167" s="1"/>
      <c r="O167" s="1"/>
      <c r="P167" s="8"/>
      <c r="Q167" s="1"/>
      <c r="R167" s="1"/>
      <c r="S167" s="1"/>
      <c r="T167" s="8"/>
      <c r="U167" s="8"/>
      <c r="V167" s="277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1"/>
      <c r="L168" s="8"/>
      <c r="M168" s="8"/>
      <c r="N168" s="1"/>
      <c r="O168" s="1"/>
      <c r="P168" s="8"/>
      <c r="Q168" s="1"/>
      <c r="R168" s="1"/>
      <c r="S168" s="1"/>
      <c r="T168" s="8"/>
      <c r="U168" s="8"/>
      <c r="V168" s="277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1"/>
      <c r="L169" s="8"/>
      <c r="M169" s="8"/>
      <c r="N169" s="1"/>
      <c r="O169" s="1"/>
      <c r="P169" s="8"/>
      <c r="Q169" s="1"/>
      <c r="R169" s="1"/>
      <c r="S169" s="1"/>
      <c r="T169" s="8"/>
      <c r="U169" s="8"/>
      <c r="V169" s="277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1"/>
      <c r="L170" s="8"/>
      <c r="M170" s="8"/>
      <c r="N170" s="1"/>
      <c r="O170" s="1"/>
      <c r="P170" s="8"/>
      <c r="Q170" s="1"/>
      <c r="R170" s="1"/>
      <c r="S170" s="1"/>
      <c r="T170" s="8"/>
      <c r="U170" s="8"/>
      <c r="V170" s="277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1"/>
      <c r="L171" s="8"/>
      <c r="M171" s="8"/>
      <c r="N171" s="1"/>
      <c r="O171" s="1"/>
      <c r="P171" s="8"/>
      <c r="Q171" s="1"/>
      <c r="R171" s="1"/>
      <c r="S171" s="1"/>
      <c r="T171" s="8"/>
      <c r="U171" s="8"/>
      <c r="V171" s="277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1"/>
      <c r="L172" s="8"/>
      <c r="M172" s="8"/>
      <c r="N172" s="1"/>
      <c r="O172" s="1"/>
      <c r="P172" s="8"/>
      <c r="Q172" s="1"/>
      <c r="R172" s="1"/>
      <c r="S172" s="1"/>
      <c r="T172" s="8"/>
      <c r="U172" s="8"/>
      <c r="V172" s="277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1"/>
      <c r="L173" s="8"/>
      <c r="M173" s="8"/>
      <c r="N173" s="1"/>
      <c r="O173" s="1"/>
      <c r="P173" s="8"/>
      <c r="Q173" s="1"/>
      <c r="R173" s="1"/>
      <c r="S173" s="1"/>
      <c r="T173" s="8"/>
      <c r="U173" s="8"/>
      <c r="V173" s="277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1"/>
      <c r="L174" s="8"/>
      <c r="M174" s="8"/>
      <c r="N174" s="1"/>
      <c r="O174" s="1"/>
      <c r="P174" s="8"/>
      <c r="Q174" s="1"/>
      <c r="R174" s="1"/>
      <c r="S174" s="1"/>
      <c r="T174" s="8"/>
      <c r="U174" s="8"/>
      <c r="V174" s="277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1"/>
      <c r="L175" s="8"/>
      <c r="M175" s="8"/>
      <c r="N175" s="1"/>
      <c r="O175" s="1"/>
      <c r="P175" s="8"/>
      <c r="Q175" s="1"/>
      <c r="R175" s="1"/>
      <c r="S175" s="1"/>
      <c r="T175" s="8"/>
      <c r="U175" s="8"/>
      <c r="V175" s="277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1"/>
      <c r="L176" s="8"/>
      <c r="M176" s="8"/>
      <c r="N176" s="1"/>
      <c r="O176" s="1"/>
      <c r="P176" s="8"/>
      <c r="Q176" s="1"/>
      <c r="R176" s="1"/>
      <c r="S176" s="1"/>
      <c r="T176" s="8"/>
      <c r="U176" s="8"/>
      <c r="V176" s="277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1"/>
      <c r="L177" s="8"/>
      <c r="M177" s="8"/>
      <c r="N177" s="1"/>
      <c r="O177" s="1"/>
      <c r="P177" s="8"/>
      <c r="Q177" s="1"/>
      <c r="R177" s="1"/>
      <c r="S177" s="1"/>
      <c r="T177" s="8"/>
      <c r="U177" s="8"/>
      <c r="V177" s="277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1"/>
      <c r="L178" s="8"/>
      <c r="M178" s="8"/>
      <c r="N178" s="1"/>
      <c r="O178" s="1"/>
      <c r="P178" s="8"/>
      <c r="Q178" s="1"/>
      <c r="R178" s="1"/>
      <c r="S178" s="1"/>
      <c r="T178" s="8"/>
      <c r="U178" s="8"/>
      <c r="V178" s="277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1"/>
      <c r="L179" s="8"/>
      <c r="M179" s="8"/>
      <c r="N179" s="1"/>
      <c r="O179" s="1"/>
      <c r="P179" s="8"/>
      <c r="Q179" s="1"/>
      <c r="R179" s="1"/>
      <c r="S179" s="1"/>
      <c r="T179" s="8"/>
      <c r="U179" s="8"/>
      <c r="V179" s="277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1"/>
      <c r="L180" s="8"/>
      <c r="M180" s="8"/>
      <c r="N180" s="1"/>
      <c r="O180" s="1"/>
      <c r="P180" s="8"/>
      <c r="Q180" s="1"/>
      <c r="R180" s="1"/>
      <c r="S180" s="1"/>
      <c r="T180" s="8"/>
      <c r="U180" s="8"/>
      <c r="V180" s="277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1"/>
      <c r="L181" s="8"/>
      <c r="M181" s="8"/>
      <c r="N181" s="1"/>
      <c r="O181" s="1"/>
      <c r="P181" s="8"/>
      <c r="Q181" s="1"/>
      <c r="R181" s="1"/>
      <c r="S181" s="1"/>
      <c r="T181" s="8"/>
      <c r="U181" s="8"/>
      <c r="V181" s="277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1"/>
      <c r="L182" s="8"/>
      <c r="M182" s="8"/>
      <c r="N182" s="1"/>
      <c r="O182" s="1"/>
      <c r="P182" s="8"/>
      <c r="Q182" s="1"/>
      <c r="R182" s="1"/>
      <c r="S182" s="1"/>
      <c r="T182" s="8"/>
      <c r="U182" s="8"/>
      <c r="V182" s="277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1"/>
      <c r="L183" s="8"/>
      <c r="M183" s="8"/>
      <c r="N183" s="1"/>
      <c r="O183" s="1"/>
      <c r="P183" s="8"/>
      <c r="Q183" s="1"/>
      <c r="R183" s="1"/>
      <c r="S183" s="1"/>
      <c r="T183" s="8"/>
      <c r="U183" s="8"/>
      <c r="V183" s="277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1"/>
      <c r="L184" s="8"/>
      <c r="M184" s="8"/>
      <c r="N184" s="1"/>
      <c r="O184" s="1"/>
      <c r="P184" s="8"/>
      <c r="Q184" s="1"/>
      <c r="R184" s="1"/>
      <c r="S184" s="1"/>
      <c r="T184" s="8"/>
      <c r="U184" s="8"/>
      <c r="V184" s="277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1"/>
      <c r="L185" s="8"/>
      <c r="M185" s="8"/>
      <c r="N185" s="1"/>
      <c r="O185" s="1"/>
      <c r="P185" s="8"/>
      <c r="Q185" s="1"/>
      <c r="R185" s="1"/>
      <c r="S185" s="1"/>
      <c r="T185" s="8"/>
      <c r="U185" s="8"/>
      <c r="V185" s="277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1"/>
      <c r="L186" s="8"/>
      <c r="M186" s="8"/>
      <c r="N186" s="1"/>
      <c r="O186" s="1"/>
      <c r="P186" s="8"/>
      <c r="Q186" s="1"/>
      <c r="R186" s="1"/>
      <c r="S186" s="1"/>
      <c r="T186" s="8"/>
      <c r="U186" s="8"/>
      <c r="V186" s="277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1"/>
      <c r="L187" s="8"/>
      <c r="M187" s="8"/>
      <c r="N187" s="1"/>
      <c r="O187" s="1"/>
      <c r="P187" s="8"/>
      <c r="Q187" s="1"/>
      <c r="R187" s="1"/>
      <c r="S187" s="1"/>
      <c r="T187" s="8"/>
      <c r="U187" s="8"/>
      <c r="V187" s="277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1"/>
      <c r="L188" s="8"/>
      <c r="M188" s="8"/>
      <c r="N188" s="1"/>
      <c r="O188" s="1"/>
      <c r="P188" s="8"/>
      <c r="Q188" s="1"/>
      <c r="R188" s="1"/>
      <c r="S188" s="1"/>
      <c r="T188" s="8"/>
      <c r="U188" s="8"/>
      <c r="V188" s="277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1"/>
      <c r="L189" s="8"/>
      <c r="M189" s="8"/>
      <c r="N189" s="1"/>
      <c r="O189" s="1"/>
      <c r="P189" s="8"/>
      <c r="Q189" s="1"/>
      <c r="R189" s="1"/>
      <c r="S189" s="1"/>
      <c r="T189" s="8"/>
      <c r="U189" s="8"/>
      <c r="V189" s="277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1"/>
      <c r="L190" s="8"/>
      <c r="M190" s="8"/>
      <c r="N190" s="1"/>
      <c r="O190" s="1"/>
      <c r="P190" s="8"/>
      <c r="Q190" s="1"/>
      <c r="R190" s="1"/>
      <c r="S190" s="1"/>
      <c r="T190" s="8"/>
      <c r="U190" s="8"/>
      <c r="V190" s="277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1"/>
      <c r="L191" s="8"/>
      <c r="M191" s="8"/>
      <c r="N191" s="1"/>
      <c r="O191" s="1"/>
      <c r="P191" s="8"/>
      <c r="Q191" s="1"/>
      <c r="R191" s="1"/>
      <c r="S191" s="1"/>
      <c r="T191" s="8"/>
      <c r="U191" s="8"/>
      <c r="V191" s="277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1"/>
      <c r="L192" s="8"/>
      <c r="M192" s="8"/>
      <c r="N192" s="1"/>
      <c r="O192" s="1"/>
      <c r="P192" s="8"/>
      <c r="Q192" s="1"/>
      <c r="R192" s="1"/>
      <c r="S192" s="1"/>
      <c r="T192" s="8"/>
      <c r="U192" s="8"/>
      <c r="V192" s="277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1"/>
      <c r="L193" s="8"/>
      <c r="M193" s="8"/>
      <c r="N193" s="1"/>
      <c r="O193" s="1"/>
      <c r="P193" s="8"/>
      <c r="Q193" s="1"/>
      <c r="R193" s="1"/>
      <c r="S193" s="1"/>
      <c r="T193" s="8"/>
      <c r="U193" s="8"/>
      <c r="V193" s="277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1"/>
      <c r="L194" s="8"/>
      <c r="M194" s="8"/>
      <c r="N194" s="1"/>
      <c r="O194" s="1"/>
      <c r="P194" s="8"/>
      <c r="Q194" s="1"/>
      <c r="R194" s="1"/>
      <c r="S194" s="1"/>
      <c r="T194" s="8"/>
      <c r="U194" s="8"/>
      <c r="V194" s="277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1"/>
      <c r="L195" s="8"/>
      <c r="M195" s="8"/>
      <c r="N195" s="1"/>
      <c r="O195" s="1"/>
      <c r="P195" s="8"/>
      <c r="Q195" s="1"/>
      <c r="R195" s="1"/>
      <c r="S195" s="1"/>
      <c r="T195" s="8"/>
      <c r="U195" s="8"/>
      <c r="V195" s="277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1"/>
      <c r="L196" s="8"/>
      <c r="M196" s="8"/>
      <c r="N196" s="1"/>
      <c r="O196" s="1"/>
      <c r="P196" s="8"/>
      <c r="Q196" s="1"/>
      <c r="R196" s="1"/>
      <c r="S196" s="1"/>
      <c r="T196" s="8"/>
      <c r="U196" s="8"/>
      <c r="V196" s="277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1"/>
      <c r="L197" s="8"/>
      <c r="M197" s="8"/>
      <c r="N197" s="1"/>
      <c r="O197" s="1"/>
      <c r="P197" s="8"/>
      <c r="Q197" s="1"/>
      <c r="R197" s="1"/>
      <c r="S197" s="1"/>
      <c r="T197" s="8"/>
      <c r="U197" s="8"/>
      <c r="V197" s="277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1"/>
      <c r="L198" s="8"/>
      <c r="M198" s="8"/>
      <c r="N198" s="1"/>
      <c r="O198" s="1"/>
      <c r="P198" s="8"/>
      <c r="Q198" s="1"/>
      <c r="R198" s="1"/>
      <c r="S198" s="1"/>
      <c r="T198" s="8"/>
      <c r="U198" s="8"/>
      <c r="V198" s="277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1"/>
      <c r="L199" s="8"/>
      <c r="M199" s="8"/>
      <c r="N199" s="1"/>
      <c r="O199" s="1"/>
      <c r="P199" s="8"/>
      <c r="Q199" s="1"/>
      <c r="R199" s="1"/>
      <c r="S199" s="1"/>
      <c r="T199" s="8"/>
      <c r="U199" s="8"/>
      <c r="V199" s="277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1"/>
      <c r="L200" s="8"/>
      <c r="M200" s="8"/>
      <c r="N200" s="1"/>
      <c r="O200" s="1"/>
      <c r="P200" s="8"/>
      <c r="Q200" s="1"/>
      <c r="R200" s="1"/>
      <c r="S200" s="1"/>
      <c r="T200" s="8"/>
      <c r="U200" s="8"/>
      <c r="V200" s="277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1"/>
      <c r="L201" s="8"/>
      <c r="M201" s="8"/>
      <c r="N201" s="1"/>
      <c r="O201" s="1"/>
      <c r="P201" s="8"/>
      <c r="Q201" s="1"/>
      <c r="R201" s="1"/>
      <c r="S201" s="1"/>
      <c r="T201" s="8"/>
      <c r="U201" s="8"/>
      <c r="V201" s="277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1"/>
      <c r="L202" s="8"/>
      <c r="M202" s="8"/>
      <c r="N202" s="1"/>
      <c r="O202" s="1"/>
      <c r="P202" s="8"/>
      <c r="Q202" s="1"/>
      <c r="R202" s="1"/>
      <c r="S202" s="1"/>
      <c r="T202" s="8"/>
      <c r="U202" s="8"/>
      <c r="V202" s="277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1"/>
      <c r="L203" s="8"/>
      <c r="M203" s="8"/>
      <c r="N203" s="1"/>
      <c r="O203" s="1"/>
      <c r="P203" s="8"/>
      <c r="Q203" s="1"/>
      <c r="R203" s="1"/>
      <c r="S203" s="1"/>
      <c r="T203" s="8"/>
      <c r="U203" s="8"/>
      <c r="V203" s="277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1"/>
      <c r="L204" s="8"/>
      <c r="M204" s="8"/>
      <c r="N204" s="1"/>
      <c r="O204" s="1"/>
      <c r="P204" s="8"/>
      <c r="Q204" s="1"/>
      <c r="R204" s="1"/>
      <c r="S204" s="1"/>
      <c r="T204" s="8"/>
      <c r="U204" s="8"/>
      <c r="V204" s="277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1"/>
      <c r="L205" s="8"/>
      <c r="M205" s="8"/>
      <c r="N205" s="1"/>
      <c r="O205" s="1"/>
      <c r="P205" s="8"/>
      <c r="Q205" s="1"/>
      <c r="R205" s="1"/>
      <c r="S205" s="1"/>
      <c r="T205" s="8"/>
      <c r="U205" s="8"/>
      <c r="V205" s="277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1"/>
      <c r="L206" s="8"/>
      <c r="M206" s="8"/>
      <c r="N206" s="1"/>
      <c r="O206" s="1"/>
      <c r="P206" s="8"/>
      <c r="Q206" s="1"/>
      <c r="R206" s="1"/>
      <c r="S206" s="1"/>
      <c r="T206" s="8"/>
      <c r="U206" s="8"/>
      <c r="V206" s="277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1"/>
      <c r="L207" s="8"/>
      <c r="M207" s="8"/>
      <c r="N207" s="1"/>
      <c r="O207" s="1"/>
      <c r="P207" s="8"/>
      <c r="Q207" s="1"/>
      <c r="R207" s="1"/>
      <c r="S207" s="1"/>
      <c r="T207" s="8"/>
      <c r="U207" s="8"/>
      <c r="V207" s="277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1"/>
      <c r="L208" s="8"/>
      <c r="M208" s="8"/>
      <c r="N208" s="1"/>
      <c r="O208" s="1"/>
      <c r="P208" s="8"/>
      <c r="Q208" s="1"/>
      <c r="R208" s="1"/>
      <c r="S208" s="1"/>
      <c r="T208" s="8"/>
      <c r="U208" s="8"/>
      <c r="V208" s="277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1"/>
      <c r="L209" s="8"/>
      <c r="M209" s="8"/>
      <c r="N209" s="1"/>
      <c r="O209" s="1"/>
      <c r="P209" s="8"/>
      <c r="Q209" s="1"/>
      <c r="R209" s="1"/>
      <c r="S209" s="1"/>
      <c r="T209" s="8"/>
      <c r="U209" s="8"/>
      <c r="V209" s="277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1"/>
      <c r="L210" s="8"/>
      <c r="M210" s="8"/>
      <c r="N210" s="1"/>
      <c r="O210" s="1"/>
      <c r="P210" s="8"/>
      <c r="Q210" s="1"/>
      <c r="R210" s="1"/>
      <c r="S210" s="1"/>
      <c r="T210" s="8"/>
      <c r="U210" s="8"/>
      <c r="V210" s="277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1"/>
      <c r="L211" s="8"/>
      <c r="M211" s="8"/>
      <c r="N211" s="1"/>
      <c r="O211" s="1"/>
      <c r="P211" s="8"/>
      <c r="Q211" s="1"/>
      <c r="R211" s="1"/>
      <c r="S211" s="1"/>
      <c r="T211" s="8"/>
      <c r="U211" s="8"/>
      <c r="V211" s="277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1"/>
      <c r="L212" s="8"/>
      <c r="M212" s="8"/>
      <c r="N212" s="1"/>
      <c r="O212" s="1"/>
      <c r="P212" s="8"/>
      <c r="Q212" s="1"/>
      <c r="R212" s="1"/>
      <c r="S212" s="1"/>
      <c r="T212" s="8"/>
      <c r="U212" s="8"/>
      <c r="V212" s="277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1"/>
      <c r="L213" s="8"/>
      <c r="M213" s="8"/>
      <c r="N213" s="1"/>
      <c r="O213" s="1"/>
      <c r="P213" s="8"/>
      <c r="Q213" s="1"/>
      <c r="R213" s="1"/>
      <c r="S213" s="1"/>
      <c r="T213" s="8"/>
      <c r="U213" s="8"/>
      <c r="V213" s="277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1"/>
      <c r="L214" s="8"/>
      <c r="M214" s="8"/>
      <c r="N214" s="1"/>
      <c r="O214" s="1"/>
      <c r="P214" s="8"/>
      <c r="Q214" s="1"/>
      <c r="R214" s="1"/>
      <c r="S214" s="1"/>
      <c r="T214" s="8"/>
      <c r="U214" s="8"/>
      <c r="V214" s="277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1"/>
      <c r="L215" s="8"/>
      <c r="M215" s="8"/>
      <c r="N215" s="1"/>
      <c r="O215" s="1"/>
      <c r="P215" s="8"/>
      <c r="Q215" s="1"/>
      <c r="R215" s="1"/>
      <c r="S215" s="1"/>
      <c r="T215" s="8"/>
      <c r="U215" s="8"/>
      <c r="V215" s="277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1"/>
      <c r="L216" s="8"/>
      <c r="M216" s="8"/>
      <c r="N216" s="1"/>
      <c r="O216" s="1"/>
      <c r="P216" s="8"/>
      <c r="Q216" s="1"/>
      <c r="R216" s="1"/>
      <c r="S216" s="1"/>
      <c r="T216" s="8"/>
      <c r="U216" s="8"/>
      <c r="V216" s="277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1"/>
      <c r="L217" s="8"/>
      <c r="M217" s="8"/>
      <c r="N217" s="1"/>
      <c r="O217" s="1"/>
      <c r="P217" s="8"/>
      <c r="Q217" s="1"/>
      <c r="R217" s="1"/>
      <c r="S217" s="1"/>
      <c r="T217" s="8"/>
      <c r="U217" s="8"/>
      <c r="V217" s="277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1"/>
      <c r="L218" s="8"/>
      <c r="M218" s="8"/>
      <c r="N218" s="1"/>
      <c r="O218" s="1"/>
      <c r="P218" s="8"/>
      <c r="Q218" s="1"/>
      <c r="R218" s="1"/>
      <c r="S218" s="1"/>
      <c r="T218" s="8"/>
      <c r="U218" s="8"/>
      <c r="V218" s="277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1"/>
      <c r="L219" s="8"/>
      <c r="M219" s="8"/>
      <c r="N219" s="1"/>
      <c r="O219" s="1"/>
      <c r="P219" s="8"/>
      <c r="Q219" s="1"/>
      <c r="R219" s="1"/>
      <c r="S219" s="1"/>
      <c r="T219" s="8"/>
      <c r="U219" s="8"/>
      <c r="V219" s="277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1"/>
      <c r="L220" s="8"/>
      <c r="M220" s="8"/>
      <c r="N220" s="1"/>
      <c r="O220" s="1"/>
      <c r="P220" s="8"/>
      <c r="Q220" s="1"/>
      <c r="R220" s="1"/>
      <c r="S220" s="1"/>
      <c r="T220" s="8"/>
      <c r="U220" s="8"/>
      <c r="V220" s="277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1"/>
      <c r="L221" s="8"/>
      <c r="M221" s="8"/>
      <c r="N221" s="1"/>
      <c r="O221" s="1"/>
      <c r="P221" s="8"/>
      <c r="Q221" s="1"/>
      <c r="R221" s="1"/>
      <c r="S221" s="1"/>
      <c r="T221" s="8"/>
      <c r="U221" s="8"/>
      <c r="V221" s="277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1"/>
      <c r="L222" s="8"/>
      <c r="M222" s="8"/>
      <c r="N222" s="1"/>
      <c r="O222" s="1"/>
      <c r="P222" s="8"/>
      <c r="Q222" s="1"/>
      <c r="R222" s="1"/>
      <c r="S222" s="1"/>
      <c r="T222" s="8"/>
      <c r="U222" s="8"/>
      <c r="V222" s="277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1"/>
      <c r="L223" s="8"/>
      <c r="M223" s="8"/>
      <c r="N223" s="1"/>
      <c r="O223" s="1"/>
      <c r="P223" s="8"/>
      <c r="Q223" s="1"/>
      <c r="R223" s="1"/>
      <c r="S223" s="1"/>
      <c r="T223" s="8"/>
      <c r="U223" s="8"/>
      <c r="V223" s="277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1"/>
      <c r="L224" s="8"/>
      <c r="M224" s="8"/>
      <c r="N224" s="1"/>
      <c r="O224" s="1"/>
      <c r="P224" s="8"/>
      <c r="Q224" s="1"/>
      <c r="R224" s="1"/>
      <c r="S224" s="1"/>
      <c r="T224" s="8"/>
      <c r="U224" s="8"/>
      <c r="V224" s="277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1"/>
      <c r="L225" s="8"/>
      <c r="M225" s="8"/>
      <c r="N225" s="1"/>
      <c r="O225" s="1"/>
      <c r="P225" s="8"/>
      <c r="Q225" s="1"/>
      <c r="R225" s="1"/>
      <c r="S225" s="1"/>
      <c r="T225" s="8"/>
      <c r="U225" s="8"/>
      <c r="V225" s="277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1"/>
      <c r="L226" s="8"/>
      <c r="M226" s="8"/>
      <c r="N226" s="1"/>
      <c r="O226" s="1"/>
      <c r="P226" s="8"/>
      <c r="Q226" s="1"/>
      <c r="R226" s="1"/>
      <c r="S226" s="1"/>
      <c r="T226" s="8"/>
      <c r="U226" s="8"/>
      <c r="V226" s="277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1"/>
      <c r="L227" s="8"/>
      <c r="M227" s="8"/>
      <c r="N227" s="1"/>
      <c r="O227" s="1"/>
      <c r="P227" s="8"/>
      <c r="Q227" s="1"/>
      <c r="R227" s="1"/>
      <c r="S227" s="1"/>
      <c r="T227" s="8"/>
      <c r="U227" s="8"/>
      <c r="V227" s="277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1"/>
      <c r="L228" s="8"/>
      <c r="M228" s="8"/>
      <c r="N228" s="1"/>
      <c r="O228" s="1"/>
      <c r="P228" s="8"/>
      <c r="Q228" s="1"/>
      <c r="R228" s="1"/>
      <c r="S228" s="1"/>
      <c r="T228" s="8"/>
      <c r="U228" s="8"/>
      <c r="V228" s="277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1"/>
      <c r="L229" s="8"/>
      <c r="M229" s="8"/>
      <c r="N229" s="1"/>
      <c r="O229" s="1"/>
      <c r="P229" s="8"/>
      <c r="Q229" s="1"/>
      <c r="R229" s="1"/>
      <c r="S229" s="1"/>
      <c r="T229" s="8"/>
      <c r="U229" s="8"/>
      <c r="V229" s="277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1"/>
      <c r="L230" s="8"/>
      <c r="M230" s="8"/>
      <c r="N230" s="1"/>
      <c r="O230" s="1"/>
      <c r="P230" s="8"/>
      <c r="Q230" s="1"/>
      <c r="R230" s="1"/>
      <c r="S230" s="1"/>
      <c r="T230" s="8"/>
      <c r="U230" s="8"/>
      <c r="V230" s="277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1"/>
      <c r="L231" s="8"/>
      <c r="M231" s="8"/>
      <c r="N231" s="1"/>
      <c r="O231" s="1"/>
      <c r="P231" s="8"/>
      <c r="Q231" s="1"/>
      <c r="R231" s="1"/>
      <c r="S231" s="1"/>
      <c r="T231" s="8"/>
      <c r="U231" s="8"/>
      <c r="V231" s="277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1"/>
      <c r="L232" s="8"/>
      <c r="M232" s="8"/>
      <c r="N232" s="1"/>
      <c r="O232" s="1"/>
      <c r="P232" s="8"/>
      <c r="Q232" s="1"/>
      <c r="R232" s="1"/>
      <c r="S232" s="1"/>
      <c r="T232" s="8"/>
      <c r="U232" s="8"/>
      <c r="V232" s="277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1"/>
      <c r="L233" s="8"/>
      <c r="M233" s="8"/>
      <c r="N233" s="1"/>
      <c r="O233" s="1"/>
      <c r="P233" s="8"/>
      <c r="Q233" s="1"/>
      <c r="R233" s="1"/>
      <c r="S233" s="1"/>
      <c r="T233" s="8"/>
      <c r="U233" s="8"/>
      <c r="V233" s="277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1"/>
      <c r="L234" s="8"/>
      <c r="M234" s="8"/>
      <c r="N234" s="1"/>
      <c r="O234" s="1"/>
      <c r="P234" s="8"/>
      <c r="Q234" s="1"/>
      <c r="R234" s="1"/>
      <c r="S234" s="1"/>
      <c r="T234" s="8"/>
      <c r="U234" s="8"/>
      <c r="V234" s="277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1"/>
      <c r="L235" s="8"/>
      <c r="M235" s="8"/>
      <c r="N235" s="1"/>
      <c r="O235" s="1"/>
      <c r="P235" s="8"/>
      <c r="Q235" s="1"/>
      <c r="R235" s="1"/>
      <c r="S235" s="1"/>
      <c r="T235" s="8"/>
      <c r="U235" s="8"/>
      <c r="V235" s="277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1"/>
      <c r="L236" s="8"/>
      <c r="M236" s="8"/>
      <c r="N236" s="1"/>
      <c r="O236" s="1"/>
      <c r="P236" s="8"/>
      <c r="Q236" s="1"/>
      <c r="R236" s="1"/>
      <c r="S236" s="1"/>
      <c r="T236" s="8"/>
      <c r="U236" s="8"/>
      <c r="V236" s="277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1"/>
      <c r="L237" s="8"/>
      <c r="M237" s="8"/>
      <c r="N237" s="1"/>
      <c r="O237" s="1"/>
      <c r="P237" s="8"/>
      <c r="Q237" s="1"/>
      <c r="R237" s="1"/>
      <c r="S237" s="1"/>
      <c r="T237" s="8"/>
      <c r="U237" s="8"/>
      <c r="V237" s="277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1"/>
      <c r="L238" s="8"/>
      <c r="M238" s="8"/>
      <c r="N238" s="1"/>
      <c r="O238" s="1"/>
      <c r="P238" s="8"/>
      <c r="Q238" s="1"/>
      <c r="R238" s="1"/>
      <c r="S238" s="1"/>
      <c r="T238" s="8"/>
      <c r="U238" s="8"/>
      <c r="V238" s="277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1"/>
      <c r="L239" s="8"/>
      <c r="M239" s="8"/>
      <c r="N239" s="1"/>
      <c r="O239" s="1"/>
      <c r="P239" s="8"/>
      <c r="Q239" s="1"/>
      <c r="R239" s="1"/>
      <c r="S239" s="1"/>
      <c r="T239" s="8"/>
      <c r="U239" s="8"/>
      <c r="V239" s="277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1"/>
      <c r="L240" s="8"/>
      <c r="M240" s="8"/>
      <c r="N240" s="1"/>
      <c r="O240" s="1"/>
      <c r="P240" s="8"/>
      <c r="Q240" s="1"/>
      <c r="R240" s="1"/>
      <c r="S240" s="1"/>
      <c r="T240" s="8"/>
      <c r="U240" s="8"/>
      <c r="V240" s="277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1"/>
      <c r="L241" s="8"/>
      <c r="M241" s="8"/>
      <c r="N241" s="1"/>
      <c r="O241" s="1"/>
      <c r="P241" s="8"/>
      <c r="Q241" s="1"/>
      <c r="R241" s="1"/>
      <c r="S241" s="1"/>
      <c r="T241" s="8"/>
      <c r="U241" s="8"/>
      <c r="V241" s="277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1"/>
      <c r="L242" s="8"/>
      <c r="M242" s="8"/>
      <c r="N242" s="1"/>
      <c r="O242" s="1"/>
      <c r="P242" s="8"/>
      <c r="Q242" s="1"/>
      <c r="R242" s="1"/>
      <c r="S242" s="1"/>
      <c r="T242" s="8"/>
      <c r="U242" s="8"/>
      <c r="V242" s="277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1"/>
      <c r="L243" s="8"/>
      <c r="M243" s="8"/>
      <c r="N243" s="1"/>
      <c r="O243" s="1"/>
      <c r="P243" s="8"/>
      <c r="Q243" s="1"/>
      <c r="R243" s="1"/>
      <c r="S243" s="1"/>
      <c r="T243" s="8"/>
      <c r="U243" s="8"/>
      <c r="V243" s="277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1"/>
      <c r="L244" s="8"/>
      <c r="M244" s="8"/>
      <c r="N244" s="1"/>
      <c r="O244" s="1"/>
      <c r="P244" s="8"/>
      <c r="Q244" s="1"/>
      <c r="R244" s="1"/>
      <c r="S244" s="1"/>
      <c r="T244" s="8"/>
      <c r="U244" s="8"/>
      <c r="V244" s="277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1"/>
      <c r="L245" s="8"/>
      <c r="M245" s="8"/>
      <c r="N245" s="1"/>
      <c r="O245" s="1"/>
      <c r="P245" s="8"/>
      <c r="Q245" s="1"/>
      <c r="R245" s="1"/>
      <c r="S245" s="1"/>
      <c r="T245" s="8"/>
      <c r="U245" s="8"/>
      <c r="V245" s="277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1"/>
      <c r="L246" s="8"/>
      <c r="M246" s="8"/>
      <c r="N246" s="1"/>
      <c r="O246" s="1"/>
      <c r="P246" s="8"/>
      <c r="Q246" s="1"/>
      <c r="R246" s="1"/>
      <c r="S246" s="1"/>
      <c r="T246" s="8"/>
      <c r="U246" s="8"/>
      <c r="V246" s="277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1"/>
      <c r="L247" s="8"/>
      <c r="M247" s="8"/>
      <c r="N247" s="1"/>
      <c r="O247" s="1"/>
      <c r="P247" s="8"/>
      <c r="Q247" s="1"/>
      <c r="R247" s="1"/>
      <c r="S247" s="1"/>
      <c r="T247" s="8"/>
      <c r="U247" s="8"/>
      <c r="V247" s="277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1"/>
      <c r="L248" s="8"/>
      <c r="M248" s="8"/>
      <c r="N248" s="1"/>
      <c r="O248" s="1"/>
      <c r="P248" s="8"/>
      <c r="Q248" s="1"/>
      <c r="R248" s="1"/>
      <c r="S248" s="1"/>
      <c r="T248" s="8"/>
      <c r="U248" s="8"/>
      <c r="V248" s="277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1"/>
      <c r="L249" s="8"/>
      <c r="M249" s="8"/>
      <c r="N249" s="1"/>
      <c r="O249" s="1"/>
      <c r="P249" s="8"/>
      <c r="Q249" s="1"/>
      <c r="R249" s="1"/>
      <c r="S249" s="1"/>
      <c r="T249" s="8"/>
      <c r="U249" s="8"/>
      <c r="V249" s="277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1"/>
      <c r="L250" s="8"/>
      <c r="M250" s="8"/>
      <c r="N250" s="1"/>
      <c r="O250" s="1"/>
      <c r="P250" s="8"/>
      <c r="Q250" s="1"/>
      <c r="R250" s="1"/>
      <c r="S250" s="1"/>
      <c r="T250" s="8"/>
      <c r="U250" s="8"/>
      <c r="V250" s="277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1"/>
      <c r="L251" s="8"/>
      <c r="M251" s="8"/>
      <c r="N251" s="1"/>
      <c r="O251" s="1"/>
      <c r="P251" s="8"/>
      <c r="Q251" s="1"/>
      <c r="R251" s="1"/>
      <c r="S251" s="1"/>
      <c r="T251" s="8"/>
      <c r="U251" s="8"/>
      <c r="V251" s="277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1"/>
      <c r="L252" s="8"/>
      <c r="M252" s="8"/>
      <c r="N252" s="1"/>
      <c r="O252" s="1"/>
      <c r="P252" s="8"/>
      <c r="Q252" s="1"/>
      <c r="R252" s="1"/>
      <c r="S252" s="1"/>
      <c r="T252" s="8"/>
      <c r="U252" s="8"/>
      <c r="V252" s="277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1"/>
      <c r="L253" s="8"/>
      <c r="M253" s="8"/>
      <c r="N253" s="1"/>
      <c r="O253" s="1"/>
      <c r="P253" s="8"/>
      <c r="Q253" s="1"/>
      <c r="R253" s="1"/>
      <c r="S253" s="1"/>
      <c r="T253" s="8"/>
      <c r="U253" s="8"/>
      <c r="V253" s="277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1"/>
      <c r="L254" s="8"/>
      <c r="M254" s="8"/>
      <c r="N254" s="1"/>
      <c r="O254" s="1"/>
      <c r="P254" s="8"/>
      <c r="Q254" s="1"/>
      <c r="R254" s="1"/>
      <c r="S254" s="1"/>
      <c r="T254" s="8"/>
      <c r="U254" s="8"/>
      <c r="V254" s="277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1"/>
      <c r="L255" s="8"/>
      <c r="M255" s="8"/>
      <c r="N255" s="1"/>
      <c r="O255" s="1"/>
      <c r="P255" s="8"/>
      <c r="Q255" s="1"/>
      <c r="R255" s="1"/>
      <c r="S255" s="1"/>
      <c r="T255" s="8"/>
      <c r="U255" s="8"/>
      <c r="V255" s="277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1"/>
      <c r="L256" s="8"/>
      <c r="M256" s="8"/>
      <c r="N256" s="1"/>
      <c r="O256" s="1"/>
      <c r="P256" s="8"/>
      <c r="Q256" s="1"/>
      <c r="R256" s="1"/>
      <c r="S256" s="1"/>
      <c r="T256" s="8"/>
      <c r="U256" s="8"/>
      <c r="V256" s="277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1"/>
      <c r="L257" s="8"/>
      <c r="M257" s="8"/>
      <c r="N257" s="1"/>
      <c r="O257" s="1"/>
      <c r="P257" s="8"/>
      <c r="Q257" s="1"/>
      <c r="R257" s="1"/>
      <c r="S257" s="1"/>
      <c r="T257" s="8"/>
      <c r="U257" s="8"/>
      <c r="V257" s="277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1"/>
      <c r="L258" s="8"/>
      <c r="M258" s="8"/>
      <c r="N258" s="1"/>
      <c r="O258" s="1"/>
      <c r="P258" s="8"/>
      <c r="Q258" s="1"/>
      <c r="R258" s="1"/>
      <c r="S258" s="1"/>
      <c r="T258" s="8"/>
      <c r="U258" s="8"/>
      <c r="V258" s="277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1"/>
      <c r="L259" s="8"/>
      <c r="M259" s="8"/>
      <c r="N259" s="1"/>
      <c r="O259" s="1"/>
      <c r="P259" s="8"/>
      <c r="Q259" s="1"/>
      <c r="R259" s="1"/>
      <c r="S259" s="1"/>
      <c r="T259" s="8"/>
      <c r="U259" s="8"/>
      <c r="V259" s="277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1"/>
      <c r="L260" s="8"/>
      <c r="M260" s="8"/>
      <c r="N260" s="1"/>
      <c r="O260" s="1"/>
      <c r="P260" s="8"/>
      <c r="Q260" s="1"/>
      <c r="R260" s="1"/>
      <c r="S260" s="1"/>
      <c r="T260" s="8"/>
      <c r="U260" s="8"/>
      <c r="V260" s="277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1"/>
      <c r="L261" s="8"/>
      <c r="M261" s="8"/>
      <c r="N261" s="1"/>
      <c r="O261" s="1"/>
      <c r="P261" s="8"/>
      <c r="Q261" s="1"/>
      <c r="R261" s="1"/>
      <c r="S261" s="1"/>
      <c r="T261" s="8"/>
      <c r="U261" s="8"/>
      <c r="V261" s="277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1"/>
      <c r="L262" s="8"/>
      <c r="M262" s="8"/>
      <c r="N262" s="1"/>
      <c r="O262" s="1"/>
      <c r="P262" s="8"/>
      <c r="Q262" s="1"/>
      <c r="R262" s="1"/>
      <c r="S262" s="1"/>
      <c r="T262" s="8"/>
      <c r="U262" s="8"/>
      <c r="V262" s="277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1"/>
      <c r="L263" s="8"/>
      <c r="M263" s="8"/>
      <c r="N263" s="1"/>
      <c r="O263" s="1"/>
      <c r="P263" s="8"/>
      <c r="Q263" s="1"/>
      <c r="R263" s="1"/>
      <c r="S263" s="1"/>
      <c r="T263" s="8"/>
      <c r="U263" s="8"/>
      <c r="V263" s="277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1"/>
      <c r="L264" s="8"/>
      <c r="M264" s="8"/>
      <c r="N264" s="1"/>
      <c r="O264" s="1"/>
      <c r="P264" s="8"/>
      <c r="Q264" s="1"/>
      <c r="R264" s="1"/>
      <c r="S264" s="1"/>
      <c r="T264" s="8"/>
      <c r="U264" s="8"/>
      <c r="V264" s="277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1"/>
      <c r="L265" s="8"/>
      <c r="M265" s="8"/>
      <c r="N265" s="1"/>
      <c r="O265" s="1"/>
      <c r="P265" s="8"/>
      <c r="Q265" s="1"/>
      <c r="R265" s="1"/>
      <c r="S265" s="1"/>
      <c r="T265" s="8"/>
      <c r="U265" s="8"/>
      <c r="V265" s="277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1"/>
      <c r="L266" s="8"/>
      <c r="M266" s="8"/>
      <c r="N266" s="1"/>
      <c r="O266" s="1"/>
      <c r="P266" s="8"/>
      <c r="Q266" s="1"/>
      <c r="R266" s="1"/>
      <c r="S266" s="1"/>
      <c r="T266" s="8"/>
      <c r="U266" s="8"/>
      <c r="V266" s="277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1"/>
      <c r="L267" s="8"/>
      <c r="M267" s="8"/>
      <c r="N267" s="1"/>
      <c r="O267" s="1"/>
      <c r="P267" s="8"/>
      <c r="Q267" s="1"/>
      <c r="R267" s="1"/>
      <c r="S267" s="1"/>
      <c r="T267" s="8"/>
      <c r="U267" s="8"/>
      <c r="V267" s="277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1"/>
      <c r="L268" s="8"/>
      <c r="M268" s="8"/>
      <c r="N268" s="1"/>
      <c r="O268" s="1"/>
      <c r="P268" s="8"/>
      <c r="Q268" s="1"/>
      <c r="R268" s="1"/>
      <c r="S268" s="1"/>
      <c r="T268" s="8"/>
      <c r="U268" s="8"/>
      <c r="V268" s="277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1"/>
      <c r="L269" s="8"/>
      <c r="M269" s="8"/>
      <c r="N269" s="1"/>
      <c r="O269" s="1"/>
      <c r="P269" s="8"/>
      <c r="Q269" s="1"/>
      <c r="R269" s="1"/>
      <c r="S269" s="1"/>
      <c r="T269" s="8"/>
      <c r="U269" s="8"/>
      <c r="V269" s="277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1"/>
      <c r="L270" s="8"/>
      <c r="M270" s="8"/>
      <c r="N270" s="1"/>
      <c r="O270" s="1"/>
      <c r="P270" s="8"/>
      <c r="Q270" s="1"/>
      <c r="R270" s="1"/>
      <c r="S270" s="1"/>
      <c r="T270" s="8"/>
      <c r="U270" s="8"/>
      <c r="V270" s="277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1"/>
      <c r="L271" s="8"/>
      <c r="M271" s="8"/>
      <c r="N271" s="1"/>
      <c r="O271" s="1"/>
      <c r="P271" s="8"/>
      <c r="Q271" s="1"/>
      <c r="R271" s="1"/>
      <c r="S271" s="1"/>
      <c r="T271" s="8"/>
      <c r="U271" s="8"/>
      <c r="V271" s="277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1"/>
      <c r="L272" s="8"/>
      <c r="M272" s="8"/>
      <c r="N272" s="1"/>
      <c r="O272" s="1"/>
      <c r="P272" s="8"/>
      <c r="Q272" s="1"/>
      <c r="R272" s="1"/>
      <c r="S272" s="1"/>
      <c r="T272" s="8"/>
      <c r="U272" s="8"/>
      <c r="V272" s="277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1"/>
      <c r="L273" s="8"/>
      <c r="M273" s="8"/>
      <c r="N273" s="1"/>
      <c r="O273" s="1"/>
      <c r="P273" s="8"/>
      <c r="Q273" s="1"/>
      <c r="R273" s="1"/>
      <c r="S273" s="1"/>
      <c r="T273" s="8"/>
      <c r="U273" s="8"/>
      <c r="V273" s="277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1"/>
      <c r="L274" s="8"/>
      <c r="M274" s="8"/>
      <c r="N274" s="1"/>
      <c r="O274" s="1"/>
      <c r="P274" s="8"/>
      <c r="Q274" s="1"/>
      <c r="R274" s="1"/>
      <c r="S274" s="1"/>
      <c r="T274" s="8"/>
      <c r="U274" s="8"/>
      <c r="V274" s="277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1"/>
      <c r="L275" s="8"/>
      <c r="M275" s="8"/>
      <c r="N275" s="1"/>
      <c r="O275" s="1"/>
      <c r="P275" s="8"/>
      <c r="Q275" s="1"/>
      <c r="R275" s="1"/>
      <c r="S275" s="1"/>
      <c r="T275" s="8"/>
      <c r="U275" s="8"/>
      <c r="V275" s="277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1"/>
      <c r="L276" s="8"/>
      <c r="M276" s="8"/>
      <c r="N276" s="1"/>
      <c r="O276" s="1"/>
      <c r="P276" s="8"/>
      <c r="Q276" s="1"/>
      <c r="R276" s="1"/>
      <c r="S276" s="1"/>
      <c r="T276" s="8"/>
      <c r="U276" s="8"/>
      <c r="V276" s="277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1"/>
      <c r="L277" s="8"/>
      <c r="M277" s="8"/>
      <c r="N277" s="1"/>
      <c r="O277" s="1"/>
      <c r="P277" s="8"/>
      <c r="Q277" s="1"/>
      <c r="R277" s="1"/>
      <c r="S277" s="1"/>
      <c r="T277" s="8"/>
      <c r="U277" s="8"/>
      <c r="V277" s="277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1"/>
      <c r="L278" s="8"/>
      <c r="M278" s="8"/>
      <c r="N278" s="1"/>
      <c r="O278" s="1"/>
      <c r="P278" s="8"/>
      <c r="Q278" s="1"/>
      <c r="R278" s="1"/>
      <c r="S278" s="1"/>
      <c r="T278" s="8"/>
      <c r="U278" s="8"/>
      <c r="V278" s="277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1"/>
      <c r="L279" s="8"/>
      <c r="M279" s="8"/>
      <c r="N279" s="1"/>
      <c r="O279" s="1"/>
      <c r="P279" s="8"/>
      <c r="Q279" s="1"/>
      <c r="R279" s="1"/>
      <c r="S279" s="1"/>
      <c r="T279" s="8"/>
      <c r="U279" s="8"/>
      <c r="V279" s="277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1"/>
      <c r="L280" s="8"/>
      <c r="M280" s="8"/>
      <c r="N280" s="1"/>
      <c r="O280" s="1"/>
      <c r="P280" s="8"/>
      <c r="Q280" s="1"/>
      <c r="R280" s="1"/>
      <c r="S280" s="1"/>
      <c r="T280" s="8"/>
      <c r="U280" s="8"/>
      <c r="V280" s="277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1"/>
      <c r="L281" s="8"/>
      <c r="M281" s="8"/>
      <c r="N281" s="1"/>
      <c r="O281" s="1"/>
      <c r="P281" s="8"/>
      <c r="Q281" s="1"/>
      <c r="R281" s="1"/>
      <c r="S281" s="1"/>
      <c r="T281" s="8"/>
      <c r="U281" s="8"/>
      <c r="V281" s="277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1"/>
      <c r="L282" s="8"/>
      <c r="M282" s="8"/>
      <c r="N282" s="1"/>
      <c r="O282" s="1"/>
      <c r="P282" s="8"/>
      <c r="Q282" s="1"/>
      <c r="R282" s="1"/>
      <c r="S282" s="1"/>
      <c r="T282" s="8"/>
      <c r="U282" s="8"/>
      <c r="V282" s="277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1"/>
      <c r="L283" s="8"/>
      <c r="M283" s="8"/>
      <c r="N283" s="1"/>
      <c r="O283" s="1"/>
      <c r="P283" s="8"/>
      <c r="Q283" s="1"/>
      <c r="R283" s="1"/>
      <c r="S283" s="1"/>
      <c r="T283" s="8"/>
      <c r="U283" s="8"/>
      <c r="V283" s="277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1"/>
      <c r="L284" s="8"/>
      <c r="M284" s="8"/>
      <c r="N284" s="1"/>
      <c r="O284" s="1"/>
      <c r="P284" s="8"/>
      <c r="Q284" s="1"/>
      <c r="R284" s="1"/>
      <c r="S284" s="1"/>
      <c r="T284" s="8"/>
      <c r="U284" s="8"/>
      <c r="V284" s="277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1"/>
      <c r="L285" s="8"/>
      <c r="M285" s="8"/>
      <c r="N285" s="1"/>
      <c r="O285" s="1"/>
      <c r="P285" s="8"/>
      <c r="Q285" s="1"/>
      <c r="R285" s="1"/>
      <c r="S285" s="1"/>
      <c r="T285" s="8"/>
      <c r="U285" s="8"/>
      <c r="V285" s="277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1"/>
      <c r="L286" s="8"/>
      <c r="M286" s="8"/>
      <c r="N286" s="1"/>
      <c r="O286" s="1"/>
      <c r="P286" s="8"/>
      <c r="Q286" s="1"/>
      <c r="R286" s="1"/>
      <c r="S286" s="1"/>
      <c r="T286" s="8"/>
      <c r="U286" s="8"/>
      <c r="V286" s="277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1"/>
      <c r="L287" s="8"/>
      <c r="M287" s="8"/>
      <c r="N287" s="1"/>
      <c r="O287" s="1"/>
      <c r="P287" s="8"/>
      <c r="Q287" s="1"/>
      <c r="R287" s="1"/>
      <c r="S287" s="1"/>
      <c r="T287" s="8"/>
      <c r="U287" s="8"/>
      <c r="V287" s="277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1"/>
      <c r="L288" s="8"/>
      <c r="M288" s="8"/>
      <c r="N288" s="1"/>
      <c r="O288" s="1"/>
      <c r="P288" s="8"/>
      <c r="Q288" s="1"/>
      <c r="R288" s="1"/>
      <c r="S288" s="1"/>
      <c r="T288" s="8"/>
      <c r="U288" s="8"/>
      <c r="V288" s="277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1"/>
      <c r="L289" s="8"/>
      <c r="M289" s="8"/>
      <c r="N289" s="1"/>
      <c r="O289" s="1"/>
      <c r="P289" s="8"/>
      <c r="Q289" s="1"/>
      <c r="R289" s="1"/>
      <c r="S289" s="1"/>
      <c r="T289" s="8"/>
      <c r="U289" s="8"/>
      <c r="V289" s="277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1"/>
      <c r="L290" s="8"/>
      <c r="M290" s="8"/>
      <c r="N290" s="1"/>
      <c r="O290" s="1"/>
      <c r="P290" s="8"/>
      <c r="Q290" s="1"/>
      <c r="R290" s="1"/>
      <c r="S290" s="1"/>
      <c r="T290" s="8"/>
      <c r="U290" s="8"/>
      <c r="V290" s="277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1"/>
      <c r="L291" s="8"/>
      <c r="M291" s="8"/>
      <c r="N291" s="1"/>
      <c r="O291" s="1"/>
      <c r="P291" s="8"/>
      <c r="Q291" s="1"/>
      <c r="R291" s="1"/>
      <c r="S291" s="1"/>
      <c r="T291" s="8"/>
      <c r="U291" s="8"/>
      <c r="V291" s="277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1"/>
      <c r="L292" s="8"/>
      <c r="M292" s="8"/>
      <c r="N292" s="1"/>
      <c r="O292" s="1"/>
      <c r="P292" s="8"/>
      <c r="Q292" s="1"/>
      <c r="R292" s="1"/>
      <c r="S292" s="1"/>
      <c r="T292" s="8"/>
      <c r="U292" s="8"/>
      <c r="V292" s="277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1"/>
      <c r="L293" s="8"/>
      <c r="M293" s="8"/>
      <c r="N293" s="1"/>
      <c r="O293" s="1"/>
      <c r="P293" s="8"/>
      <c r="Q293" s="1"/>
      <c r="R293" s="1"/>
      <c r="S293" s="1"/>
      <c r="T293" s="8"/>
      <c r="U293" s="8"/>
      <c r="V293" s="277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1"/>
      <c r="L294" s="8"/>
      <c r="M294" s="8"/>
      <c r="N294" s="1"/>
      <c r="O294" s="1"/>
      <c r="P294" s="8"/>
      <c r="Q294" s="1"/>
      <c r="R294" s="1"/>
      <c r="S294" s="1"/>
      <c r="T294" s="8"/>
      <c r="U294" s="8"/>
      <c r="V294" s="277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1"/>
      <c r="L295" s="8"/>
      <c r="M295" s="8"/>
      <c r="N295" s="1"/>
      <c r="O295" s="1"/>
      <c r="P295" s="8"/>
      <c r="Q295" s="1"/>
      <c r="R295" s="1"/>
      <c r="S295" s="1"/>
      <c r="T295" s="8"/>
      <c r="U295" s="8"/>
      <c r="V295" s="277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1"/>
      <c r="L296" s="8"/>
      <c r="M296" s="8"/>
      <c r="N296" s="1"/>
      <c r="O296" s="1"/>
      <c r="P296" s="8"/>
      <c r="Q296" s="1"/>
      <c r="R296" s="1"/>
      <c r="S296" s="1"/>
      <c r="T296" s="8"/>
      <c r="U296" s="8"/>
      <c r="V296" s="277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1"/>
      <c r="L297" s="8"/>
      <c r="M297" s="8"/>
      <c r="N297" s="1"/>
      <c r="O297" s="1"/>
      <c r="P297" s="8"/>
      <c r="Q297" s="1"/>
      <c r="R297" s="1"/>
      <c r="S297" s="1"/>
      <c r="T297" s="8"/>
      <c r="U297" s="8"/>
      <c r="V297" s="277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1"/>
      <c r="L298" s="8"/>
      <c r="M298" s="8"/>
      <c r="N298" s="1"/>
      <c r="O298" s="1"/>
      <c r="P298" s="8"/>
      <c r="Q298" s="1"/>
      <c r="R298" s="1"/>
      <c r="S298" s="1"/>
      <c r="T298" s="8"/>
      <c r="U298" s="8"/>
      <c r="V298" s="277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1"/>
      <c r="L299" s="8"/>
      <c r="M299" s="8"/>
      <c r="N299" s="1"/>
      <c r="O299" s="1"/>
      <c r="P299" s="8"/>
      <c r="Q299" s="1"/>
      <c r="R299" s="1"/>
      <c r="S299" s="1"/>
      <c r="T299" s="8"/>
      <c r="U299" s="8"/>
      <c r="V299" s="277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1"/>
      <c r="L300" s="8"/>
      <c r="M300" s="8"/>
      <c r="N300" s="1"/>
      <c r="O300" s="1"/>
      <c r="P300" s="8"/>
      <c r="Q300" s="1"/>
      <c r="R300" s="1"/>
      <c r="S300" s="1"/>
      <c r="T300" s="8"/>
      <c r="U300" s="8"/>
      <c r="V300" s="277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1"/>
      <c r="L301" s="8"/>
      <c r="M301" s="8"/>
      <c r="N301" s="1"/>
      <c r="O301" s="1"/>
      <c r="P301" s="8"/>
      <c r="Q301" s="1"/>
      <c r="R301" s="1"/>
      <c r="S301" s="1"/>
      <c r="T301" s="8"/>
      <c r="U301" s="8"/>
      <c r="V301" s="277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1"/>
      <c r="L302" s="8"/>
      <c r="M302" s="8"/>
      <c r="N302" s="1"/>
      <c r="O302" s="1"/>
      <c r="P302" s="8"/>
      <c r="Q302" s="1"/>
      <c r="R302" s="1"/>
      <c r="S302" s="1"/>
      <c r="T302" s="8"/>
      <c r="U302" s="8"/>
      <c r="V302" s="277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1"/>
      <c r="L303" s="8"/>
      <c r="M303" s="8"/>
      <c r="N303" s="1"/>
      <c r="O303" s="1"/>
      <c r="P303" s="8"/>
      <c r="Q303" s="1"/>
      <c r="R303" s="1"/>
      <c r="S303" s="1"/>
      <c r="T303" s="8"/>
      <c r="U303" s="8"/>
      <c r="V303" s="277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1"/>
      <c r="L304" s="8"/>
      <c r="M304" s="8"/>
      <c r="N304" s="1"/>
      <c r="O304" s="1"/>
      <c r="P304" s="8"/>
      <c r="Q304" s="1"/>
      <c r="R304" s="1"/>
      <c r="S304" s="1"/>
      <c r="T304" s="8"/>
      <c r="U304" s="8"/>
      <c r="V304" s="277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1"/>
      <c r="L305" s="8"/>
      <c r="M305" s="8"/>
      <c r="N305" s="1"/>
      <c r="O305" s="1"/>
      <c r="P305" s="8"/>
      <c r="Q305" s="1"/>
      <c r="R305" s="1"/>
      <c r="S305" s="1"/>
      <c r="T305" s="8"/>
      <c r="U305" s="8"/>
      <c r="V305" s="277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1"/>
      <c r="L306" s="8"/>
      <c r="M306" s="8"/>
      <c r="N306" s="1"/>
      <c r="O306" s="1"/>
      <c r="P306" s="8"/>
      <c r="Q306" s="1"/>
      <c r="R306" s="1"/>
      <c r="S306" s="1"/>
      <c r="T306" s="8"/>
      <c r="U306" s="8"/>
      <c r="V306" s="277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1"/>
      <c r="L307" s="8"/>
      <c r="M307" s="8"/>
      <c r="N307" s="1"/>
      <c r="O307" s="1"/>
      <c r="P307" s="8"/>
      <c r="Q307" s="1"/>
      <c r="R307" s="1"/>
      <c r="S307" s="1"/>
      <c r="T307" s="8"/>
      <c r="U307" s="8"/>
      <c r="V307" s="277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1"/>
      <c r="L308" s="8"/>
      <c r="M308" s="8"/>
      <c r="N308" s="1"/>
      <c r="O308" s="1"/>
      <c r="P308" s="8"/>
      <c r="Q308" s="1"/>
      <c r="R308" s="1"/>
      <c r="S308" s="1"/>
      <c r="T308" s="8"/>
      <c r="U308" s="8"/>
      <c r="V308" s="277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1"/>
      <c r="L309" s="8"/>
      <c r="M309" s="8"/>
      <c r="N309" s="1"/>
      <c r="O309" s="1"/>
      <c r="P309" s="8"/>
      <c r="Q309" s="1"/>
      <c r="R309" s="1"/>
      <c r="S309" s="1"/>
      <c r="T309" s="8"/>
      <c r="U309" s="8"/>
      <c r="V309" s="277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1"/>
      <c r="L310" s="8"/>
      <c r="M310" s="8"/>
      <c r="N310" s="1"/>
      <c r="O310" s="1"/>
      <c r="P310" s="8"/>
      <c r="Q310" s="1"/>
      <c r="R310" s="1"/>
      <c r="S310" s="1"/>
      <c r="T310" s="8"/>
      <c r="U310" s="8"/>
      <c r="V310" s="277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1"/>
      <c r="L311" s="8"/>
      <c r="M311" s="8"/>
      <c r="N311" s="1"/>
      <c r="O311" s="1"/>
      <c r="P311" s="8"/>
      <c r="Q311" s="1"/>
      <c r="R311" s="1"/>
      <c r="S311" s="1"/>
      <c r="T311" s="8"/>
      <c r="U311" s="8"/>
      <c r="V311" s="277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1"/>
      <c r="L312" s="8"/>
      <c r="M312" s="8"/>
      <c r="N312" s="1"/>
      <c r="O312" s="1"/>
      <c r="P312" s="8"/>
      <c r="Q312" s="1"/>
      <c r="R312" s="1"/>
      <c r="S312" s="1"/>
      <c r="T312" s="8"/>
      <c r="U312" s="8"/>
      <c r="V312" s="277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1"/>
      <c r="L313" s="8"/>
      <c r="M313" s="8"/>
      <c r="N313" s="1"/>
      <c r="O313" s="1"/>
      <c r="P313" s="8"/>
      <c r="Q313" s="1"/>
      <c r="R313" s="1"/>
      <c r="S313" s="1"/>
      <c r="T313" s="8"/>
      <c r="U313" s="8"/>
      <c r="V313" s="277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1"/>
      <c r="L314" s="8"/>
      <c r="M314" s="8"/>
      <c r="N314" s="1"/>
      <c r="O314" s="1"/>
      <c r="P314" s="8"/>
      <c r="Q314" s="1"/>
      <c r="R314" s="1"/>
      <c r="S314" s="1"/>
      <c r="T314" s="8"/>
      <c r="U314" s="8"/>
      <c r="V314" s="277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1"/>
      <c r="L315" s="8"/>
      <c r="M315" s="8"/>
      <c r="N315" s="1"/>
      <c r="O315" s="1"/>
      <c r="P315" s="8"/>
      <c r="Q315" s="1"/>
      <c r="R315" s="1"/>
      <c r="S315" s="1"/>
      <c r="T315" s="8"/>
      <c r="U315" s="8"/>
      <c r="V315" s="277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1"/>
      <c r="L316" s="8"/>
      <c r="M316" s="8"/>
      <c r="N316" s="1"/>
      <c r="O316" s="1"/>
      <c r="P316" s="8"/>
      <c r="Q316" s="1"/>
      <c r="R316" s="1"/>
      <c r="S316" s="1"/>
      <c r="T316" s="8"/>
      <c r="U316" s="8"/>
      <c r="V316" s="277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1"/>
      <c r="L317" s="8"/>
      <c r="M317" s="8"/>
      <c r="N317" s="1"/>
      <c r="O317" s="1"/>
      <c r="P317" s="8"/>
      <c r="Q317" s="1"/>
      <c r="R317" s="1"/>
      <c r="S317" s="1"/>
      <c r="T317" s="8"/>
      <c r="U317" s="8"/>
      <c r="V317" s="277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1"/>
      <c r="L318" s="8"/>
      <c r="M318" s="8"/>
      <c r="N318" s="1"/>
      <c r="O318" s="1"/>
      <c r="P318" s="8"/>
      <c r="Q318" s="1"/>
      <c r="R318" s="1"/>
      <c r="S318" s="1"/>
      <c r="T318" s="8"/>
      <c r="U318" s="8"/>
      <c r="V318" s="277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1"/>
      <c r="L319" s="8"/>
      <c r="M319" s="8"/>
      <c r="N319" s="1"/>
      <c r="O319" s="1"/>
      <c r="P319" s="8"/>
      <c r="Q319" s="1"/>
      <c r="R319" s="1"/>
      <c r="S319" s="1"/>
      <c r="T319" s="8"/>
      <c r="U319" s="8"/>
      <c r="V319" s="277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1"/>
      <c r="L320" s="8"/>
      <c r="M320" s="8"/>
      <c r="N320" s="1"/>
      <c r="O320" s="1"/>
      <c r="P320" s="8"/>
      <c r="Q320" s="1"/>
      <c r="R320" s="1"/>
      <c r="S320" s="1"/>
      <c r="T320" s="8"/>
      <c r="U320" s="8"/>
      <c r="V320" s="277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1"/>
      <c r="L321" s="8"/>
      <c r="M321" s="8"/>
      <c r="N321" s="1"/>
      <c r="O321" s="1"/>
      <c r="P321" s="8"/>
      <c r="Q321" s="1"/>
      <c r="R321" s="1"/>
      <c r="S321" s="1"/>
      <c r="T321" s="8"/>
      <c r="U321" s="8"/>
      <c r="V321" s="277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1"/>
      <c r="L322" s="8"/>
      <c r="M322" s="8"/>
      <c r="N322" s="1"/>
      <c r="O322" s="1"/>
      <c r="P322" s="8"/>
      <c r="Q322" s="1"/>
      <c r="R322" s="1"/>
      <c r="S322" s="1"/>
      <c r="T322" s="8"/>
      <c r="U322" s="8"/>
      <c r="V322" s="277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1"/>
      <c r="L323" s="8"/>
      <c r="M323" s="8"/>
      <c r="N323" s="1"/>
      <c r="O323" s="1"/>
      <c r="P323" s="8"/>
      <c r="Q323" s="1"/>
      <c r="R323" s="1"/>
      <c r="S323" s="1"/>
      <c r="T323" s="8"/>
      <c r="U323" s="8"/>
      <c r="V323" s="277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1"/>
      <c r="L324" s="8"/>
      <c r="M324" s="8"/>
      <c r="N324" s="1"/>
      <c r="O324" s="1"/>
      <c r="P324" s="8"/>
      <c r="Q324" s="1"/>
      <c r="R324" s="1"/>
      <c r="S324" s="1"/>
      <c r="T324" s="8"/>
      <c r="U324" s="8"/>
      <c r="V324" s="277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1"/>
      <c r="L325" s="8"/>
      <c r="M325" s="8"/>
      <c r="N325" s="1"/>
      <c r="O325" s="1"/>
      <c r="P325" s="8"/>
      <c r="Q325" s="1"/>
      <c r="R325" s="1"/>
      <c r="S325" s="1"/>
      <c r="T325" s="8"/>
      <c r="U325" s="8"/>
      <c r="V325" s="277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1"/>
      <c r="L326" s="8"/>
      <c r="M326" s="8"/>
      <c r="N326" s="1"/>
      <c r="O326" s="1"/>
      <c r="P326" s="8"/>
      <c r="Q326" s="1"/>
      <c r="R326" s="1"/>
      <c r="S326" s="1"/>
      <c r="T326" s="8"/>
      <c r="U326" s="8"/>
      <c r="V326" s="277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1"/>
      <c r="L327" s="8"/>
      <c r="M327" s="8"/>
      <c r="N327" s="1"/>
      <c r="O327" s="1"/>
      <c r="P327" s="8"/>
      <c r="Q327" s="1"/>
      <c r="R327" s="1"/>
      <c r="S327" s="1"/>
      <c r="T327" s="8"/>
      <c r="U327" s="8"/>
      <c r="V327" s="277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1"/>
      <c r="L328" s="8"/>
      <c r="M328" s="8"/>
      <c r="N328" s="1"/>
      <c r="O328" s="1"/>
      <c r="P328" s="8"/>
      <c r="Q328" s="1"/>
      <c r="R328" s="1"/>
      <c r="S328" s="1"/>
      <c r="T328" s="8"/>
      <c r="U328" s="8"/>
      <c r="V328" s="277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1"/>
      <c r="L329" s="8"/>
      <c r="M329" s="8"/>
      <c r="N329" s="1"/>
      <c r="O329" s="1"/>
      <c r="P329" s="8"/>
      <c r="Q329" s="1"/>
      <c r="R329" s="1"/>
      <c r="S329" s="1"/>
      <c r="T329" s="8"/>
      <c r="U329" s="8"/>
      <c r="V329" s="277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1"/>
      <c r="L330" s="8"/>
      <c r="M330" s="8"/>
      <c r="N330" s="1"/>
      <c r="O330" s="1"/>
      <c r="P330" s="8"/>
      <c r="Q330" s="1"/>
      <c r="R330" s="1"/>
      <c r="S330" s="1"/>
      <c r="T330" s="8"/>
      <c r="U330" s="8"/>
      <c r="V330" s="277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1"/>
      <c r="L331" s="8"/>
      <c r="M331" s="8"/>
      <c r="N331" s="1"/>
      <c r="O331" s="1"/>
      <c r="P331" s="8"/>
      <c r="Q331" s="1"/>
      <c r="R331" s="1"/>
      <c r="S331" s="1"/>
      <c r="T331" s="8"/>
      <c r="U331" s="8"/>
      <c r="V331" s="277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1"/>
      <c r="L332" s="8"/>
      <c r="M332" s="8"/>
      <c r="N332" s="1"/>
      <c r="O332" s="1"/>
      <c r="P332" s="8"/>
      <c r="Q332" s="1"/>
      <c r="R332" s="1"/>
      <c r="S332" s="1"/>
      <c r="T332" s="8"/>
      <c r="U332" s="8"/>
      <c r="V332" s="277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1"/>
      <c r="L333" s="8"/>
      <c r="M333" s="8"/>
      <c r="N333" s="1"/>
      <c r="O333" s="1"/>
      <c r="P333" s="8"/>
      <c r="Q333" s="1"/>
      <c r="R333" s="1"/>
      <c r="S333" s="1"/>
      <c r="T333" s="8"/>
      <c r="U333" s="8"/>
      <c r="V333" s="277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1"/>
      <c r="L334" s="8"/>
      <c r="M334" s="8"/>
      <c r="N334" s="1"/>
      <c r="O334" s="1"/>
      <c r="P334" s="8"/>
      <c r="Q334" s="1"/>
      <c r="R334" s="1"/>
      <c r="S334" s="1"/>
      <c r="T334" s="8"/>
      <c r="U334" s="8"/>
      <c r="V334" s="277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1"/>
      <c r="L335" s="8"/>
      <c r="M335" s="8"/>
      <c r="N335" s="1"/>
      <c r="O335" s="1"/>
      <c r="P335" s="8"/>
      <c r="Q335" s="1"/>
      <c r="R335" s="1"/>
      <c r="S335" s="1"/>
      <c r="T335" s="8"/>
      <c r="U335" s="8"/>
      <c r="V335" s="277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1"/>
      <c r="L336" s="8"/>
      <c r="M336" s="8"/>
      <c r="N336" s="1"/>
      <c r="O336" s="1"/>
      <c r="P336" s="8"/>
      <c r="Q336" s="1"/>
      <c r="R336" s="1"/>
      <c r="S336" s="1"/>
      <c r="T336" s="8"/>
      <c r="U336" s="8"/>
      <c r="V336" s="277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1"/>
      <c r="L337" s="8"/>
      <c r="M337" s="8"/>
      <c r="N337" s="1"/>
      <c r="O337" s="1"/>
      <c r="P337" s="8"/>
      <c r="Q337" s="1"/>
      <c r="R337" s="1"/>
      <c r="S337" s="1"/>
      <c r="T337" s="8"/>
      <c r="U337" s="8"/>
      <c r="V337" s="277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1"/>
      <c r="L338" s="8"/>
      <c r="M338" s="8"/>
      <c r="N338" s="1"/>
      <c r="O338" s="1"/>
      <c r="P338" s="8"/>
      <c r="Q338" s="1"/>
      <c r="R338" s="1"/>
      <c r="S338" s="1"/>
      <c r="T338" s="8"/>
      <c r="U338" s="8"/>
      <c r="V338" s="277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1"/>
      <c r="L339" s="8"/>
      <c r="M339" s="8"/>
      <c r="N339" s="1"/>
      <c r="O339" s="1"/>
      <c r="P339" s="8"/>
      <c r="Q339" s="1"/>
      <c r="R339" s="1"/>
      <c r="S339" s="1"/>
      <c r="T339" s="8"/>
      <c r="U339" s="8"/>
      <c r="V339" s="277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1"/>
      <c r="L340" s="8"/>
      <c r="M340" s="8"/>
      <c r="N340" s="1"/>
      <c r="O340" s="1"/>
      <c r="P340" s="8"/>
      <c r="Q340" s="1"/>
      <c r="R340" s="1"/>
      <c r="S340" s="1"/>
      <c r="T340" s="8"/>
      <c r="U340" s="8"/>
      <c r="V340" s="277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1"/>
      <c r="L341" s="8"/>
      <c r="M341" s="8"/>
      <c r="N341" s="1"/>
      <c r="O341" s="1"/>
      <c r="P341" s="8"/>
      <c r="Q341" s="1"/>
      <c r="R341" s="1"/>
      <c r="S341" s="1"/>
      <c r="T341" s="8"/>
      <c r="U341" s="8"/>
      <c r="V341" s="277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1"/>
      <c r="L342" s="8"/>
      <c r="M342" s="8"/>
      <c r="N342" s="1"/>
      <c r="O342" s="1"/>
      <c r="P342" s="8"/>
      <c r="Q342" s="1"/>
      <c r="R342" s="1"/>
      <c r="S342" s="1"/>
      <c r="T342" s="8"/>
      <c r="U342" s="8"/>
      <c r="V342" s="277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1"/>
      <c r="L343" s="8"/>
      <c r="M343" s="8"/>
      <c r="N343" s="1"/>
      <c r="O343" s="1"/>
      <c r="P343" s="8"/>
      <c r="Q343" s="1"/>
      <c r="R343" s="1"/>
      <c r="S343" s="1"/>
      <c r="T343" s="8"/>
      <c r="U343" s="8"/>
      <c r="V343" s="277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1"/>
      <c r="L344" s="8"/>
      <c r="M344" s="8"/>
      <c r="N344" s="1"/>
      <c r="O344" s="1"/>
      <c r="P344" s="8"/>
      <c r="Q344" s="1"/>
      <c r="R344" s="1"/>
      <c r="S344" s="1"/>
      <c r="T344" s="8"/>
      <c r="U344" s="8"/>
      <c r="V344" s="277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1"/>
      <c r="L345" s="8"/>
      <c r="M345" s="8"/>
      <c r="N345" s="1"/>
      <c r="O345" s="1"/>
      <c r="P345" s="8"/>
      <c r="Q345" s="1"/>
      <c r="R345" s="1"/>
      <c r="S345" s="1"/>
      <c r="T345" s="8"/>
      <c r="U345" s="8"/>
      <c r="V345" s="277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1"/>
      <c r="L346" s="8"/>
      <c r="M346" s="8"/>
      <c r="N346" s="1"/>
      <c r="O346" s="1"/>
      <c r="P346" s="8"/>
      <c r="Q346" s="1"/>
      <c r="R346" s="1"/>
      <c r="S346" s="1"/>
      <c r="T346" s="8"/>
      <c r="U346" s="8"/>
      <c r="V346" s="277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1"/>
      <c r="L347" s="8"/>
      <c r="M347" s="8"/>
      <c r="N347" s="1"/>
      <c r="O347" s="1"/>
      <c r="P347" s="8"/>
      <c r="Q347" s="1"/>
      <c r="R347" s="1"/>
      <c r="S347" s="1"/>
      <c r="T347" s="8"/>
      <c r="U347" s="8"/>
      <c r="V347" s="277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1"/>
      <c r="L348" s="8"/>
      <c r="M348" s="8"/>
      <c r="N348" s="1"/>
      <c r="O348" s="1"/>
      <c r="P348" s="8"/>
      <c r="Q348" s="1"/>
      <c r="R348" s="1"/>
      <c r="S348" s="1"/>
      <c r="T348" s="8"/>
      <c r="U348" s="8"/>
      <c r="V348" s="277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1"/>
      <c r="L349" s="8"/>
      <c r="M349" s="8"/>
      <c r="N349" s="1"/>
      <c r="O349" s="1"/>
      <c r="P349" s="8"/>
      <c r="Q349" s="1"/>
      <c r="R349" s="1"/>
      <c r="S349" s="1"/>
      <c r="T349" s="8"/>
      <c r="U349" s="8"/>
      <c r="V349" s="277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1"/>
      <c r="L350" s="8"/>
      <c r="M350" s="8"/>
      <c r="N350" s="1"/>
      <c r="O350" s="1"/>
      <c r="P350" s="8"/>
      <c r="Q350" s="1"/>
      <c r="R350" s="1"/>
      <c r="S350" s="1"/>
      <c r="T350" s="8"/>
      <c r="U350" s="8"/>
      <c r="V350" s="277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1"/>
      <c r="L351" s="8"/>
      <c r="M351" s="8"/>
      <c r="N351" s="1"/>
      <c r="O351" s="1"/>
      <c r="P351" s="8"/>
      <c r="Q351" s="1"/>
      <c r="R351" s="1"/>
      <c r="S351" s="1"/>
      <c r="T351" s="8"/>
      <c r="U351" s="8"/>
      <c r="V351" s="277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1"/>
      <c r="L352" s="8"/>
      <c r="M352" s="8"/>
      <c r="N352" s="1"/>
      <c r="O352" s="1"/>
      <c r="P352" s="8"/>
      <c r="Q352" s="1"/>
      <c r="R352" s="1"/>
      <c r="S352" s="1"/>
      <c r="T352" s="8"/>
      <c r="U352" s="8"/>
      <c r="V352" s="277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1"/>
      <c r="L353" s="8"/>
      <c r="M353" s="8"/>
      <c r="N353" s="1"/>
      <c r="O353" s="1"/>
      <c r="P353" s="8"/>
      <c r="Q353" s="1"/>
      <c r="R353" s="1"/>
      <c r="S353" s="1"/>
      <c r="T353" s="8"/>
      <c r="U353" s="8"/>
      <c r="V353" s="277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1"/>
      <c r="L354" s="8"/>
      <c r="M354" s="8"/>
      <c r="N354" s="1"/>
      <c r="O354" s="1"/>
      <c r="P354" s="8"/>
      <c r="Q354" s="1"/>
      <c r="R354" s="1"/>
      <c r="S354" s="1"/>
      <c r="T354" s="8"/>
      <c r="U354" s="8"/>
      <c r="V354" s="277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1"/>
      <c r="L355" s="8"/>
      <c r="M355" s="8"/>
      <c r="N355" s="1"/>
      <c r="O355" s="1"/>
      <c r="P355" s="8"/>
      <c r="Q355" s="1"/>
      <c r="R355" s="1"/>
      <c r="S355" s="1"/>
      <c r="T355" s="8"/>
      <c r="U355" s="8"/>
      <c r="V355" s="277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1"/>
      <c r="L356" s="8"/>
      <c r="M356" s="8"/>
      <c r="N356" s="1"/>
      <c r="O356" s="1"/>
      <c r="P356" s="8"/>
      <c r="Q356" s="1"/>
      <c r="R356" s="1"/>
      <c r="S356" s="1"/>
      <c r="T356" s="8"/>
      <c r="U356" s="8"/>
      <c r="V356" s="277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1"/>
      <c r="L357" s="8"/>
      <c r="M357" s="8"/>
      <c r="N357" s="1"/>
      <c r="O357" s="1"/>
      <c r="P357" s="8"/>
      <c r="Q357" s="1"/>
      <c r="R357" s="1"/>
      <c r="S357" s="1"/>
      <c r="T357" s="8"/>
      <c r="U357" s="8"/>
      <c r="V357" s="277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1"/>
      <c r="L358" s="8"/>
      <c r="M358" s="8"/>
      <c r="N358" s="1"/>
      <c r="O358" s="1"/>
      <c r="P358" s="8"/>
      <c r="Q358" s="1"/>
      <c r="R358" s="1"/>
      <c r="S358" s="1"/>
      <c r="T358" s="8"/>
      <c r="U358" s="8"/>
      <c r="V358" s="277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1"/>
      <c r="L359" s="8"/>
      <c r="M359" s="8"/>
      <c r="N359" s="1"/>
      <c r="O359" s="1"/>
      <c r="P359" s="8"/>
      <c r="Q359" s="1"/>
      <c r="R359" s="1"/>
      <c r="S359" s="1"/>
      <c r="T359" s="8"/>
      <c r="U359" s="8"/>
      <c r="V359" s="277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1"/>
      <c r="L360" s="8"/>
      <c r="M360" s="8"/>
      <c r="N360" s="1"/>
      <c r="O360" s="1"/>
      <c r="P360" s="8"/>
      <c r="Q360" s="1"/>
      <c r="R360" s="1"/>
      <c r="S360" s="1"/>
      <c r="T360" s="8"/>
      <c r="U360" s="8"/>
      <c r="V360" s="277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1"/>
      <c r="L361" s="8"/>
      <c r="M361" s="8"/>
      <c r="N361" s="1"/>
      <c r="O361" s="1"/>
      <c r="P361" s="8"/>
      <c r="Q361" s="1"/>
      <c r="R361" s="1"/>
      <c r="S361" s="1"/>
      <c r="T361" s="8"/>
      <c r="U361" s="8"/>
      <c r="V361" s="277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1"/>
      <c r="L362" s="8"/>
      <c r="M362" s="8"/>
      <c r="N362" s="1"/>
      <c r="O362" s="1"/>
      <c r="P362" s="8"/>
      <c r="Q362" s="1"/>
      <c r="R362" s="1"/>
      <c r="S362" s="1"/>
      <c r="T362" s="8"/>
      <c r="U362" s="8"/>
      <c r="V362" s="277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1"/>
      <c r="L363" s="8"/>
      <c r="M363" s="8"/>
      <c r="N363" s="1"/>
      <c r="O363" s="1"/>
      <c r="P363" s="8"/>
      <c r="Q363" s="1"/>
      <c r="R363" s="1"/>
      <c r="S363" s="1"/>
      <c r="T363" s="8"/>
      <c r="U363" s="8"/>
      <c r="V363" s="277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1"/>
      <c r="L364" s="8"/>
      <c r="M364" s="8"/>
      <c r="N364" s="1"/>
      <c r="O364" s="1"/>
      <c r="P364" s="8"/>
      <c r="Q364" s="1"/>
      <c r="R364" s="1"/>
      <c r="S364" s="1"/>
      <c r="T364" s="8"/>
      <c r="U364" s="8"/>
      <c r="V364" s="277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1"/>
      <c r="L365" s="8"/>
      <c r="M365" s="8"/>
      <c r="N365" s="1"/>
      <c r="O365" s="1"/>
      <c r="P365" s="8"/>
      <c r="Q365" s="1"/>
      <c r="R365" s="1"/>
      <c r="S365" s="1"/>
      <c r="T365" s="8"/>
      <c r="U365" s="8"/>
      <c r="V365" s="277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1"/>
      <c r="L366" s="8"/>
      <c r="M366" s="8"/>
      <c r="N366" s="1"/>
      <c r="O366" s="1"/>
      <c r="P366" s="8"/>
      <c r="Q366" s="1"/>
      <c r="R366" s="1"/>
      <c r="S366" s="1"/>
      <c r="T366" s="8"/>
      <c r="U366" s="8"/>
      <c r="V366" s="277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1"/>
      <c r="L367" s="8"/>
      <c r="M367" s="8"/>
      <c r="N367" s="1"/>
      <c r="O367" s="1"/>
      <c r="P367" s="8"/>
      <c r="Q367" s="1"/>
      <c r="R367" s="1"/>
      <c r="S367" s="1"/>
      <c r="T367" s="8"/>
      <c r="U367" s="8"/>
      <c r="V367" s="277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1"/>
      <c r="L368" s="8"/>
      <c r="M368" s="8"/>
      <c r="N368" s="1"/>
      <c r="O368" s="1"/>
      <c r="P368" s="8"/>
      <c r="Q368" s="1"/>
      <c r="R368" s="1"/>
      <c r="S368" s="1"/>
      <c r="T368" s="8"/>
      <c r="U368" s="8"/>
      <c r="V368" s="277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1"/>
      <c r="L369" s="8"/>
      <c r="M369" s="8"/>
      <c r="N369" s="1"/>
      <c r="O369" s="1"/>
      <c r="P369" s="8"/>
      <c r="Q369" s="1"/>
      <c r="R369" s="1"/>
      <c r="S369" s="1"/>
      <c r="T369" s="8"/>
      <c r="U369" s="8"/>
      <c r="V369" s="277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1"/>
      <c r="L370" s="8"/>
      <c r="M370" s="8"/>
      <c r="N370" s="1"/>
      <c r="O370" s="1"/>
      <c r="P370" s="8"/>
      <c r="Q370" s="1"/>
      <c r="R370" s="1"/>
      <c r="S370" s="1"/>
      <c r="T370" s="8"/>
      <c r="U370" s="8"/>
      <c r="V370" s="277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1"/>
      <c r="L371" s="8"/>
      <c r="M371" s="8"/>
      <c r="N371" s="1"/>
      <c r="O371" s="1"/>
      <c r="P371" s="8"/>
      <c r="Q371" s="1"/>
      <c r="R371" s="1"/>
      <c r="S371" s="1"/>
      <c r="T371" s="8"/>
      <c r="U371" s="8"/>
      <c r="V371" s="277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1"/>
      <c r="L372" s="8"/>
      <c r="M372" s="8"/>
      <c r="N372" s="1"/>
      <c r="O372" s="1"/>
      <c r="P372" s="8"/>
      <c r="Q372" s="1"/>
      <c r="R372" s="1"/>
      <c r="S372" s="1"/>
      <c r="T372" s="8"/>
      <c r="U372" s="8"/>
      <c r="V372" s="277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1"/>
      <c r="L373" s="8"/>
      <c r="M373" s="8"/>
      <c r="N373" s="1"/>
      <c r="O373" s="1"/>
      <c r="P373" s="8"/>
      <c r="Q373" s="1"/>
      <c r="R373" s="1"/>
      <c r="S373" s="1"/>
      <c r="T373" s="8"/>
      <c r="U373" s="8"/>
      <c r="V373" s="277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1"/>
      <c r="L374" s="8"/>
      <c r="M374" s="8"/>
      <c r="N374" s="1"/>
      <c r="O374" s="1"/>
      <c r="P374" s="8"/>
      <c r="Q374" s="1"/>
      <c r="R374" s="1"/>
      <c r="S374" s="1"/>
      <c r="T374" s="8"/>
      <c r="U374" s="8"/>
      <c r="V374" s="277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1"/>
      <c r="L375" s="8"/>
      <c r="M375" s="8"/>
      <c r="N375" s="1"/>
      <c r="O375" s="1"/>
      <c r="P375" s="8"/>
      <c r="Q375" s="1"/>
      <c r="R375" s="1"/>
      <c r="S375" s="1"/>
      <c r="T375" s="8"/>
      <c r="U375" s="8"/>
      <c r="V375" s="277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1"/>
      <c r="L376" s="8"/>
      <c r="M376" s="8"/>
      <c r="N376" s="1"/>
      <c r="O376" s="1"/>
      <c r="P376" s="8"/>
      <c r="Q376" s="1"/>
      <c r="R376" s="1"/>
      <c r="S376" s="1"/>
      <c r="T376" s="8"/>
      <c r="U376" s="8"/>
      <c r="V376" s="277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1"/>
      <c r="L377" s="8"/>
      <c r="M377" s="8"/>
      <c r="N377" s="1"/>
      <c r="O377" s="1"/>
      <c r="P377" s="8"/>
      <c r="Q377" s="1"/>
      <c r="R377" s="1"/>
      <c r="S377" s="1"/>
      <c r="T377" s="8"/>
      <c r="U377" s="8"/>
      <c r="V377" s="277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1"/>
      <c r="L378" s="8"/>
      <c r="M378" s="8"/>
      <c r="N378" s="1"/>
      <c r="O378" s="1"/>
      <c r="P378" s="8"/>
      <c r="Q378" s="1"/>
      <c r="R378" s="1"/>
      <c r="S378" s="1"/>
      <c r="T378" s="8"/>
      <c r="U378" s="8"/>
      <c r="V378" s="277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1"/>
      <c r="L379" s="8"/>
      <c r="M379" s="8"/>
      <c r="N379" s="1"/>
      <c r="O379" s="1"/>
      <c r="P379" s="8"/>
      <c r="Q379" s="1"/>
      <c r="R379" s="1"/>
      <c r="S379" s="1"/>
      <c r="T379" s="8"/>
      <c r="U379" s="8"/>
      <c r="V379" s="277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1"/>
      <c r="L380" s="8"/>
      <c r="M380" s="8"/>
      <c r="N380" s="1"/>
      <c r="O380" s="1"/>
      <c r="P380" s="8"/>
      <c r="Q380" s="1"/>
      <c r="R380" s="1"/>
      <c r="S380" s="1"/>
      <c r="T380" s="8"/>
      <c r="U380" s="8"/>
      <c r="V380" s="277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1"/>
      <c r="L381" s="8"/>
      <c r="M381" s="8"/>
      <c r="N381" s="1"/>
      <c r="O381" s="1"/>
      <c r="P381" s="8"/>
      <c r="Q381" s="1"/>
      <c r="R381" s="1"/>
      <c r="S381" s="1"/>
      <c r="T381" s="8"/>
      <c r="U381" s="8"/>
      <c r="V381" s="277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1"/>
      <c r="L382" s="8"/>
      <c r="M382" s="8"/>
      <c r="N382" s="1"/>
      <c r="O382" s="1"/>
      <c r="P382" s="8"/>
      <c r="Q382" s="1"/>
      <c r="R382" s="1"/>
      <c r="S382" s="1"/>
      <c r="T382" s="8"/>
      <c r="U382" s="8"/>
      <c r="V382" s="277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1"/>
      <c r="L383" s="8"/>
      <c r="M383" s="8"/>
      <c r="N383" s="1"/>
      <c r="O383" s="1"/>
      <c r="P383" s="8"/>
      <c r="Q383" s="1"/>
      <c r="R383" s="1"/>
      <c r="S383" s="1"/>
      <c r="T383" s="8"/>
      <c r="U383" s="8"/>
      <c r="V383" s="277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1"/>
      <c r="L384" s="8"/>
      <c r="M384" s="8"/>
      <c r="N384" s="1"/>
      <c r="O384" s="1"/>
      <c r="P384" s="8"/>
      <c r="Q384" s="1"/>
      <c r="R384" s="1"/>
      <c r="S384" s="1"/>
      <c r="T384" s="8"/>
      <c r="U384" s="8"/>
      <c r="V384" s="277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1"/>
      <c r="L385" s="8"/>
      <c r="M385" s="8"/>
      <c r="N385" s="1"/>
      <c r="O385" s="1"/>
      <c r="P385" s="8"/>
      <c r="Q385" s="1"/>
      <c r="R385" s="1"/>
      <c r="S385" s="1"/>
      <c r="T385" s="8"/>
      <c r="U385" s="8"/>
      <c r="V385" s="277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1"/>
      <c r="L386" s="8"/>
      <c r="M386" s="8"/>
      <c r="N386" s="1"/>
      <c r="O386" s="1"/>
      <c r="P386" s="8"/>
      <c r="Q386" s="1"/>
      <c r="R386" s="1"/>
      <c r="S386" s="1"/>
      <c r="T386" s="8"/>
      <c r="U386" s="8"/>
      <c r="V386" s="277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1"/>
      <c r="L387" s="8"/>
      <c r="M387" s="8"/>
      <c r="N387" s="1"/>
      <c r="O387" s="1"/>
      <c r="P387" s="8"/>
      <c r="Q387" s="1"/>
      <c r="R387" s="1"/>
      <c r="S387" s="1"/>
      <c r="T387" s="8"/>
      <c r="U387" s="8"/>
      <c r="V387" s="277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1"/>
      <c r="L388" s="8"/>
      <c r="M388" s="8"/>
      <c r="N388" s="1"/>
      <c r="O388" s="1"/>
      <c r="P388" s="8"/>
      <c r="Q388" s="1"/>
      <c r="R388" s="1"/>
      <c r="S388" s="1"/>
      <c r="T388" s="8"/>
      <c r="U388" s="8"/>
      <c r="V388" s="277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1"/>
      <c r="L389" s="8"/>
      <c r="M389" s="8"/>
      <c r="N389" s="1"/>
      <c r="O389" s="1"/>
      <c r="P389" s="8"/>
      <c r="Q389" s="1"/>
      <c r="R389" s="1"/>
      <c r="S389" s="1"/>
      <c r="T389" s="8"/>
      <c r="U389" s="8"/>
      <c r="V389" s="277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1"/>
      <c r="L390" s="8"/>
      <c r="M390" s="8"/>
      <c r="N390" s="1"/>
      <c r="O390" s="1"/>
      <c r="P390" s="8"/>
      <c r="Q390" s="1"/>
      <c r="R390" s="1"/>
      <c r="S390" s="1"/>
      <c r="T390" s="8"/>
      <c r="U390" s="8"/>
      <c r="V390" s="277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1"/>
      <c r="L391" s="8"/>
      <c r="M391" s="8"/>
      <c r="N391" s="1"/>
      <c r="O391" s="1"/>
      <c r="P391" s="8"/>
      <c r="Q391" s="1"/>
      <c r="R391" s="1"/>
      <c r="S391" s="1"/>
      <c r="T391" s="8"/>
      <c r="U391" s="8"/>
      <c r="V391" s="277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1"/>
      <c r="L392" s="8"/>
      <c r="M392" s="8"/>
      <c r="N392" s="1"/>
      <c r="O392" s="1"/>
      <c r="P392" s="8"/>
      <c r="Q392" s="1"/>
      <c r="R392" s="1"/>
      <c r="S392" s="1"/>
      <c r="T392" s="8"/>
      <c r="U392" s="8"/>
      <c r="V392" s="277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1"/>
      <c r="L393" s="8"/>
      <c r="M393" s="8"/>
      <c r="N393" s="1"/>
      <c r="O393" s="1"/>
      <c r="P393" s="8"/>
      <c r="Q393" s="1"/>
      <c r="R393" s="1"/>
      <c r="S393" s="1"/>
      <c r="T393" s="8"/>
      <c r="U393" s="8"/>
      <c r="V393" s="277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1"/>
      <c r="L394" s="8"/>
      <c r="M394" s="8"/>
      <c r="N394" s="1"/>
      <c r="O394" s="1"/>
      <c r="P394" s="8"/>
      <c r="Q394" s="1"/>
      <c r="R394" s="1"/>
      <c r="S394" s="1"/>
      <c r="T394" s="8"/>
      <c r="U394" s="8"/>
      <c r="V394" s="277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1"/>
      <c r="L395" s="8"/>
      <c r="M395" s="8"/>
      <c r="N395" s="1"/>
      <c r="O395" s="1"/>
      <c r="P395" s="8"/>
      <c r="Q395" s="1"/>
      <c r="R395" s="1"/>
      <c r="S395" s="1"/>
      <c r="T395" s="8"/>
      <c r="U395" s="8"/>
      <c r="V395" s="277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1"/>
      <c r="L396" s="8"/>
      <c r="M396" s="8"/>
      <c r="N396" s="1"/>
      <c r="O396" s="1"/>
      <c r="P396" s="8"/>
      <c r="Q396" s="1"/>
      <c r="R396" s="1"/>
      <c r="S396" s="1"/>
      <c r="T396" s="8"/>
      <c r="U396" s="8"/>
      <c r="V396" s="277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1"/>
      <c r="L397" s="8"/>
      <c r="M397" s="8"/>
      <c r="N397" s="1"/>
      <c r="O397" s="1"/>
      <c r="P397" s="8"/>
      <c r="Q397" s="1"/>
      <c r="R397" s="1"/>
      <c r="S397" s="1"/>
      <c r="T397" s="8"/>
      <c r="U397" s="8"/>
      <c r="V397" s="277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1"/>
      <c r="L398" s="8"/>
      <c r="M398" s="8"/>
      <c r="N398" s="1"/>
      <c r="O398" s="1"/>
      <c r="P398" s="8"/>
      <c r="Q398" s="1"/>
      <c r="R398" s="1"/>
      <c r="S398" s="1"/>
      <c r="T398" s="8"/>
      <c r="U398" s="8"/>
      <c r="V398" s="277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1"/>
      <c r="L399" s="8"/>
      <c r="M399" s="8"/>
      <c r="N399" s="1"/>
      <c r="O399" s="1"/>
      <c r="P399" s="8"/>
      <c r="Q399" s="1"/>
      <c r="R399" s="1"/>
      <c r="S399" s="1"/>
      <c r="T399" s="8"/>
      <c r="U399" s="8"/>
      <c r="V399" s="277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1"/>
      <c r="L400" s="8"/>
      <c r="M400" s="8"/>
      <c r="N400" s="1"/>
      <c r="O400" s="1"/>
      <c r="P400" s="8"/>
      <c r="Q400" s="1"/>
      <c r="R400" s="1"/>
      <c r="S400" s="1"/>
      <c r="T400" s="8"/>
      <c r="U400" s="8"/>
      <c r="V400" s="277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1"/>
      <c r="L401" s="8"/>
      <c r="M401" s="8"/>
      <c r="N401" s="1"/>
      <c r="O401" s="1"/>
      <c r="P401" s="8"/>
      <c r="Q401" s="1"/>
      <c r="R401" s="1"/>
      <c r="S401" s="1"/>
      <c r="T401" s="8"/>
      <c r="U401" s="8"/>
      <c r="V401" s="277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1"/>
      <c r="L402" s="8"/>
      <c r="M402" s="8"/>
      <c r="N402" s="1"/>
      <c r="O402" s="1"/>
      <c r="P402" s="8"/>
      <c r="Q402" s="1"/>
      <c r="R402" s="1"/>
      <c r="S402" s="1"/>
      <c r="T402" s="8"/>
      <c r="U402" s="8"/>
      <c r="V402" s="277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1"/>
      <c r="L403" s="8"/>
      <c r="M403" s="8"/>
      <c r="N403" s="1"/>
      <c r="O403" s="1"/>
      <c r="P403" s="8"/>
      <c r="Q403" s="1"/>
      <c r="R403" s="1"/>
      <c r="S403" s="1"/>
      <c r="T403" s="8"/>
      <c r="U403" s="8"/>
      <c r="V403" s="277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1"/>
      <c r="L404" s="8"/>
      <c r="M404" s="8"/>
      <c r="N404" s="1"/>
      <c r="O404" s="1"/>
      <c r="P404" s="8"/>
      <c r="Q404" s="1"/>
      <c r="R404" s="1"/>
      <c r="S404" s="1"/>
      <c r="T404" s="8"/>
      <c r="U404" s="8"/>
      <c r="V404" s="277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1"/>
      <c r="L405" s="8"/>
      <c r="M405" s="8"/>
      <c r="N405" s="1"/>
      <c r="O405" s="1"/>
      <c r="P405" s="8"/>
      <c r="Q405" s="1"/>
      <c r="R405" s="1"/>
      <c r="S405" s="1"/>
      <c r="T405" s="8"/>
      <c r="U405" s="8"/>
      <c r="V405" s="277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1"/>
      <c r="L406" s="8"/>
      <c r="M406" s="8"/>
      <c r="N406" s="1"/>
      <c r="O406" s="1"/>
      <c r="P406" s="8"/>
      <c r="Q406" s="1"/>
      <c r="R406" s="1"/>
      <c r="S406" s="1"/>
      <c r="T406" s="8"/>
      <c r="U406" s="8"/>
      <c r="V406" s="277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1"/>
      <c r="L407" s="8"/>
      <c r="M407" s="8"/>
      <c r="N407" s="1"/>
      <c r="O407" s="1"/>
      <c r="P407" s="8"/>
      <c r="Q407" s="1"/>
      <c r="R407" s="1"/>
      <c r="S407" s="1"/>
      <c r="T407" s="8"/>
      <c r="U407" s="8"/>
      <c r="V407" s="277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1"/>
      <c r="L408" s="8"/>
      <c r="M408" s="8"/>
      <c r="N408" s="1"/>
      <c r="O408" s="1"/>
      <c r="P408" s="8"/>
      <c r="Q408" s="1"/>
      <c r="R408" s="1"/>
      <c r="S408" s="1"/>
      <c r="T408" s="8"/>
      <c r="U408" s="8"/>
      <c r="V408" s="277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1"/>
      <c r="L409" s="8"/>
      <c r="M409" s="8"/>
      <c r="N409" s="1"/>
      <c r="O409" s="1"/>
      <c r="P409" s="8"/>
      <c r="Q409" s="1"/>
      <c r="R409" s="1"/>
      <c r="S409" s="1"/>
      <c r="T409" s="8"/>
      <c r="U409" s="8"/>
      <c r="V409" s="277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1"/>
      <c r="L410" s="8"/>
      <c r="M410" s="8"/>
      <c r="N410" s="1"/>
      <c r="O410" s="1"/>
      <c r="P410" s="8"/>
      <c r="Q410" s="1"/>
      <c r="R410" s="1"/>
      <c r="S410" s="1"/>
      <c r="T410" s="8"/>
      <c r="U410" s="8"/>
      <c r="V410" s="277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1"/>
      <c r="L411" s="8"/>
      <c r="M411" s="8"/>
      <c r="N411" s="1"/>
      <c r="O411" s="1"/>
      <c r="P411" s="8"/>
      <c r="Q411" s="1"/>
      <c r="R411" s="1"/>
      <c r="S411" s="1"/>
      <c r="T411" s="8"/>
      <c r="U411" s="8"/>
      <c r="V411" s="277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1"/>
      <c r="L412" s="8"/>
      <c r="M412" s="8"/>
      <c r="N412" s="1"/>
      <c r="O412" s="1"/>
      <c r="P412" s="8"/>
      <c r="Q412" s="1"/>
      <c r="R412" s="1"/>
      <c r="S412" s="1"/>
      <c r="T412" s="8"/>
      <c r="U412" s="8"/>
      <c r="V412" s="277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1"/>
      <c r="L413" s="8"/>
      <c r="M413" s="8"/>
      <c r="N413" s="1"/>
      <c r="O413" s="1"/>
      <c r="P413" s="8"/>
      <c r="Q413" s="1"/>
      <c r="R413" s="1"/>
      <c r="S413" s="1"/>
      <c r="T413" s="8"/>
      <c r="U413" s="8"/>
      <c r="V413" s="277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1"/>
      <c r="L414" s="8"/>
      <c r="M414" s="8"/>
      <c r="N414" s="1"/>
      <c r="O414" s="1"/>
      <c r="P414" s="8"/>
      <c r="Q414" s="1"/>
      <c r="R414" s="1"/>
      <c r="S414" s="1"/>
      <c r="T414" s="8"/>
      <c r="U414" s="8"/>
      <c r="V414" s="277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1"/>
      <c r="L415" s="8"/>
      <c r="M415" s="8"/>
      <c r="N415" s="1"/>
      <c r="O415" s="1"/>
      <c r="P415" s="8"/>
      <c r="Q415" s="1"/>
      <c r="R415" s="1"/>
      <c r="S415" s="1"/>
      <c r="T415" s="8"/>
      <c r="U415" s="8"/>
      <c r="V415" s="277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1"/>
      <c r="L416" s="8"/>
      <c r="M416" s="8"/>
      <c r="N416" s="1"/>
      <c r="O416" s="1"/>
      <c r="P416" s="8"/>
      <c r="Q416" s="1"/>
      <c r="R416" s="1"/>
      <c r="S416" s="1"/>
      <c r="T416" s="8"/>
      <c r="U416" s="8"/>
      <c r="V416" s="277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1"/>
      <c r="L417" s="8"/>
      <c r="M417" s="8"/>
      <c r="N417" s="1"/>
      <c r="O417" s="1"/>
      <c r="P417" s="8"/>
      <c r="Q417" s="1"/>
      <c r="R417" s="1"/>
      <c r="S417" s="1"/>
      <c r="T417" s="8"/>
      <c r="U417" s="8"/>
      <c r="V417" s="277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1"/>
      <c r="L418" s="8"/>
      <c r="M418" s="8"/>
      <c r="N418" s="1"/>
      <c r="O418" s="1"/>
      <c r="P418" s="8"/>
      <c r="Q418" s="1"/>
      <c r="R418" s="1"/>
      <c r="S418" s="1"/>
      <c r="T418" s="8"/>
      <c r="U418" s="8"/>
      <c r="V418" s="277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1"/>
      <c r="L419" s="8"/>
      <c r="M419" s="8"/>
      <c r="N419" s="1"/>
      <c r="O419" s="1"/>
      <c r="P419" s="8"/>
      <c r="Q419" s="1"/>
      <c r="R419" s="1"/>
      <c r="S419" s="1"/>
      <c r="T419" s="8"/>
      <c r="U419" s="8"/>
      <c r="V419" s="277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1"/>
      <c r="L420" s="8"/>
      <c r="M420" s="8"/>
      <c r="N420" s="1"/>
      <c r="O420" s="1"/>
      <c r="P420" s="8"/>
      <c r="Q420" s="1"/>
      <c r="R420" s="1"/>
      <c r="S420" s="1"/>
      <c r="T420" s="8"/>
      <c r="U420" s="8"/>
      <c r="V420" s="277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1"/>
      <c r="L421" s="8"/>
      <c r="M421" s="8"/>
      <c r="N421" s="1"/>
      <c r="O421" s="1"/>
      <c r="P421" s="8"/>
      <c r="Q421" s="1"/>
      <c r="R421" s="1"/>
      <c r="S421" s="1"/>
      <c r="T421" s="8"/>
      <c r="U421" s="8"/>
      <c r="V421" s="277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1"/>
      <c r="L422" s="8"/>
      <c r="M422" s="8"/>
      <c r="N422" s="1"/>
      <c r="O422" s="1"/>
      <c r="P422" s="8"/>
      <c r="Q422" s="1"/>
      <c r="R422" s="1"/>
      <c r="S422" s="1"/>
      <c r="T422" s="8"/>
      <c r="U422" s="8"/>
      <c r="V422" s="277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1"/>
      <c r="L423" s="8"/>
      <c r="M423" s="8"/>
      <c r="N423" s="1"/>
      <c r="O423" s="1"/>
      <c r="P423" s="8"/>
      <c r="Q423" s="1"/>
      <c r="R423" s="1"/>
      <c r="S423" s="1"/>
      <c r="T423" s="8"/>
      <c r="U423" s="8"/>
      <c r="V423" s="277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1"/>
      <c r="L424" s="8"/>
      <c r="M424" s="8"/>
      <c r="N424" s="1"/>
      <c r="O424" s="1"/>
      <c r="P424" s="8"/>
      <c r="Q424" s="1"/>
      <c r="R424" s="1"/>
      <c r="S424" s="1"/>
      <c r="T424" s="8"/>
      <c r="U424" s="8"/>
      <c r="V424" s="277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1"/>
      <c r="L425" s="8"/>
      <c r="M425" s="8"/>
      <c r="N425" s="1"/>
      <c r="O425" s="1"/>
      <c r="P425" s="8"/>
      <c r="Q425" s="1"/>
      <c r="R425" s="1"/>
      <c r="S425" s="1"/>
      <c r="T425" s="8"/>
      <c r="U425" s="8"/>
      <c r="V425" s="277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1"/>
      <c r="L426" s="8"/>
      <c r="M426" s="8"/>
      <c r="N426" s="1"/>
      <c r="O426" s="1"/>
      <c r="P426" s="8"/>
      <c r="Q426" s="1"/>
      <c r="R426" s="1"/>
      <c r="S426" s="1"/>
      <c r="T426" s="8"/>
      <c r="U426" s="8"/>
      <c r="V426" s="277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1"/>
      <c r="L427" s="8"/>
      <c r="M427" s="8"/>
      <c r="N427" s="1"/>
      <c r="O427" s="1"/>
      <c r="P427" s="8"/>
      <c r="Q427" s="1"/>
      <c r="R427" s="1"/>
      <c r="S427" s="1"/>
      <c r="T427" s="8"/>
      <c r="U427" s="8"/>
      <c r="V427" s="277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1"/>
      <c r="L428" s="8"/>
      <c r="M428" s="8"/>
      <c r="N428" s="1"/>
      <c r="O428" s="1"/>
      <c r="P428" s="8"/>
      <c r="Q428" s="1"/>
      <c r="R428" s="1"/>
      <c r="S428" s="1"/>
      <c r="T428" s="8"/>
      <c r="U428" s="8"/>
      <c r="V428" s="277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1"/>
      <c r="L429" s="8"/>
      <c r="M429" s="8"/>
      <c r="N429" s="1"/>
      <c r="O429" s="1"/>
      <c r="P429" s="8"/>
      <c r="Q429" s="1"/>
      <c r="R429" s="1"/>
      <c r="S429" s="1"/>
      <c r="T429" s="8"/>
      <c r="U429" s="8"/>
      <c r="V429" s="277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1"/>
      <c r="L430" s="8"/>
      <c r="M430" s="8"/>
      <c r="N430" s="1"/>
      <c r="O430" s="1"/>
      <c r="P430" s="8"/>
      <c r="Q430" s="1"/>
      <c r="R430" s="1"/>
      <c r="S430" s="1"/>
      <c r="T430" s="8"/>
      <c r="U430" s="8"/>
      <c r="V430" s="277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1"/>
      <c r="L431" s="8"/>
      <c r="M431" s="8"/>
      <c r="N431" s="1"/>
      <c r="O431" s="1"/>
      <c r="P431" s="8"/>
      <c r="Q431" s="1"/>
      <c r="R431" s="1"/>
      <c r="S431" s="1"/>
      <c r="T431" s="8"/>
      <c r="U431" s="8"/>
      <c r="V431" s="277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1"/>
      <c r="L432" s="8"/>
      <c r="M432" s="8"/>
      <c r="N432" s="1"/>
      <c r="O432" s="1"/>
      <c r="P432" s="8"/>
      <c r="Q432" s="1"/>
      <c r="R432" s="1"/>
      <c r="S432" s="1"/>
      <c r="T432" s="8"/>
      <c r="U432" s="8"/>
      <c r="V432" s="277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1"/>
      <c r="L433" s="8"/>
      <c r="M433" s="8"/>
      <c r="N433" s="1"/>
      <c r="O433" s="1"/>
      <c r="P433" s="8"/>
      <c r="Q433" s="1"/>
      <c r="R433" s="1"/>
      <c r="S433" s="1"/>
      <c r="T433" s="8"/>
      <c r="U433" s="8"/>
      <c r="V433" s="277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1"/>
      <c r="L434" s="8"/>
      <c r="M434" s="8"/>
      <c r="N434" s="1"/>
      <c r="O434" s="1"/>
      <c r="P434" s="8"/>
      <c r="Q434" s="1"/>
      <c r="R434" s="1"/>
      <c r="S434" s="1"/>
      <c r="T434" s="8"/>
      <c r="U434" s="8"/>
      <c r="V434" s="277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1"/>
      <c r="L435" s="8"/>
      <c r="M435" s="8"/>
      <c r="N435" s="1"/>
      <c r="O435" s="1"/>
      <c r="P435" s="8"/>
      <c r="Q435" s="1"/>
      <c r="R435" s="1"/>
      <c r="S435" s="1"/>
      <c r="T435" s="8"/>
      <c r="U435" s="8"/>
      <c r="V435" s="277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1"/>
      <c r="L436" s="8"/>
      <c r="M436" s="8"/>
      <c r="N436" s="1"/>
      <c r="O436" s="1"/>
      <c r="P436" s="8"/>
      <c r="Q436" s="1"/>
      <c r="R436" s="1"/>
      <c r="S436" s="1"/>
      <c r="T436" s="8"/>
      <c r="U436" s="8"/>
      <c r="V436" s="277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1"/>
      <c r="L437" s="8"/>
      <c r="M437" s="8"/>
      <c r="N437" s="1"/>
      <c r="O437" s="1"/>
      <c r="P437" s="8"/>
      <c r="Q437" s="1"/>
      <c r="R437" s="1"/>
      <c r="S437" s="1"/>
      <c r="T437" s="8"/>
      <c r="U437" s="8"/>
      <c r="V437" s="277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1"/>
      <c r="L438" s="8"/>
      <c r="M438" s="8"/>
      <c r="N438" s="1"/>
      <c r="O438" s="1"/>
      <c r="P438" s="8"/>
      <c r="Q438" s="1"/>
      <c r="R438" s="1"/>
      <c r="S438" s="1"/>
      <c r="T438" s="8"/>
      <c r="U438" s="8"/>
      <c r="V438" s="277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1"/>
      <c r="L439" s="8"/>
      <c r="M439" s="8"/>
      <c r="N439" s="1"/>
      <c r="O439" s="1"/>
      <c r="P439" s="8"/>
      <c r="Q439" s="1"/>
      <c r="R439" s="1"/>
      <c r="S439" s="1"/>
      <c r="T439" s="8"/>
      <c r="U439" s="8"/>
      <c r="V439" s="277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1"/>
      <c r="L440" s="8"/>
      <c r="M440" s="8"/>
      <c r="N440" s="1"/>
      <c r="O440" s="1"/>
      <c r="P440" s="8"/>
      <c r="Q440" s="1"/>
      <c r="R440" s="1"/>
      <c r="S440" s="1"/>
      <c r="T440" s="8"/>
      <c r="U440" s="8"/>
      <c r="V440" s="277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1"/>
      <c r="L441" s="8"/>
      <c r="M441" s="8"/>
      <c r="N441" s="1"/>
      <c r="O441" s="1"/>
      <c r="P441" s="8"/>
      <c r="Q441" s="1"/>
      <c r="R441" s="1"/>
      <c r="S441" s="1"/>
      <c r="T441" s="8"/>
      <c r="U441" s="8"/>
      <c r="V441" s="277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1"/>
      <c r="L442" s="8"/>
      <c r="M442" s="8"/>
      <c r="N442" s="1"/>
      <c r="O442" s="1"/>
      <c r="P442" s="8"/>
      <c r="Q442" s="1"/>
      <c r="R442" s="1"/>
      <c r="S442" s="1"/>
      <c r="T442" s="8"/>
      <c r="U442" s="8"/>
      <c r="V442" s="277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1"/>
      <c r="L443" s="8"/>
      <c r="M443" s="8"/>
      <c r="N443" s="1"/>
      <c r="O443" s="1"/>
      <c r="P443" s="8"/>
      <c r="Q443" s="1"/>
      <c r="R443" s="1"/>
      <c r="S443" s="1"/>
      <c r="T443" s="8"/>
      <c r="U443" s="8"/>
      <c r="V443" s="277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1"/>
      <c r="L444" s="8"/>
      <c r="M444" s="8"/>
      <c r="N444" s="1"/>
      <c r="O444" s="1"/>
      <c r="P444" s="8"/>
      <c r="Q444" s="1"/>
      <c r="R444" s="1"/>
      <c r="S444" s="1"/>
      <c r="T444" s="8"/>
      <c r="U444" s="8"/>
      <c r="V444" s="277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1"/>
      <c r="L445" s="8"/>
      <c r="M445" s="8"/>
      <c r="N445" s="1"/>
      <c r="O445" s="1"/>
      <c r="P445" s="8"/>
      <c r="Q445" s="1"/>
      <c r="R445" s="1"/>
      <c r="S445" s="1"/>
      <c r="T445" s="8"/>
      <c r="U445" s="8"/>
      <c r="V445" s="277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1"/>
      <c r="L446" s="8"/>
      <c r="M446" s="8"/>
      <c r="N446" s="1"/>
      <c r="O446" s="1"/>
      <c r="P446" s="8"/>
      <c r="Q446" s="1"/>
      <c r="R446" s="1"/>
      <c r="S446" s="1"/>
      <c r="T446" s="8"/>
      <c r="U446" s="8"/>
      <c r="V446" s="277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1"/>
      <c r="L447" s="8"/>
      <c r="M447" s="8"/>
      <c r="N447" s="1"/>
      <c r="O447" s="1"/>
      <c r="P447" s="8"/>
      <c r="Q447" s="1"/>
      <c r="R447" s="1"/>
      <c r="S447" s="1"/>
      <c r="T447" s="8"/>
      <c r="U447" s="8"/>
      <c r="V447" s="277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1"/>
      <c r="L448" s="8"/>
      <c r="M448" s="8"/>
      <c r="N448" s="1"/>
      <c r="O448" s="1"/>
      <c r="P448" s="8"/>
      <c r="Q448" s="1"/>
      <c r="R448" s="1"/>
      <c r="S448" s="1"/>
      <c r="T448" s="8"/>
      <c r="U448" s="8"/>
      <c r="V448" s="277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1"/>
      <c r="L449" s="8"/>
      <c r="M449" s="8"/>
      <c r="N449" s="1"/>
      <c r="O449" s="1"/>
      <c r="P449" s="8"/>
      <c r="Q449" s="1"/>
      <c r="R449" s="1"/>
      <c r="S449" s="1"/>
      <c r="T449" s="8"/>
      <c r="U449" s="8"/>
      <c r="V449" s="277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1"/>
      <c r="L450" s="8"/>
      <c r="M450" s="8"/>
      <c r="N450" s="1"/>
      <c r="O450" s="1"/>
      <c r="P450" s="8"/>
      <c r="Q450" s="1"/>
      <c r="R450" s="1"/>
      <c r="S450" s="1"/>
      <c r="T450" s="8"/>
      <c r="U450" s="8"/>
      <c r="V450" s="277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1"/>
      <c r="L451" s="8"/>
      <c r="M451" s="8"/>
      <c r="N451" s="1"/>
      <c r="O451" s="1"/>
      <c r="P451" s="8"/>
      <c r="Q451" s="1"/>
      <c r="R451" s="1"/>
      <c r="S451" s="1"/>
      <c r="T451" s="8"/>
      <c r="U451" s="8"/>
      <c r="V451" s="277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1"/>
      <c r="L452" s="8"/>
      <c r="M452" s="8"/>
      <c r="N452" s="1"/>
      <c r="O452" s="1"/>
      <c r="P452" s="8"/>
      <c r="Q452" s="1"/>
      <c r="R452" s="1"/>
      <c r="S452" s="1"/>
      <c r="T452" s="8"/>
      <c r="U452" s="8"/>
      <c r="V452" s="277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1"/>
      <c r="L453" s="8"/>
      <c r="M453" s="8"/>
      <c r="N453" s="1"/>
      <c r="O453" s="1"/>
      <c r="P453" s="8"/>
      <c r="Q453" s="1"/>
      <c r="R453" s="1"/>
      <c r="S453" s="1"/>
      <c r="T453" s="8"/>
      <c r="U453" s="8"/>
      <c r="V453" s="277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1"/>
      <c r="L454" s="8"/>
      <c r="M454" s="8"/>
      <c r="N454" s="1"/>
      <c r="O454" s="1"/>
      <c r="P454" s="8"/>
      <c r="Q454" s="1"/>
      <c r="R454" s="1"/>
      <c r="S454" s="1"/>
      <c r="T454" s="8"/>
      <c r="U454" s="8"/>
      <c r="V454" s="277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1"/>
      <c r="L455" s="8"/>
      <c r="M455" s="8"/>
      <c r="N455" s="1"/>
      <c r="O455" s="1"/>
      <c r="P455" s="8"/>
      <c r="Q455" s="1"/>
      <c r="R455" s="1"/>
      <c r="S455" s="1"/>
      <c r="T455" s="8"/>
      <c r="U455" s="8"/>
      <c r="V455" s="277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1"/>
      <c r="L456" s="8"/>
      <c r="M456" s="8"/>
      <c r="N456" s="1"/>
      <c r="O456" s="1"/>
      <c r="P456" s="8"/>
      <c r="Q456" s="1"/>
      <c r="R456" s="1"/>
      <c r="S456" s="1"/>
      <c r="T456" s="8"/>
      <c r="U456" s="8"/>
      <c r="V456" s="277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1"/>
      <c r="L457" s="8"/>
      <c r="M457" s="8"/>
      <c r="N457" s="1"/>
      <c r="O457" s="1"/>
      <c r="P457" s="8"/>
      <c r="Q457" s="1"/>
      <c r="R457" s="1"/>
      <c r="S457" s="1"/>
      <c r="T457" s="8"/>
      <c r="U457" s="8"/>
      <c r="V457" s="277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1"/>
      <c r="L458" s="8"/>
      <c r="M458" s="8"/>
      <c r="N458" s="1"/>
      <c r="O458" s="1"/>
      <c r="P458" s="8"/>
      <c r="Q458" s="1"/>
      <c r="R458" s="1"/>
      <c r="S458" s="1"/>
      <c r="T458" s="8"/>
      <c r="U458" s="8"/>
      <c r="V458" s="277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1"/>
      <c r="L459" s="8"/>
      <c r="M459" s="8"/>
      <c r="N459" s="1"/>
      <c r="O459" s="1"/>
      <c r="P459" s="8"/>
      <c r="Q459" s="1"/>
      <c r="R459" s="1"/>
      <c r="S459" s="1"/>
      <c r="T459" s="8"/>
      <c r="U459" s="8"/>
      <c r="V459" s="277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1"/>
      <c r="L460" s="8"/>
      <c r="M460" s="8"/>
      <c r="N460" s="1"/>
      <c r="O460" s="1"/>
      <c r="P460" s="8"/>
      <c r="Q460" s="1"/>
      <c r="R460" s="1"/>
      <c r="S460" s="1"/>
      <c r="T460" s="8"/>
      <c r="U460" s="8"/>
      <c r="V460" s="277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1"/>
      <c r="L461" s="8"/>
      <c r="M461" s="8"/>
      <c r="N461" s="1"/>
      <c r="O461" s="1"/>
      <c r="P461" s="8"/>
      <c r="Q461" s="1"/>
      <c r="R461" s="1"/>
      <c r="S461" s="1"/>
      <c r="T461" s="8"/>
      <c r="U461" s="8"/>
      <c r="V461" s="277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1"/>
      <c r="L462" s="8"/>
      <c r="M462" s="8"/>
      <c r="N462" s="1"/>
      <c r="O462" s="1"/>
      <c r="P462" s="8"/>
      <c r="Q462" s="1"/>
      <c r="R462" s="1"/>
      <c r="S462" s="1"/>
      <c r="T462" s="8"/>
      <c r="U462" s="8"/>
      <c r="V462" s="277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1"/>
      <c r="L463" s="8"/>
      <c r="M463" s="8"/>
      <c r="N463" s="1"/>
      <c r="O463" s="1"/>
      <c r="P463" s="8"/>
      <c r="Q463" s="1"/>
      <c r="R463" s="1"/>
      <c r="S463" s="1"/>
      <c r="T463" s="8"/>
      <c r="U463" s="8"/>
      <c r="V463" s="277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1"/>
      <c r="L464" s="8"/>
      <c r="M464" s="8"/>
      <c r="N464" s="1"/>
      <c r="O464" s="1"/>
      <c r="P464" s="8"/>
      <c r="Q464" s="1"/>
      <c r="R464" s="1"/>
      <c r="S464" s="1"/>
      <c r="T464" s="8"/>
      <c r="U464" s="8"/>
      <c r="V464" s="277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1"/>
      <c r="L465" s="8"/>
      <c r="M465" s="8"/>
      <c r="N465" s="1"/>
      <c r="O465" s="1"/>
      <c r="P465" s="8"/>
      <c r="Q465" s="1"/>
      <c r="R465" s="1"/>
      <c r="S465" s="1"/>
      <c r="T465" s="8"/>
      <c r="U465" s="8"/>
      <c r="V465" s="277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1"/>
      <c r="L466" s="8"/>
      <c r="M466" s="8"/>
      <c r="N466" s="1"/>
      <c r="O466" s="1"/>
      <c r="P466" s="8"/>
      <c r="Q466" s="1"/>
      <c r="R466" s="1"/>
      <c r="S466" s="1"/>
      <c r="T466" s="8"/>
      <c r="U466" s="8"/>
      <c r="V466" s="277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1"/>
      <c r="L467" s="8"/>
      <c r="M467" s="8"/>
      <c r="N467" s="1"/>
      <c r="O467" s="1"/>
      <c r="P467" s="8"/>
      <c r="Q467" s="1"/>
      <c r="R467" s="1"/>
      <c r="S467" s="1"/>
      <c r="T467" s="8"/>
      <c r="U467" s="8"/>
      <c r="V467" s="277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1"/>
      <c r="L468" s="8"/>
      <c r="M468" s="8"/>
      <c r="N468" s="1"/>
      <c r="O468" s="1"/>
      <c r="P468" s="8"/>
      <c r="Q468" s="1"/>
      <c r="R468" s="1"/>
      <c r="S468" s="1"/>
      <c r="T468" s="8"/>
      <c r="U468" s="8"/>
      <c r="V468" s="277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1"/>
      <c r="L469" s="8"/>
      <c r="M469" s="8"/>
      <c r="N469" s="1"/>
      <c r="O469" s="1"/>
      <c r="P469" s="8"/>
      <c r="Q469" s="1"/>
      <c r="R469" s="1"/>
      <c r="S469" s="1"/>
      <c r="T469" s="8"/>
      <c r="U469" s="8"/>
      <c r="V469" s="277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1"/>
      <c r="L470" s="8"/>
      <c r="M470" s="8"/>
      <c r="N470" s="1"/>
      <c r="O470" s="1"/>
      <c r="P470" s="8"/>
      <c r="Q470" s="1"/>
      <c r="R470" s="1"/>
      <c r="S470" s="1"/>
      <c r="T470" s="8"/>
      <c r="U470" s="8"/>
      <c r="V470" s="277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1"/>
      <c r="L471" s="8"/>
      <c r="M471" s="8"/>
      <c r="N471" s="1"/>
      <c r="O471" s="1"/>
      <c r="P471" s="8"/>
      <c r="Q471" s="1"/>
      <c r="R471" s="1"/>
      <c r="S471" s="1"/>
      <c r="T471" s="8"/>
      <c r="U471" s="8"/>
      <c r="V471" s="277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1"/>
      <c r="L472" s="8"/>
      <c r="M472" s="8"/>
      <c r="N472" s="1"/>
      <c r="O472" s="1"/>
      <c r="P472" s="8"/>
      <c r="Q472" s="1"/>
      <c r="R472" s="1"/>
      <c r="S472" s="1"/>
      <c r="T472" s="8"/>
      <c r="U472" s="8"/>
      <c r="V472" s="277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1"/>
      <c r="L473" s="8"/>
      <c r="M473" s="8"/>
      <c r="N473" s="1"/>
      <c r="O473" s="1"/>
      <c r="P473" s="8"/>
      <c r="Q473" s="1"/>
      <c r="R473" s="1"/>
      <c r="S473" s="1"/>
      <c r="T473" s="8"/>
      <c r="U473" s="8"/>
      <c r="V473" s="277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1"/>
      <c r="L474" s="8"/>
      <c r="M474" s="8"/>
      <c r="N474" s="1"/>
      <c r="O474" s="1"/>
      <c r="P474" s="8"/>
      <c r="Q474" s="1"/>
      <c r="R474" s="1"/>
      <c r="S474" s="1"/>
      <c r="T474" s="8"/>
      <c r="U474" s="8"/>
      <c r="V474" s="277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1"/>
      <c r="L475" s="8"/>
      <c r="M475" s="8"/>
      <c r="N475" s="1"/>
      <c r="O475" s="1"/>
      <c r="P475" s="8"/>
      <c r="Q475" s="1"/>
      <c r="R475" s="1"/>
      <c r="S475" s="1"/>
      <c r="T475" s="8"/>
      <c r="U475" s="8"/>
      <c r="V475" s="277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1"/>
      <c r="L476" s="8"/>
      <c r="M476" s="8"/>
      <c r="N476" s="1"/>
      <c r="O476" s="1"/>
      <c r="P476" s="8"/>
      <c r="Q476" s="1"/>
      <c r="R476" s="1"/>
      <c r="S476" s="1"/>
      <c r="T476" s="8"/>
      <c r="U476" s="8"/>
      <c r="V476" s="277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1"/>
      <c r="L477" s="8"/>
      <c r="M477" s="8"/>
      <c r="N477" s="1"/>
      <c r="O477" s="1"/>
      <c r="P477" s="8"/>
      <c r="Q477" s="1"/>
      <c r="R477" s="1"/>
      <c r="S477" s="1"/>
      <c r="T477" s="8"/>
      <c r="U477" s="8"/>
      <c r="V477" s="277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1"/>
      <c r="L478" s="8"/>
      <c r="M478" s="8"/>
      <c r="N478" s="1"/>
      <c r="O478" s="1"/>
      <c r="P478" s="8"/>
      <c r="Q478" s="1"/>
      <c r="R478" s="1"/>
      <c r="S478" s="1"/>
      <c r="T478" s="8"/>
      <c r="U478" s="8"/>
      <c r="V478" s="277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1"/>
      <c r="L479" s="8"/>
      <c r="M479" s="8"/>
      <c r="N479" s="1"/>
      <c r="O479" s="1"/>
      <c r="P479" s="8"/>
      <c r="Q479" s="1"/>
      <c r="R479" s="1"/>
      <c r="S479" s="1"/>
      <c r="T479" s="8"/>
      <c r="U479" s="8"/>
      <c r="V479" s="277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1"/>
      <c r="L480" s="8"/>
      <c r="M480" s="8"/>
      <c r="N480" s="1"/>
      <c r="O480" s="1"/>
      <c r="P480" s="8"/>
      <c r="Q480" s="1"/>
      <c r="R480" s="1"/>
      <c r="S480" s="1"/>
      <c r="T480" s="8"/>
      <c r="U480" s="8"/>
      <c r="V480" s="277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1"/>
      <c r="L481" s="8"/>
      <c r="M481" s="8"/>
      <c r="N481" s="1"/>
      <c r="O481" s="1"/>
      <c r="P481" s="8"/>
      <c r="Q481" s="1"/>
      <c r="R481" s="1"/>
      <c r="S481" s="1"/>
      <c r="T481" s="8"/>
      <c r="U481" s="8"/>
      <c r="V481" s="277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1"/>
      <c r="L482" s="8"/>
      <c r="M482" s="8"/>
      <c r="N482" s="1"/>
      <c r="O482" s="1"/>
      <c r="P482" s="8"/>
      <c r="Q482" s="1"/>
      <c r="R482" s="1"/>
      <c r="S482" s="1"/>
      <c r="T482" s="8"/>
      <c r="U482" s="8"/>
      <c r="V482" s="277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1"/>
      <c r="L483" s="8"/>
      <c r="M483" s="8"/>
      <c r="N483" s="1"/>
      <c r="O483" s="1"/>
      <c r="P483" s="8"/>
      <c r="Q483" s="1"/>
      <c r="R483" s="1"/>
      <c r="S483" s="1"/>
      <c r="T483" s="8"/>
      <c r="U483" s="8"/>
      <c r="V483" s="277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1"/>
      <c r="L484" s="8"/>
      <c r="M484" s="8"/>
      <c r="N484" s="1"/>
      <c r="O484" s="1"/>
      <c r="P484" s="8"/>
      <c r="Q484" s="1"/>
      <c r="R484" s="1"/>
      <c r="S484" s="1"/>
      <c r="T484" s="8"/>
      <c r="U484" s="8"/>
      <c r="V484" s="277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1"/>
      <c r="L485" s="8"/>
      <c r="M485" s="8"/>
      <c r="N485" s="1"/>
      <c r="O485" s="1"/>
      <c r="P485" s="8"/>
      <c r="Q485" s="1"/>
      <c r="R485" s="1"/>
      <c r="S485" s="1"/>
      <c r="T485" s="8"/>
      <c r="U485" s="8"/>
      <c r="V485" s="277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1"/>
      <c r="L486" s="8"/>
      <c r="M486" s="8"/>
      <c r="N486" s="1"/>
      <c r="O486" s="1"/>
      <c r="P486" s="8"/>
      <c r="Q486" s="1"/>
      <c r="R486" s="1"/>
      <c r="S486" s="1"/>
      <c r="T486" s="8"/>
      <c r="U486" s="8"/>
      <c r="V486" s="277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1"/>
      <c r="L487" s="8"/>
      <c r="M487" s="8"/>
      <c r="N487" s="1"/>
      <c r="O487" s="1"/>
      <c r="P487" s="8"/>
      <c r="Q487" s="1"/>
      <c r="R487" s="1"/>
      <c r="S487" s="1"/>
      <c r="T487" s="8"/>
      <c r="U487" s="8"/>
      <c r="V487" s="277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1"/>
      <c r="L488" s="8"/>
      <c r="M488" s="8"/>
      <c r="N488" s="1"/>
      <c r="O488" s="1"/>
      <c r="P488" s="8"/>
      <c r="Q488" s="1"/>
      <c r="R488" s="1"/>
      <c r="S488" s="1"/>
      <c r="T488" s="8"/>
      <c r="U488" s="8"/>
      <c r="V488" s="277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1"/>
      <c r="L489" s="8"/>
      <c r="M489" s="8"/>
      <c r="N489" s="1"/>
      <c r="O489" s="1"/>
      <c r="P489" s="8"/>
      <c r="Q489" s="1"/>
      <c r="R489" s="1"/>
      <c r="S489" s="1"/>
      <c r="T489" s="8"/>
      <c r="U489" s="8"/>
      <c r="V489" s="277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1"/>
      <c r="L490" s="8"/>
      <c r="M490" s="8"/>
      <c r="N490" s="1"/>
      <c r="O490" s="1"/>
      <c r="P490" s="8"/>
      <c r="Q490" s="1"/>
      <c r="R490" s="1"/>
      <c r="S490" s="1"/>
      <c r="T490" s="8"/>
      <c r="U490" s="8"/>
      <c r="V490" s="277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1"/>
      <c r="L491" s="8"/>
      <c r="M491" s="8"/>
      <c r="N491" s="1"/>
      <c r="O491" s="1"/>
      <c r="P491" s="8"/>
      <c r="Q491" s="1"/>
      <c r="R491" s="1"/>
      <c r="S491" s="1"/>
      <c r="T491" s="8"/>
      <c r="U491" s="8"/>
      <c r="V491" s="277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1"/>
      <c r="L492" s="8"/>
      <c r="M492" s="8"/>
      <c r="N492" s="1"/>
      <c r="O492" s="1"/>
      <c r="P492" s="8"/>
      <c r="Q492" s="1"/>
      <c r="R492" s="1"/>
      <c r="S492" s="1"/>
      <c r="T492" s="8"/>
      <c r="U492" s="8"/>
      <c r="V492" s="277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1"/>
      <c r="L493" s="8"/>
      <c r="M493" s="8"/>
      <c r="N493" s="1"/>
      <c r="O493" s="1"/>
      <c r="P493" s="8"/>
      <c r="Q493" s="1"/>
      <c r="R493" s="1"/>
      <c r="S493" s="1"/>
      <c r="T493" s="8"/>
      <c r="U493" s="8"/>
      <c r="V493" s="277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1"/>
      <c r="L494" s="8"/>
      <c r="M494" s="8"/>
      <c r="N494" s="1"/>
      <c r="O494" s="1"/>
      <c r="P494" s="8"/>
      <c r="Q494" s="1"/>
      <c r="R494" s="1"/>
      <c r="S494" s="1"/>
      <c r="T494" s="8"/>
      <c r="U494" s="8"/>
      <c r="V494" s="277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1"/>
      <c r="L495" s="8"/>
      <c r="M495" s="8"/>
      <c r="N495" s="1"/>
      <c r="O495" s="1"/>
      <c r="P495" s="8"/>
      <c r="Q495" s="1"/>
      <c r="R495" s="1"/>
      <c r="S495" s="1"/>
      <c r="T495" s="8"/>
      <c r="U495" s="8"/>
      <c r="V495" s="277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1"/>
      <c r="L496" s="8"/>
      <c r="M496" s="8"/>
      <c r="N496" s="1"/>
      <c r="O496" s="1"/>
      <c r="P496" s="8"/>
      <c r="Q496" s="1"/>
      <c r="R496" s="1"/>
      <c r="S496" s="1"/>
      <c r="T496" s="8"/>
      <c r="U496" s="8"/>
      <c r="V496" s="277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1"/>
      <c r="L497" s="8"/>
      <c r="M497" s="8"/>
      <c r="N497" s="1"/>
      <c r="O497" s="1"/>
      <c r="P497" s="8"/>
      <c r="Q497" s="1"/>
      <c r="R497" s="1"/>
      <c r="S497" s="1"/>
      <c r="T497" s="8"/>
      <c r="U497" s="8"/>
      <c r="V497" s="277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1"/>
      <c r="L498" s="8"/>
      <c r="M498" s="8"/>
      <c r="N498" s="1"/>
      <c r="O498" s="1"/>
      <c r="P498" s="8"/>
      <c r="Q498" s="1"/>
      <c r="R498" s="1"/>
      <c r="S498" s="1"/>
      <c r="T498" s="8"/>
      <c r="U498" s="8"/>
      <c r="V498" s="277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1"/>
      <c r="L499" s="8"/>
      <c r="M499" s="8"/>
      <c r="N499" s="1"/>
      <c r="O499" s="1"/>
      <c r="P499" s="8"/>
      <c r="Q499" s="1"/>
      <c r="R499" s="1"/>
      <c r="S499" s="1"/>
      <c r="T499" s="8"/>
      <c r="U499" s="8"/>
      <c r="V499" s="277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1"/>
      <c r="L500" s="8"/>
      <c r="M500" s="8"/>
      <c r="N500" s="1"/>
      <c r="O500" s="1"/>
      <c r="P500" s="8"/>
      <c r="Q500" s="1"/>
      <c r="R500" s="1"/>
      <c r="S500" s="1"/>
      <c r="T500" s="8"/>
      <c r="U500" s="8"/>
      <c r="V500" s="277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1"/>
      <c r="L501" s="8"/>
      <c r="M501" s="8"/>
      <c r="N501" s="1"/>
      <c r="O501" s="1"/>
      <c r="P501" s="8"/>
      <c r="Q501" s="1"/>
      <c r="R501" s="1"/>
      <c r="S501" s="1"/>
      <c r="T501" s="8"/>
      <c r="U501" s="8"/>
      <c r="V501" s="277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1"/>
      <c r="L502" s="8"/>
      <c r="M502" s="8"/>
      <c r="N502" s="1"/>
      <c r="O502" s="1"/>
      <c r="P502" s="8"/>
      <c r="Q502" s="1"/>
      <c r="R502" s="1"/>
      <c r="S502" s="1"/>
      <c r="T502" s="8"/>
      <c r="U502" s="8"/>
      <c r="V502" s="277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1"/>
      <c r="L503" s="8"/>
      <c r="M503" s="8"/>
      <c r="N503" s="1"/>
      <c r="O503" s="1"/>
      <c r="P503" s="8"/>
      <c r="Q503" s="1"/>
      <c r="R503" s="1"/>
      <c r="S503" s="1"/>
      <c r="T503" s="8"/>
      <c r="U503" s="8"/>
      <c r="V503" s="277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1"/>
      <c r="L504" s="8"/>
      <c r="M504" s="8"/>
      <c r="N504" s="1"/>
      <c r="O504" s="1"/>
      <c r="P504" s="8"/>
      <c r="Q504" s="1"/>
      <c r="R504" s="1"/>
      <c r="S504" s="1"/>
      <c r="T504" s="8"/>
      <c r="U504" s="8"/>
      <c r="V504" s="277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1"/>
      <c r="L505" s="8"/>
      <c r="M505" s="8"/>
      <c r="N505" s="1"/>
      <c r="O505" s="1"/>
      <c r="P505" s="8"/>
      <c r="Q505" s="1"/>
      <c r="R505" s="1"/>
      <c r="S505" s="1"/>
      <c r="T505" s="8"/>
      <c r="U505" s="8"/>
      <c r="V505" s="277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1"/>
      <c r="L506" s="8"/>
      <c r="M506" s="8"/>
      <c r="N506" s="1"/>
      <c r="O506" s="1"/>
      <c r="P506" s="8"/>
      <c r="Q506" s="1"/>
      <c r="R506" s="1"/>
      <c r="S506" s="1"/>
      <c r="T506" s="8"/>
      <c r="U506" s="8"/>
      <c r="V506" s="277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1"/>
      <c r="L507" s="8"/>
      <c r="M507" s="8"/>
      <c r="N507" s="1"/>
      <c r="O507" s="1"/>
      <c r="P507" s="8"/>
      <c r="Q507" s="1"/>
      <c r="R507" s="1"/>
      <c r="S507" s="1"/>
      <c r="T507" s="8"/>
      <c r="U507" s="8"/>
      <c r="V507" s="277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1"/>
      <c r="L508" s="8"/>
      <c r="M508" s="8"/>
      <c r="N508" s="1"/>
      <c r="O508" s="1"/>
      <c r="P508" s="8"/>
      <c r="Q508" s="1"/>
      <c r="R508" s="1"/>
      <c r="S508" s="1"/>
      <c r="T508" s="8"/>
      <c r="U508" s="8"/>
      <c r="V508" s="277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1"/>
      <c r="L509" s="8"/>
      <c r="M509" s="8"/>
      <c r="N509" s="1"/>
      <c r="O509" s="1"/>
      <c r="P509" s="8"/>
      <c r="Q509" s="1"/>
      <c r="R509" s="1"/>
      <c r="S509" s="1"/>
      <c r="T509" s="8"/>
      <c r="U509" s="8"/>
      <c r="V509" s="277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1"/>
      <c r="L510" s="8"/>
      <c r="M510" s="8"/>
      <c r="N510" s="1"/>
      <c r="O510" s="1"/>
      <c r="P510" s="8"/>
      <c r="Q510" s="1"/>
      <c r="R510" s="1"/>
      <c r="S510" s="1"/>
      <c r="T510" s="8"/>
      <c r="U510" s="8"/>
      <c r="V510" s="277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1"/>
      <c r="L511" s="8"/>
      <c r="M511" s="8"/>
      <c r="N511" s="1"/>
      <c r="O511" s="1"/>
      <c r="P511" s="8"/>
      <c r="Q511" s="1"/>
      <c r="R511" s="1"/>
      <c r="S511" s="1"/>
      <c r="T511" s="8"/>
      <c r="U511" s="8"/>
      <c r="V511" s="277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1"/>
      <c r="L512" s="8"/>
      <c r="M512" s="8"/>
      <c r="N512" s="1"/>
      <c r="O512" s="1"/>
      <c r="P512" s="8"/>
      <c r="Q512" s="1"/>
      <c r="R512" s="1"/>
      <c r="S512" s="1"/>
      <c r="T512" s="8"/>
      <c r="U512" s="8"/>
      <c r="V512" s="277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1"/>
      <c r="L513" s="8"/>
      <c r="M513" s="8"/>
      <c r="N513" s="1"/>
      <c r="O513" s="1"/>
      <c r="P513" s="8"/>
      <c r="Q513" s="1"/>
      <c r="R513" s="1"/>
      <c r="S513" s="1"/>
      <c r="T513" s="8"/>
      <c r="U513" s="8"/>
      <c r="V513" s="277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1"/>
      <c r="L514" s="8"/>
      <c r="M514" s="8"/>
      <c r="N514" s="1"/>
      <c r="O514" s="1"/>
      <c r="P514" s="8"/>
      <c r="Q514" s="1"/>
      <c r="R514" s="1"/>
      <c r="S514" s="1"/>
      <c r="T514" s="8"/>
      <c r="U514" s="8"/>
      <c r="V514" s="277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1"/>
      <c r="L515" s="8"/>
      <c r="M515" s="8"/>
      <c r="N515" s="1"/>
      <c r="O515" s="1"/>
      <c r="P515" s="8"/>
      <c r="Q515" s="1"/>
      <c r="R515" s="1"/>
      <c r="S515" s="1"/>
      <c r="T515" s="8"/>
      <c r="U515" s="8"/>
      <c r="V515" s="277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1"/>
      <c r="L516" s="8"/>
      <c r="M516" s="8"/>
      <c r="N516" s="1"/>
      <c r="O516" s="1"/>
      <c r="P516" s="8"/>
      <c r="Q516" s="1"/>
      <c r="R516" s="1"/>
      <c r="S516" s="1"/>
      <c r="T516" s="8"/>
      <c r="U516" s="8"/>
      <c r="V516" s="277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1"/>
      <c r="L517" s="8"/>
      <c r="M517" s="8"/>
      <c r="N517" s="1"/>
      <c r="O517" s="1"/>
      <c r="P517" s="8"/>
      <c r="Q517" s="1"/>
      <c r="R517" s="1"/>
      <c r="S517" s="1"/>
      <c r="T517" s="8"/>
      <c r="U517" s="8"/>
      <c r="V517" s="277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1"/>
      <c r="L518" s="8"/>
      <c r="M518" s="8"/>
      <c r="N518" s="1"/>
      <c r="O518" s="1"/>
      <c r="P518" s="8"/>
      <c r="Q518" s="1"/>
      <c r="R518" s="1"/>
      <c r="S518" s="1"/>
      <c r="T518" s="8"/>
      <c r="U518" s="8"/>
      <c r="V518" s="277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1"/>
      <c r="L519" s="8"/>
      <c r="M519" s="8"/>
      <c r="N519" s="1"/>
      <c r="O519" s="1"/>
      <c r="P519" s="8"/>
      <c r="Q519" s="1"/>
      <c r="R519" s="1"/>
      <c r="S519" s="1"/>
      <c r="T519" s="8"/>
      <c r="U519" s="8"/>
      <c r="V519" s="277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1"/>
      <c r="L520" s="8"/>
      <c r="M520" s="8"/>
      <c r="N520" s="1"/>
      <c r="O520" s="1"/>
      <c r="P520" s="8"/>
      <c r="Q520" s="1"/>
      <c r="R520" s="1"/>
      <c r="S520" s="1"/>
      <c r="T520" s="8"/>
      <c r="U520" s="8"/>
      <c r="V520" s="277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1"/>
      <c r="L521" s="8"/>
      <c r="M521" s="8"/>
      <c r="N521" s="1"/>
      <c r="O521" s="1"/>
      <c r="P521" s="8"/>
      <c r="Q521" s="1"/>
      <c r="R521" s="1"/>
      <c r="S521" s="1"/>
      <c r="T521" s="8"/>
      <c r="U521" s="8"/>
      <c r="V521" s="277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1"/>
      <c r="L522" s="8"/>
      <c r="M522" s="8"/>
      <c r="N522" s="1"/>
      <c r="O522" s="1"/>
      <c r="P522" s="8"/>
      <c r="Q522" s="1"/>
      <c r="R522" s="1"/>
      <c r="S522" s="1"/>
      <c r="T522" s="8"/>
      <c r="U522" s="8"/>
      <c r="V522" s="277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1"/>
      <c r="L523" s="8"/>
      <c r="M523" s="8"/>
      <c r="N523" s="1"/>
      <c r="O523" s="1"/>
      <c r="P523" s="8"/>
      <c r="Q523" s="1"/>
      <c r="R523" s="1"/>
      <c r="S523" s="1"/>
      <c r="T523" s="8"/>
      <c r="U523" s="8"/>
      <c r="V523" s="277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1"/>
      <c r="L524" s="8"/>
      <c r="M524" s="8"/>
      <c r="N524" s="1"/>
      <c r="O524" s="1"/>
      <c r="P524" s="8"/>
      <c r="Q524" s="1"/>
      <c r="R524" s="1"/>
      <c r="S524" s="1"/>
      <c r="T524" s="8"/>
      <c r="U524" s="8"/>
      <c r="V524" s="277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1"/>
      <c r="L525" s="8"/>
      <c r="M525" s="8"/>
      <c r="N525" s="1"/>
      <c r="O525" s="1"/>
      <c r="P525" s="8"/>
      <c r="Q525" s="1"/>
      <c r="R525" s="1"/>
      <c r="S525" s="1"/>
      <c r="T525" s="8"/>
      <c r="U525" s="8"/>
      <c r="V525" s="277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1"/>
      <c r="L526" s="8"/>
      <c r="M526" s="8"/>
      <c r="N526" s="1"/>
      <c r="O526" s="1"/>
      <c r="P526" s="8"/>
      <c r="Q526" s="1"/>
      <c r="R526" s="1"/>
      <c r="S526" s="1"/>
      <c r="T526" s="8"/>
      <c r="U526" s="8"/>
      <c r="V526" s="277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1"/>
      <c r="L527" s="8"/>
      <c r="M527" s="8"/>
      <c r="N527" s="1"/>
      <c r="O527" s="1"/>
      <c r="P527" s="8"/>
      <c r="Q527" s="1"/>
      <c r="R527" s="1"/>
      <c r="S527" s="1"/>
      <c r="T527" s="8"/>
      <c r="U527" s="8"/>
      <c r="V527" s="277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1"/>
      <c r="L528" s="8"/>
      <c r="M528" s="8"/>
      <c r="N528" s="1"/>
      <c r="O528" s="1"/>
      <c r="P528" s="8"/>
      <c r="Q528" s="1"/>
      <c r="R528" s="1"/>
      <c r="S528" s="1"/>
      <c r="T528" s="8"/>
      <c r="U528" s="8"/>
      <c r="V528" s="277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1"/>
      <c r="L529" s="8"/>
      <c r="M529" s="8"/>
      <c r="N529" s="1"/>
      <c r="O529" s="1"/>
      <c r="P529" s="8"/>
      <c r="Q529" s="1"/>
      <c r="R529" s="1"/>
      <c r="S529" s="1"/>
      <c r="T529" s="8"/>
      <c r="U529" s="8"/>
      <c r="V529" s="277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1"/>
      <c r="L530" s="8"/>
      <c r="M530" s="8"/>
      <c r="N530" s="1"/>
      <c r="O530" s="1"/>
      <c r="P530" s="8"/>
      <c r="Q530" s="1"/>
      <c r="R530" s="1"/>
      <c r="S530" s="1"/>
      <c r="T530" s="8"/>
      <c r="U530" s="8"/>
      <c r="V530" s="277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1"/>
      <c r="L531" s="8"/>
      <c r="M531" s="8"/>
      <c r="N531" s="1"/>
      <c r="O531" s="1"/>
      <c r="P531" s="8"/>
      <c r="Q531" s="1"/>
      <c r="R531" s="1"/>
      <c r="S531" s="1"/>
      <c r="T531" s="8"/>
      <c r="U531" s="8"/>
      <c r="V531" s="277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1"/>
      <c r="L532" s="8"/>
      <c r="M532" s="8"/>
      <c r="N532" s="1"/>
      <c r="O532" s="1"/>
      <c r="P532" s="8"/>
      <c r="Q532" s="1"/>
      <c r="R532" s="1"/>
      <c r="S532" s="1"/>
      <c r="T532" s="8"/>
      <c r="U532" s="8"/>
      <c r="V532" s="277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1"/>
      <c r="L533" s="8"/>
      <c r="M533" s="8"/>
      <c r="N533" s="1"/>
      <c r="O533" s="1"/>
      <c r="P533" s="8"/>
      <c r="Q533" s="1"/>
      <c r="R533" s="1"/>
      <c r="S533" s="1"/>
      <c r="T533" s="8"/>
      <c r="U533" s="8"/>
      <c r="V533" s="277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1"/>
      <c r="L534" s="8"/>
      <c r="M534" s="8"/>
      <c r="N534" s="1"/>
      <c r="O534" s="1"/>
      <c r="P534" s="8"/>
      <c r="Q534" s="1"/>
      <c r="R534" s="1"/>
      <c r="S534" s="1"/>
      <c r="T534" s="8"/>
      <c r="U534" s="8"/>
      <c r="V534" s="277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1"/>
      <c r="L535" s="8"/>
      <c r="M535" s="8"/>
      <c r="N535" s="1"/>
      <c r="O535" s="1"/>
      <c r="P535" s="8"/>
      <c r="Q535" s="1"/>
      <c r="R535" s="1"/>
      <c r="S535" s="1"/>
      <c r="T535" s="8"/>
      <c r="U535" s="8"/>
      <c r="V535" s="277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1"/>
      <c r="L536" s="8"/>
      <c r="M536" s="8"/>
      <c r="N536" s="1"/>
      <c r="O536" s="1"/>
      <c r="P536" s="8"/>
      <c r="Q536" s="1"/>
      <c r="R536" s="1"/>
      <c r="S536" s="1"/>
      <c r="T536" s="8"/>
      <c r="U536" s="8"/>
      <c r="V536" s="277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1"/>
      <c r="L537" s="8"/>
      <c r="M537" s="8"/>
      <c r="N537" s="1"/>
      <c r="O537" s="1"/>
      <c r="P537" s="8"/>
      <c r="Q537" s="1"/>
      <c r="R537" s="1"/>
      <c r="S537" s="1"/>
      <c r="T537" s="8"/>
      <c r="U537" s="8"/>
      <c r="V537" s="277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1"/>
      <c r="L538" s="8"/>
      <c r="M538" s="8"/>
      <c r="N538" s="1"/>
      <c r="O538" s="1"/>
      <c r="P538" s="8"/>
      <c r="Q538" s="1"/>
      <c r="R538" s="1"/>
      <c r="S538" s="1"/>
      <c r="T538" s="8"/>
      <c r="U538" s="8"/>
      <c r="V538" s="277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1"/>
      <c r="L539" s="8"/>
      <c r="M539" s="8"/>
      <c r="N539" s="1"/>
      <c r="O539" s="1"/>
      <c r="P539" s="8"/>
      <c r="Q539" s="1"/>
      <c r="R539" s="1"/>
      <c r="S539" s="1"/>
      <c r="T539" s="8"/>
      <c r="U539" s="8"/>
      <c r="V539" s="277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1"/>
      <c r="L540" s="8"/>
      <c r="M540" s="8"/>
      <c r="N540" s="1"/>
      <c r="O540" s="1"/>
      <c r="P540" s="8"/>
      <c r="Q540" s="1"/>
      <c r="R540" s="1"/>
      <c r="S540" s="1"/>
      <c r="T540" s="8"/>
      <c r="U540" s="8"/>
      <c r="V540" s="277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1"/>
      <c r="L541" s="8"/>
      <c r="M541" s="8"/>
      <c r="N541" s="1"/>
      <c r="O541" s="1"/>
      <c r="P541" s="8"/>
      <c r="Q541" s="1"/>
      <c r="R541" s="1"/>
      <c r="S541" s="1"/>
      <c r="T541" s="8"/>
      <c r="U541" s="8"/>
      <c r="V541" s="277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1"/>
      <c r="L542" s="8"/>
      <c r="M542" s="8"/>
      <c r="N542" s="1"/>
      <c r="O542" s="1"/>
      <c r="P542" s="8"/>
      <c r="Q542" s="1"/>
      <c r="R542" s="1"/>
      <c r="S542" s="1"/>
      <c r="T542" s="8"/>
      <c r="U542" s="8"/>
      <c r="V542" s="277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1"/>
      <c r="L543" s="8"/>
      <c r="M543" s="8"/>
      <c r="N543" s="1"/>
      <c r="O543" s="1"/>
      <c r="P543" s="8"/>
      <c r="Q543" s="1"/>
      <c r="R543" s="1"/>
      <c r="S543" s="1"/>
      <c r="T543" s="8"/>
      <c r="U543" s="8"/>
      <c r="V543" s="277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1"/>
      <c r="L544" s="8"/>
      <c r="M544" s="8"/>
      <c r="N544" s="1"/>
      <c r="O544" s="1"/>
      <c r="P544" s="8"/>
      <c r="Q544" s="1"/>
      <c r="R544" s="1"/>
      <c r="S544" s="1"/>
      <c r="T544" s="8"/>
      <c r="U544" s="8"/>
      <c r="V544" s="277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1"/>
      <c r="L545" s="8"/>
      <c r="M545" s="8"/>
      <c r="N545" s="1"/>
      <c r="O545" s="1"/>
      <c r="P545" s="8"/>
      <c r="Q545" s="1"/>
      <c r="R545" s="1"/>
      <c r="S545" s="1"/>
      <c r="T545" s="8"/>
      <c r="U545" s="8"/>
      <c r="V545" s="277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1"/>
      <c r="L546" s="8"/>
      <c r="M546" s="8"/>
      <c r="N546" s="1"/>
      <c r="O546" s="1"/>
      <c r="P546" s="8"/>
      <c r="Q546" s="1"/>
      <c r="R546" s="1"/>
      <c r="S546" s="1"/>
      <c r="T546" s="8"/>
      <c r="U546" s="8"/>
      <c r="V546" s="277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1"/>
      <c r="L547" s="8"/>
      <c r="M547" s="8"/>
      <c r="N547" s="1"/>
      <c r="O547" s="1"/>
      <c r="P547" s="8"/>
      <c r="Q547" s="1"/>
      <c r="R547" s="1"/>
      <c r="S547" s="1"/>
      <c r="T547" s="8"/>
      <c r="U547" s="8"/>
      <c r="V547" s="277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1"/>
      <c r="L548" s="8"/>
      <c r="M548" s="8"/>
      <c r="N548" s="1"/>
      <c r="O548" s="1"/>
      <c r="P548" s="8"/>
      <c r="Q548" s="1"/>
      <c r="R548" s="1"/>
      <c r="S548" s="1"/>
      <c r="T548" s="8"/>
      <c r="U548" s="8"/>
      <c r="V548" s="277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1"/>
      <c r="L549" s="8"/>
      <c r="M549" s="8"/>
      <c r="N549" s="1"/>
      <c r="O549" s="1"/>
      <c r="P549" s="8"/>
      <c r="Q549" s="1"/>
      <c r="R549" s="1"/>
      <c r="S549" s="1"/>
      <c r="T549" s="8"/>
      <c r="U549" s="8"/>
      <c r="V549" s="277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1"/>
      <c r="L550" s="8"/>
      <c r="M550" s="8"/>
      <c r="N550" s="1"/>
      <c r="O550" s="1"/>
      <c r="P550" s="8"/>
      <c r="Q550" s="1"/>
      <c r="R550" s="1"/>
      <c r="S550" s="1"/>
      <c r="T550" s="8"/>
      <c r="U550" s="8"/>
      <c r="V550" s="277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1"/>
      <c r="L551" s="8"/>
      <c r="M551" s="8"/>
      <c r="N551" s="1"/>
      <c r="O551" s="1"/>
      <c r="P551" s="8"/>
      <c r="Q551" s="1"/>
      <c r="R551" s="1"/>
      <c r="S551" s="1"/>
      <c r="T551" s="8"/>
      <c r="U551" s="8"/>
      <c r="V551" s="277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1"/>
      <c r="L552" s="8"/>
      <c r="M552" s="8"/>
      <c r="N552" s="1"/>
      <c r="O552" s="1"/>
      <c r="P552" s="8"/>
      <c r="Q552" s="1"/>
      <c r="R552" s="1"/>
      <c r="S552" s="1"/>
      <c r="T552" s="8"/>
      <c r="U552" s="8"/>
      <c r="V552" s="277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1"/>
      <c r="L553" s="8"/>
      <c r="M553" s="8"/>
      <c r="N553" s="1"/>
      <c r="O553" s="1"/>
      <c r="P553" s="8"/>
      <c r="Q553" s="1"/>
      <c r="R553" s="1"/>
      <c r="S553" s="1"/>
      <c r="T553" s="8"/>
      <c r="U553" s="8"/>
      <c r="V553" s="277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1"/>
      <c r="L554" s="8"/>
      <c r="M554" s="8"/>
      <c r="N554" s="1"/>
      <c r="O554" s="1"/>
      <c r="P554" s="8"/>
      <c r="Q554" s="1"/>
      <c r="R554" s="1"/>
      <c r="S554" s="1"/>
      <c r="T554" s="8"/>
      <c r="U554" s="8"/>
      <c r="V554" s="277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1"/>
      <c r="L555" s="8"/>
      <c r="M555" s="8"/>
      <c r="N555" s="1"/>
      <c r="O555" s="1"/>
      <c r="P555" s="8"/>
      <c r="Q555" s="1"/>
      <c r="R555" s="1"/>
      <c r="S555" s="1"/>
      <c r="T555" s="8"/>
      <c r="U555" s="8"/>
      <c r="V555" s="277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1"/>
      <c r="L556" s="8"/>
      <c r="M556" s="8"/>
      <c r="N556" s="1"/>
      <c r="O556" s="1"/>
      <c r="P556" s="8"/>
      <c r="Q556" s="1"/>
      <c r="R556" s="1"/>
      <c r="S556" s="1"/>
      <c r="T556" s="8"/>
      <c r="U556" s="8"/>
      <c r="V556" s="277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1"/>
      <c r="L557" s="8"/>
      <c r="M557" s="8"/>
      <c r="N557" s="1"/>
      <c r="O557" s="1"/>
      <c r="P557" s="8"/>
      <c r="Q557" s="1"/>
      <c r="R557" s="1"/>
      <c r="S557" s="1"/>
      <c r="T557" s="8"/>
      <c r="U557" s="8"/>
      <c r="V557" s="277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1"/>
      <c r="L558" s="8"/>
      <c r="M558" s="8"/>
      <c r="N558" s="1"/>
      <c r="O558" s="1"/>
      <c r="P558" s="8"/>
      <c r="Q558" s="1"/>
      <c r="R558" s="1"/>
      <c r="S558" s="1"/>
      <c r="T558" s="8"/>
      <c r="U558" s="8"/>
      <c r="V558" s="277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1"/>
      <c r="L559" s="8"/>
      <c r="M559" s="8"/>
      <c r="N559" s="1"/>
      <c r="O559" s="1"/>
      <c r="P559" s="8"/>
      <c r="Q559" s="1"/>
      <c r="R559" s="1"/>
      <c r="S559" s="1"/>
      <c r="T559" s="8"/>
      <c r="U559" s="8"/>
      <c r="V559" s="277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1"/>
      <c r="L560" s="8"/>
      <c r="M560" s="8"/>
      <c r="N560" s="1"/>
      <c r="O560" s="1"/>
      <c r="P560" s="8"/>
      <c r="Q560" s="1"/>
      <c r="R560" s="1"/>
      <c r="S560" s="1"/>
      <c r="T560" s="8"/>
      <c r="U560" s="8"/>
      <c r="V560" s="277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1"/>
      <c r="L561" s="8"/>
      <c r="M561" s="8"/>
      <c r="N561" s="1"/>
      <c r="O561" s="1"/>
      <c r="P561" s="8"/>
      <c r="Q561" s="1"/>
      <c r="R561" s="1"/>
      <c r="S561" s="1"/>
      <c r="T561" s="8"/>
      <c r="U561" s="8"/>
      <c r="V561" s="277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1"/>
      <c r="L562" s="8"/>
      <c r="M562" s="8"/>
      <c r="N562" s="1"/>
      <c r="O562" s="1"/>
      <c r="P562" s="8"/>
      <c r="Q562" s="1"/>
      <c r="R562" s="1"/>
      <c r="S562" s="1"/>
      <c r="T562" s="8"/>
      <c r="U562" s="8"/>
      <c r="V562" s="277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1"/>
      <c r="L563" s="8"/>
      <c r="M563" s="8"/>
      <c r="N563" s="1"/>
      <c r="O563" s="1"/>
      <c r="P563" s="8"/>
      <c r="Q563" s="1"/>
      <c r="R563" s="1"/>
      <c r="S563" s="1"/>
      <c r="T563" s="8"/>
      <c r="U563" s="8"/>
      <c r="V563" s="277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1"/>
      <c r="L564" s="8"/>
      <c r="M564" s="8"/>
      <c r="N564" s="1"/>
      <c r="O564" s="1"/>
      <c r="P564" s="8"/>
      <c r="Q564" s="1"/>
      <c r="R564" s="1"/>
      <c r="S564" s="1"/>
      <c r="T564" s="8"/>
      <c r="U564" s="8"/>
      <c r="V564" s="277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1"/>
      <c r="L565" s="8"/>
      <c r="M565" s="8"/>
      <c r="N565" s="1"/>
      <c r="O565" s="1"/>
      <c r="P565" s="8"/>
      <c r="Q565" s="1"/>
      <c r="R565" s="1"/>
      <c r="S565" s="1"/>
      <c r="T565" s="8"/>
      <c r="U565" s="8"/>
      <c r="V565" s="277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1"/>
      <c r="L566" s="8"/>
      <c r="M566" s="8"/>
      <c r="N566" s="1"/>
      <c r="O566" s="1"/>
      <c r="P566" s="8"/>
      <c r="Q566" s="1"/>
      <c r="R566" s="1"/>
      <c r="S566" s="1"/>
      <c r="T566" s="8"/>
      <c r="U566" s="8"/>
      <c r="V566" s="277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1"/>
      <c r="L567" s="8"/>
      <c r="M567" s="8"/>
      <c r="N567" s="1"/>
      <c r="O567" s="1"/>
      <c r="P567" s="8"/>
      <c r="Q567" s="1"/>
      <c r="R567" s="1"/>
      <c r="S567" s="1"/>
      <c r="T567" s="8"/>
      <c r="U567" s="8"/>
      <c r="V567" s="277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1"/>
      <c r="L568" s="8"/>
      <c r="M568" s="8"/>
      <c r="N568" s="1"/>
      <c r="O568" s="1"/>
      <c r="P568" s="8"/>
      <c r="Q568" s="1"/>
      <c r="R568" s="1"/>
      <c r="S568" s="1"/>
      <c r="T568" s="8"/>
      <c r="U568" s="8"/>
      <c r="V568" s="277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1"/>
      <c r="L569" s="8"/>
      <c r="M569" s="8"/>
      <c r="N569" s="1"/>
      <c r="O569" s="1"/>
      <c r="P569" s="8"/>
      <c r="Q569" s="1"/>
      <c r="R569" s="1"/>
      <c r="S569" s="1"/>
      <c r="T569" s="8"/>
      <c r="U569" s="8"/>
      <c r="V569" s="277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1"/>
      <c r="L570" s="8"/>
      <c r="M570" s="8"/>
      <c r="N570" s="1"/>
      <c r="O570" s="1"/>
      <c r="P570" s="8"/>
      <c r="Q570" s="1"/>
      <c r="R570" s="1"/>
      <c r="S570" s="1"/>
      <c r="T570" s="8"/>
      <c r="U570" s="8"/>
      <c r="V570" s="277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1"/>
      <c r="L571" s="8"/>
      <c r="M571" s="8"/>
      <c r="N571" s="1"/>
      <c r="O571" s="1"/>
      <c r="P571" s="8"/>
      <c r="Q571" s="1"/>
      <c r="R571" s="1"/>
      <c r="S571" s="1"/>
      <c r="T571" s="8"/>
      <c r="U571" s="8"/>
      <c r="V571" s="277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1"/>
      <c r="L572" s="8"/>
      <c r="M572" s="8"/>
      <c r="N572" s="1"/>
      <c r="O572" s="1"/>
      <c r="P572" s="8"/>
      <c r="Q572" s="1"/>
      <c r="R572" s="1"/>
      <c r="S572" s="1"/>
      <c r="T572" s="8"/>
      <c r="U572" s="8"/>
      <c r="V572" s="277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1"/>
      <c r="L573" s="8"/>
      <c r="M573" s="8"/>
      <c r="N573" s="1"/>
      <c r="O573" s="1"/>
      <c r="P573" s="8"/>
      <c r="Q573" s="1"/>
      <c r="R573" s="1"/>
      <c r="S573" s="1"/>
      <c r="T573" s="8"/>
      <c r="U573" s="8"/>
      <c r="V573" s="277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1"/>
      <c r="L574" s="8"/>
      <c r="M574" s="8"/>
      <c r="N574" s="1"/>
      <c r="O574" s="1"/>
      <c r="P574" s="8"/>
      <c r="Q574" s="1"/>
      <c r="R574" s="1"/>
      <c r="S574" s="1"/>
      <c r="T574" s="8"/>
      <c r="U574" s="8"/>
      <c r="V574" s="277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1"/>
      <c r="L575" s="8"/>
      <c r="M575" s="8"/>
      <c r="N575" s="1"/>
      <c r="O575" s="1"/>
      <c r="P575" s="8"/>
      <c r="Q575" s="1"/>
      <c r="R575" s="1"/>
      <c r="S575" s="1"/>
      <c r="T575" s="8"/>
      <c r="U575" s="8"/>
      <c r="V575" s="277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1"/>
      <c r="L576" s="8"/>
      <c r="M576" s="8"/>
      <c r="N576" s="1"/>
      <c r="O576" s="1"/>
      <c r="P576" s="8"/>
      <c r="Q576" s="1"/>
      <c r="R576" s="1"/>
      <c r="S576" s="1"/>
      <c r="T576" s="8"/>
      <c r="U576" s="8"/>
      <c r="V576" s="277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1"/>
      <c r="L577" s="8"/>
      <c r="M577" s="8"/>
      <c r="N577" s="1"/>
      <c r="O577" s="1"/>
      <c r="P577" s="8"/>
      <c r="Q577" s="1"/>
      <c r="R577" s="1"/>
      <c r="S577" s="1"/>
      <c r="T577" s="8"/>
      <c r="U577" s="8"/>
      <c r="V577" s="277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1"/>
      <c r="L578" s="8"/>
      <c r="M578" s="8"/>
      <c r="N578" s="1"/>
      <c r="O578" s="1"/>
      <c r="P578" s="8"/>
      <c r="Q578" s="1"/>
      <c r="R578" s="1"/>
      <c r="S578" s="1"/>
      <c r="T578" s="8"/>
      <c r="U578" s="8"/>
      <c r="V578" s="277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1"/>
      <c r="L579" s="8"/>
      <c r="M579" s="8"/>
      <c r="N579" s="1"/>
      <c r="O579" s="1"/>
      <c r="P579" s="8"/>
      <c r="Q579" s="1"/>
      <c r="R579" s="1"/>
      <c r="S579" s="1"/>
      <c r="T579" s="8"/>
      <c r="U579" s="8"/>
      <c r="V579" s="277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1"/>
      <c r="L580" s="8"/>
      <c r="M580" s="8"/>
      <c r="N580" s="1"/>
      <c r="O580" s="1"/>
      <c r="P580" s="8"/>
      <c r="Q580" s="1"/>
      <c r="R580" s="1"/>
      <c r="S580" s="1"/>
      <c r="T580" s="8"/>
      <c r="U580" s="8"/>
      <c r="V580" s="277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1"/>
      <c r="L581" s="8"/>
      <c r="M581" s="8"/>
      <c r="N581" s="1"/>
      <c r="O581" s="1"/>
      <c r="P581" s="8"/>
      <c r="Q581" s="1"/>
      <c r="R581" s="1"/>
      <c r="S581" s="1"/>
      <c r="T581" s="8"/>
      <c r="U581" s="8"/>
      <c r="V581" s="277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1"/>
      <c r="L582" s="8"/>
      <c r="M582" s="8"/>
      <c r="N582" s="1"/>
      <c r="O582" s="1"/>
      <c r="P582" s="8"/>
      <c r="Q582" s="1"/>
      <c r="R582" s="1"/>
      <c r="S582" s="1"/>
      <c r="T582" s="8"/>
      <c r="U582" s="8"/>
      <c r="V582" s="277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1"/>
      <c r="L583" s="8"/>
      <c r="M583" s="8"/>
      <c r="N583" s="1"/>
      <c r="O583" s="1"/>
      <c r="P583" s="8"/>
      <c r="Q583" s="1"/>
      <c r="R583" s="1"/>
      <c r="S583" s="1"/>
      <c r="T583" s="8"/>
      <c r="U583" s="8"/>
      <c r="V583" s="277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1"/>
      <c r="L584" s="8"/>
      <c r="M584" s="8"/>
      <c r="N584" s="1"/>
      <c r="O584" s="1"/>
      <c r="P584" s="8"/>
      <c r="Q584" s="1"/>
      <c r="R584" s="1"/>
      <c r="S584" s="1"/>
      <c r="T584" s="8"/>
      <c r="U584" s="8"/>
      <c r="V584" s="277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1"/>
      <c r="L585" s="8"/>
      <c r="M585" s="8"/>
      <c r="N585" s="1"/>
      <c r="O585" s="1"/>
      <c r="P585" s="8"/>
      <c r="Q585" s="1"/>
      <c r="R585" s="1"/>
      <c r="S585" s="1"/>
      <c r="T585" s="8"/>
      <c r="U585" s="8"/>
      <c r="V585" s="277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1"/>
      <c r="L586" s="8"/>
      <c r="M586" s="8"/>
      <c r="N586" s="1"/>
      <c r="O586" s="1"/>
      <c r="P586" s="8"/>
      <c r="Q586" s="1"/>
      <c r="R586" s="1"/>
      <c r="S586" s="1"/>
      <c r="T586" s="8"/>
      <c r="U586" s="8"/>
      <c r="V586" s="277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1"/>
      <c r="L587" s="8"/>
      <c r="M587" s="8"/>
      <c r="N587" s="1"/>
      <c r="O587" s="1"/>
      <c r="P587" s="8"/>
      <c r="Q587" s="1"/>
      <c r="R587" s="1"/>
      <c r="S587" s="1"/>
      <c r="T587" s="8"/>
      <c r="U587" s="8"/>
      <c r="V587" s="277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1"/>
      <c r="L588" s="8"/>
      <c r="M588" s="8"/>
      <c r="N588" s="1"/>
      <c r="O588" s="1"/>
      <c r="P588" s="8"/>
      <c r="Q588" s="1"/>
      <c r="R588" s="1"/>
      <c r="S588" s="1"/>
      <c r="T588" s="8"/>
      <c r="U588" s="8"/>
      <c r="V588" s="277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1"/>
      <c r="L589" s="8"/>
      <c r="M589" s="8"/>
      <c r="N589" s="1"/>
      <c r="O589" s="1"/>
      <c r="P589" s="8"/>
      <c r="Q589" s="1"/>
      <c r="R589" s="1"/>
      <c r="S589" s="1"/>
      <c r="T589" s="8"/>
      <c r="U589" s="8"/>
      <c r="V589" s="277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1"/>
      <c r="L590" s="8"/>
      <c r="M590" s="8"/>
      <c r="N590" s="1"/>
      <c r="O590" s="1"/>
      <c r="P590" s="8"/>
      <c r="Q590" s="1"/>
      <c r="R590" s="1"/>
      <c r="S590" s="1"/>
      <c r="T590" s="8"/>
      <c r="U590" s="8"/>
      <c r="V590" s="277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1"/>
      <c r="L591" s="8"/>
      <c r="M591" s="8"/>
      <c r="N591" s="1"/>
      <c r="O591" s="1"/>
      <c r="P591" s="8"/>
      <c r="Q591" s="1"/>
      <c r="R591" s="1"/>
      <c r="S591" s="1"/>
      <c r="T591" s="8"/>
      <c r="U591" s="8"/>
      <c r="V591" s="277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1"/>
      <c r="L592" s="8"/>
      <c r="M592" s="8"/>
      <c r="N592" s="1"/>
      <c r="O592" s="1"/>
      <c r="P592" s="8"/>
      <c r="Q592" s="1"/>
      <c r="R592" s="1"/>
      <c r="S592" s="1"/>
      <c r="T592" s="8"/>
      <c r="U592" s="8"/>
      <c r="V592" s="277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1"/>
      <c r="L593" s="8"/>
      <c r="M593" s="8"/>
      <c r="N593" s="1"/>
      <c r="O593" s="1"/>
      <c r="P593" s="8"/>
      <c r="Q593" s="1"/>
      <c r="R593" s="1"/>
      <c r="S593" s="1"/>
      <c r="T593" s="8"/>
      <c r="U593" s="8"/>
      <c r="V593" s="277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1"/>
      <c r="L594" s="8"/>
      <c r="M594" s="8"/>
      <c r="N594" s="1"/>
      <c r="O594" s="1"/>
      <c r="P594" s="8"/>
      <c r="Q594" s="1"/>
      <c r="R594" s="1"/>
      <c r="S594" s="1"/>
      <c r="T594" s="8"/>
      <c r="U594" s="8"/>
      <c r="V594" s="277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1"/>
      <c r="L595" s="8"/>
      <c r="M595" s="8"/>
      <c r="N595" s="1"/>
      <c r="O595" s="1"/>
      <c r="P595" s="8"/>
      <c r="Q595" s="1"/>
      <c r="R595" s="1"/>
      <c r="S595" s="1"/>
      <c r="T595" s="8"/>
      <c r="U595" s="8"/>
      <c r="V595" s="277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1"/>
      <c r="L596" s="8"/>
      <c r="M596" s="8"/>
      <c r="N596" s="1"/>
      <c r="O596" s="1"/>
      <c r="P596" s="8"/>
      <c r="Q596" s="1"/>
      <c r="R596" s="1"/>
      <c r="S596" s="1"/>
      <c r="T596" s="8"/>
      <c r="U596" s="8"/>
      <c r="V596" s="277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1"/>
      <c r="L597" s="8"/>
      <c r="M597" s="8"/>
      <c r="N597" s="1"/>
      <c r="O597" s="1"/>
      <c r="P597" s="8"/>
      <c r="Q597" s="1"/>
      <c r="R597" s="1"/>
      <c r="S597" s="1"/>
      <c r="T597" s="8"/>
      <c r="U597" s="8"/>
      <c r="V597" s="277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1"/>
      <c r="L598" s="8"/>
      <c r="M598" s="8"/>
      <c r="N598" s="1"/>
      <c r="O598" s="1"/>
      <c r="P598" s="8"/>
      <c r="Q598" s="1"/>
      <c r="R598" s="1"/>
      <c r="S598" s="1"/>
      <c r="T598" s="8"/>
      <c r="U598" s="8"/>
      <c r="V598" s="277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1"/>
      <c r="L599" s="8"/>
      <c r="M599" s="8"/>
      <c r="N599" s="1"/>
      <c r="O599" s="1"/>
      <c r="P599" s="8"/>
      <c r="Q599" s="1"/>
      <c r="R599" s="1"/>
      <c r="S599" s="1"/>
      <c r="T599" s="8"/>
      <c r="U599" s="8"/>
      <c r="V599" s="277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1"/>
      <c r="L600" s="8"/>
      <c r="M600" s="8"/>
      <c r="N600" s="1"/>
      <c r="O600" s="1"/>
      <c r="P600" s="8"/>
      <c r="Q600" s="1"/>
      <c r="R600" s="1"/>
      <c r="S600" s="1"/>
      <c r="T600" s="8"/>
      <c r="U600" s="8"/>
      <c r="V600" s="277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1"/>
      <c r="L601" s="8"/>
      <c r="M601" s="8"/>
      <c r="N601" s="1"/>
      <c r="O601" s="1"/>
      <c r="P601" s="8"/>
      <c r="Q601" s="1"/>
      <c r="R601" s="1"/>
      <c r="S601" s="1"/>
      <c r="T601" s="8"/>
      <c r="U601" s="8"/>
      <c r="V601" s="277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1"/>
      <c r="L602" s="8"/>
      <c r="M602" s="8"/>
      <c r="N602" s="1"/>
      <c r="O602" s="1"/>
      <c r="P602" s="8"/>
      <c r="Q602" s="1"/>
      <c r="R602" s="1"/>
      <c r="S602" s="1"/>
      <c r="T602" s="8"/>
      <c r="U602" s="8"/>
      <c r="V602" s="277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1"/>
      <c r="L603" s="8"/>
      <c r="M603" s="8"/>
      <c r="N603" s="1"/>
      <c r="O603" s="1"/>
      <c r="P603" s="8"/>
      <c r="Q603" s="1"/>
      <c r="R603" s="1"/>
      <c r="S603" s="1"/>
      <c r="T603" s="8"/>
      <c r="U603" s="8"/>
      <c r="V603" s="277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1"/>
      <c r="L604" s="8"/>
      <c r="M604" s="8"/>
      <c r="N604" s="1"/>
      <c r="O604" s="1"/>
      <c r="P604" s="8"/>
      <c r="Q604" s="1"/>
      <c r="R604" s="1"/>
      <c r="S604" s="1"/>
      <c r="T604" s="8"/>
      <c r="U604" s="8"/>
      <c r="V604" s="277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1"/>
      <c r="L605" s="8"/>
      <c r="M605" s="8"/>
      <c r="N605" s="1"/>
      <c r="O605" s="1"/>
      <c r="P605" s="8"/>
      <c r="Q605" s="1"/>
      <c r="R605" s="1"/>
      <c r="S605" s="1"/>
      <c r="T605" s="8"/>
      <c r="U605" s="8"/>
      <c r="V605" s="277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1"/>
      <c r="L606" s="8"/>
      <c r="M606" s="8"/>
      <c r="N606" s="1"/>
      <c r="O606" s="1"/>
      <c r="P606" s="8"/>
      <c r="Q606" s="1"/>
      <c r="R606" s="1"/>
      <c r="S606" s="1"/>
      <c r="T606" s="8"/>
      <c r="U606" s="8"/>
      <c r="V606" s="277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1"/>
      <c r="L607" s="8"/>
      <c r="M607" s="8"/>
      <c r="N607" s="1"/>
      <c r="O607" s="1"/>
      <c r="P607" s="8"/>
      <c r="Q607" s="1"/>
      <c r="R607" s="1"/>
      <c r="S607" s="1"/>
      <c r="T607" s="8"/>
      <c r="U607" s="8"/>
      <c r="V607" s="277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1"/>
      <c r="L608" s="8"/>
      <c r="M608" s="8"/>
      <c r="N608" s="1"/>
      <c r="O608" s="1"/>
      <c r="P608" s="8"/>
      <c r="Q608" s="1"/>
      <c r="R608" s="1"/>
      <c r="S608" s="1"/>
      <c r="T608" s="8"/>
      <c r="U608" s="8"/>
      <c r="V608" s="277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1"/>
      <c r="L609" s="8"/>
      <c r="M609" s="8"/>
      <c r="N609" s="1"/>
      <c r="O609" s="1"/>
      <c r="P609" s="8"/>
      <c r="Q609" s="1"/>
      <c r="R609" s="1"/>
      <c r="S609" s="1"/>
      <c r="T609" s="8"/>
      <c r="U609" s="8"/>
      <c r="V609" s="277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1"/>
      <c r="L610" s="8"/>
      <c r="M610" s="8"/>
      <c r="N610" s="1"/>
      <c r="O610" s="1"/>
      <c r="P610" s="8"/>
      <c r="Q610" s="1"/>
      <c r="R610" s="1"/>
      <c r="S610" s="1"/>
      <c r="T610" s="8"/>
      <c r="U610" s="8"/>
      <c r="V610" s="277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1"/>
      <c r="L611" s="8"/>
      <c r="M611" s="8"/>
      <c r="N611" s="1"/>
      <c r="O611" s="1"/>
      <c r="P611" s="8"/>
      <c r="Q611" s="1"/>
      <c r="R611" s="1"/>
      <c r="S611" s="1"/>
      <c r="T611" s="8"/>
      <c r="U611" s="8"/>
      <c r="V611" s="277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1"/>
      <c r="L612" s="8"/>
      <c r="M612" s="8"/>
      <c r="N612" s="1"/>
      <c r="O612" s="1"/>
      <c r="P612" s="8"/>
      <c r="Q612" s="1"/>
      <c r="R612" s="1"/>
      <c r="S612" s="1"/>
      <c r="T612" s="8"/>
      <c r="U612" s="8"/>
      <c r="V612" s="277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1"/>
      <c r="L613" s="8"/>
      <c r="M613" s="8"/>
      <c r="N613" s="1"/>
      <c r="O613" s="1"/>
      <c r="P613" s="8"/>
      <c r="Q613" s="1"/>
      <c r="R613" s="1"/>
      <c r="S613" s="1"/>
      <c r="T613" s="8"/>
      <c r="U613" s="8"/>
      <c r="V613" s="277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1"/>
      <c r="L614" s="8"/>
      <c r="M614" s="8"/>
      <c r="N614" s="1"/>
      <c r="O614" s="1"/>
      <c r="P614" s="8"/>
      <c r="Q614" s="1"/>
      <c r="R614" s="1"/>
      <c r="S614" s="1"/>
      <c r="T614" s="8"/>
      <c r="U614" s="8"/>
      <c r="V614" s="277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1"/>
      <c r="L615" s="8"/>
      <c r="M615" s="8"/>
      <c r="N615" s="1"/>
      <c r="O615" s="1"/>
      <c r="P615" s="8"/>
      <c r="Q615" s="1"/>
      <c r="R615" s="1"/>
      <c r="S615" s="1"/>
      <c r="T615" s="8"/>
      <c r="U615" s="8"/>
      <c r="V615" s="277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1"/>
      <c r="L616" s="8"/>
      <c r="M616" s="8"/>
      <c r="N616" s="1"/>
      <c r="O616" s="1"/>
      <c r="P616" s="8"/>
      <c r="Q616" s="1"/>
      <c r="R616" s="1"/>
      <c r="S616" s="1"/>
      <c r="T616" s="8"/>
      <c r="U616" s="8"/>
      <c r="V616" s="277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1"/>
      <c r="L617" s="8"/>
      <c r="M617" s="8"/>
      <c r="N617" s="1"/>
      <c r="O617" s="1"/>
      <c r="P617" s="8"/>
      <c r="Q617" s="1"/>
      <c r="R617" s="1"/>
      <c r="S617" s="1"/>
      <c r="T617" s="8"/>
      <c r="U617" s="8"/>
      <c r="V617" s="277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1"/>
      <c r="L618" s="8"/>
      <c r="M618" s="8"/>
      <c r="N618" s="1"/>
      <c r="O618" s="1"/>
      <c r="P618" s="8"/>
      <c r="Q618" s="1"/>
      <c r="R618" s="1"/>
      <c r="S618" s="1"/>
      <c r="T618" s="8"/>
      <c r="U618" s="8"/>
      <c r="V618" s="277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1"/>
      <c r="L619" s="8"/>
      <c r="M619" s="8"/>
      <c r="N619" s="1"/>
      <c r="O619" s="1"/>
      <c r="P619" s="8"/>
      <c r="Q619" s="1"/>
      <c r="R619" s="1"/>
      <c r="S619" s="1"/>
      <c r="T619" s="8"/>
      <c r="U619" s="8"/>
      <c r="V619" s="277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1"/>
      <c r="L620" s="8"/>
      <c r="M620" s="8"/>
      <c r="N620" s="1"/>
      <c r="O620" s="1"/>
      <c r="P620" s="8"/>
      <c r="Q620" s="1"/>
      <c r="R620" s="1"/>
      <c r="S620" s="1"/>
      <c r="T620" s="8"/>
      <c r="U620" s="8"/>
      <c r="V620" s="277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1"/>
      <c r="L621" s="8"/>
      <c r="M621" s="8"/>
      <c r="N621" s="1"/>
      <c r="O621" s="1"/>
      <c r="P621" s="8"/>
      <c r="Q621" s="1"/>
      <c r="R621" s="1"/>
      <c r="S621" s="1"/>
      <c r="T621" s="8"/>
      <c r="U621" s="8"/>
      <c r="V621" s="277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1"/>
      <c r="L622" s="8"/>
      <c r="M622" s="8"/>
      <c r="N622" s="1"/>
      <c r="O622" s="1"/>
      <c r="P622" s="8"/>
      <c r="Q622" s="1"/>
      <c r="R622" s="1"/>
      <c r="S622" s="1"/>
      <c r="T622" s="8"/>
      <c r="U622" s="8"/>
      <c r="V622" s="277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1"/>
      <c r="L623" s="8"/>
      <c r="M623" s="8"/>
      <c r="N623" s="1"/>
      <c r="O623" s="1"/>
      <c r="P623" s="8"/>
      <c r="Q623" s="1"/>
      <c r="R623" s="1"/>
      <c r="S623" s="1"/>
      <c r="T623" s="8"/>
      <c r="U623" s="8"/>
      <c r="V623" s="277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1"/>
      <c r="L624" s="8"/>
      <c r="M624" s="8"/>
      <c r="N624" s="1"/>
      <c r="O624" s="1"/>
      <c r="P624" s="8"/>
      <c r="Q624" s="1"/>
      <c r="R624" s="1"/>
      <c r="S624" s="1"/>
      <c r="T624" s="8"/>
      <c r="U624" s="8"/>
      <c r="V624" s="277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1"/>
      <c r="L625" s="8"/>
      <c r="M625" s="8"/>
      <c r="N625" s="1"/>
      <c r="O625" s="1"/>
      <c r="P625" s="8"/>
      <c r="Q625" s="1"/>
      <c r="R625" s="1"/>
      <c r="S625" s="1"/>
      <c r="T625" s="8"/>
      <c r="U625" s="8"/>
      <c r="V625" s="277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1"/>
      <c r="L626" s="8"/>
      <c r="M626" s="8"/>
      <c r="N626" s="1"/>
      <c r="O626" s="1"/>
      <c r="P626" s="8"/>
      <c r="Q626" s="1"/>
      <c r="R626" s="1"/>
      <c r="S626" s="1"/>
      <c r="T626" s="8"/>
      <c r="U626" s="8"/>
      <c r="V626" s="277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1"/>
      <c r="L627" s="8"/>
      <c r="M627" s="8"/>
      <c r="N627" s="1"/>
      <c r="O627" s="1"/>
      <c r="P627" s="8"/>
      <c r="Q627" s="1"/>
      <c r="R627" s="1"/>
      <c r="S627" s="1"/>
      <c r="T627" s="8"/>
      <c r="U627" s="8"/>
      <c r="V627" s="277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1"/>
      <c r="L628" s="8"/>
      <c r="M628" s="8"/>
      <c r="N628" s="1"/>
      <c r="O628" s="1"/>
      <c r="P628" s="8"/>
      <c r="Q628" s="1"/>
      <c r="R628" s="1"/>
      <c r="S628" s="1"/>
      <c r="T628" s="8"/>
      <c r="U628" s="8"/>
      <c r="V628" s="277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1"/>
      <c r="L629" s="8"/>
      <c r="M629" s="8"/>
      <c r="N629" s="1"/>
      <c r="O629" s="1"/>
      <c r="P629" s="8"/>
      <c r="Q629" s="1"/>
      <c r="R629" s="1"/>
      <c r="S629" s="1"/>
      <c r="T629" s="8"/>
      <c r="U629" s="8"/>
      <c r="V629" s="277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1"/>
      <c r="L630" s="8"/>
      <c r="M630" s="8"/>
      <c r="N630" s="1"/>
      <c r="O630" s="1"/>
      <c r="P630" s="8"/>
      <c r="Q630" s="1"/>
      <c r="R630" s="1"/>
      <c r="S630" s="1"/>
      <c r="T630" s="8"/>
      <c r="U630" s="8"/>
      <c r="V630" s="277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1"/>
      <c r="L631" s="8"/>
      <c r="M631" s="8"/>
      <c r="N631" s="1"/>
      <c r="O631" s="1"/>
      <c r="P631" s="8"/>
      <c r="Q631" s="1"/>
      <c r="R631" s="1"/>
      <c r="S631" s="1"/>
      <c r="T631" s="8"/>
      <c r="U631" s="8"/>
      <c r="V631" s="277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1"/>
      <c r="L632" s="8"/>
      <c r="M632" s="8"/>
      <c r="N632" s="1"/>
      <c r="O632" s="1"/>
      <c r="P632" s="8"/>
      <c r="Q632" s="1"/>
      <c r="R632" s="1"/>
      <c r="S632" s="1"/>
      <c r="T632" s="8"/>
      <c r="U632" s="8"/>
      <c r="V632" s="277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1"/>
      <c r="L633" s="8"/>
      <c r="M633" s="8"/>
      <c r="N633" s="1"/>
      <c r="O633" s="1"/>
      <c r="P633" s="8"/>
      <c r="Q633" s="1"/>
      <c r="R633" s="1"/>
      <c r="S633" s="1"/>
      <c r="T633" s="8"/>
      <c r="U633" s="8"/>
      <c r="V633" s="277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1"/>
      <c r="L634" s="8"/>
      <c r="M634" s="8"/>
      <c r="N634" s="1"/>
      <c r="O634" s="1"/>
      <c r="P634" s="8"/>
      <c r="Q634" s="1"/>
      <c r="R634" s="1"/>
      <c r="S634" s="1"/>
      <c r="T634" s="8"/>
      <c r="U634" s="8"/>
      <c r="V634" s="277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1"/>
      <c r="L635" s="8"/>
      <c r="M635" s="8"/>
      <c r="N635" s="1"/>
      <c r="O635" s="1"/>
      <c r="P635" s="8"/>
      <c r="Q635" s="1"/>
      <c r="R635" s="1"/>
      <c r="S635" s="1"/>
      <c r="T635" s="8"/>
      <c r="U635" s="8"/>
      <c r="V635" s="277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1"/>
      <c r="L636" s="8"/>
      <c r="M636" s="8"/>
      <c r="N636" s="1"/>
      <c r="O636" s="1"/>
      <c r="P636" s="8"/>
      <c r="Q636" s="1"/>
      <c r="R636" s="1"/>
      <c r="S636" s="1"/>
      <c r="T636" s="8"/>
      <c r="U636" s="8"/>
      <c r="V636" s="277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1"/>
      <c r="L637" s="8"/>
      <c r="M637" s="8"/>
      <c r="N637" s="1"/>
      <c r="O637" s="1"/>
      <c r="P637" s="8"/>
      <c r="Q637" s="1"/>
      <c r="R637" s="1"/>
      <c r="S637" s="1"/>
      <c r="T637" s="8"/>
      <c r="U637" s="8"/>
      <c r="V637" s="277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1"/>
      <c r="L638" s="8"/>
      <c r="M638" s="8"/>
      <c r="N638" s="1"/>
      <c r="O638" s="1"/>
      <c r="P638" s="8"/>
      <c r="Q638" s="1"/>
      <c r="R638" s="1"/>
      <c r="S638" s="1"/>
      <c r="T638" s="8"/>
      <c r="U638" s="8"/>
      <c r="V638" s="277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1"/>
      <c r="L639" s="8"/>
      <c r="M639" s="8"/>
      <c r="N639" s="1"/>
      <c r="O639" s="1"/>
      <c r="P639" s="8"/>
      <c r="Q639" s="1"/>
      <c r="R639" s="1"/>
      <c r="S639" s="1"/>
      <c r="T639" s="8"/>
      <c r="U639" s="8"/>
      <c r="V639" s="277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1"/>
      <c r="L640" s="8"/>
      <c r="M640" s="8"/>
      <c r="N640" s="1"/>
      <c r="O640" s="1"/>
      <c r="P640" s="8"/>
      <c r="Q640" s="1"/>
      <c r="R640" s="1"/>
      <c r="S640" s="1"/>
      <c r="T640" s="8"/>
      <c r="U640" s="8"/>
      <c r="V640" s="277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1"/>
      <c r="L641" s="8"/>
      <c r="M641" s="8"/>
      <c r="N641" s="1"/>
      <c r="O641" s="1"/>
      <c r="P641" s="8"/>
      <c r="Q641" s="1"/>
      <c r="R641" s="1"/>
      <c r="S641" s="1"/>
      <c r="T641" s="8"/>
      <c r="U641" s="8"/>
      <c r="V641" s="277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1"/>
      <c r="L642" s="8"/>
      <c r="M642" s="8"/>
      <c r="N642" s="1"/>
      <c r="O642" s="1"/>
      <c r="P642" s="8"/>
      <c r="Q642" s="1"/>
      <c r="R642" s="1"/>
      <c r="S642" s="1"/>
      <c r="T642" s="8"/>
      <c r="U642" s="8"/>
      <c r="V642" s="277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1"/>
      <c r="L643" s="8"/>
      <c r="M643" s="8"/>
      <c r="N643" s="1"/>
      <c r="O643" s="1"/>
      <c r="P643" s="8"/>
      <c r="Q643" s="1"/>
      <c r="R643" s="1"/>
      <c r="S643" s="1"/>
      <c r="T643" s="8"/>
      <c r="U643" s="8"/>
      <c r="V643" s="277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1"/>
      <c r="L644" s="8"/>
      <c r="M644" s="8"/>
      <c r="N644" s="1"/>
      <c r="O644" s="1"/>
      <c r="P644" s="8"/>
      <c r="Q644" s="1"/>
      <c r="R644" s="1"/>
      <c r="S644" s="1"/>
      <c r="T644" s="8"/>
      <c r="U644" s="8"/>
      <c r="V644" s="277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1"/>
      <c r="L645" s="8"/>
      <c r="M645" s="8"/>
      <c r="N645" s="1"/>
      <c r="O645" s="1"/>
      <c r="P645" s="8"/>
      <c r="Q645" s="1"/>
      <c r="R645" s="1"/>
      <c r="S645" s="1"/>
      <c r="T645" s="8"/>
      <c r="U645" s="8"/>
      <c r="V645" s="277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1"/>
      <c r="L646" s="8"/>
      <c r="M646" s="8"/>
      <c r="N646" s="1"/>
      <c r="O646" s="1"/>
      <c r="P646" s="8"/>
      <c r="Q646" s="1"/>
      <c r="R646" s="1"/>
      <c r="S646" s="1"/>
      <c r="T646" s="8"/>
      <c r="U646" s="8"/>
      <c r="V646" s="277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1"/>
      <c r="L647" s="8"/>
      <c r="M647" s="8"/>
      <c r="N647" s="1"/>
      <c r="O647" s="1"/>
      <c r="P647" s="8"/>
      <c r="Q647" s="1"/>
      <c r="R647" s="1"/>
      <c r="S647" s="1"/>
      <c r="T647" s="8"/>
      <c r="U647" s="8"/>
      <c r="V647" s="277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1"/>
      <c r="L648" s="8"/>
      <c r="M648" s="8"/>
      <c r="N648" s="1"/>
      <c r="O648" s="1"/>
      <c r="P648" s="8"/>
      <c r="Q648" s="1"/>
      <c r="R648" s="1"/>
      <c r="S648" s="1"/>
      <c r="T648" s="8"/>
      <c r="U648" s="8"/>
      <c r="V648" s="277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1"/>
      <c r="L649" s="8"/>
      <c r="M649" s="8"/>
      <c r="N649" s="1"/>
      <c r="O649" s="1"/>
      <c r="P649" s="8"/>
      <c r="Q649" s="1"/>
      <c r="R649" s="1"/>
      <c r="S649" s="1"/>
      <c r="T649" s="8"/>
      <c r="U649" s="8"/>
      <c r="V649" s="277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1"/>
      <c r="L650" s="8"/>
      <c r="M650" s="8"/>
      <c r="N650" s="1"/>
      <c r="O650" s="1"/>
      <c r="P650" s="8"/>
      <c r="Q650" s="1"/>
      <c r="R650" s="1"/>
      <c r="S650" s="1"/>
      <c r="T650" s="8"/>
      <c r="U650" s="8"/>
      <c r="V650" s="277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1"/>
      <c r="L651" s="8"/>
      <c r="M651" s="8"/>
      <c r="N651" s="1"/>
      <c r="O651" s="1"/>
      <c r="P651" s="8"/>
      <c r="Q651" s="1"/>
      <c r="R651" s="1"/>
      <c r="S651" s="1"/>
      <c r="T651" s="8"/>
      <c r="U651" s="8"/>
      <c r="V651" s="277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1"/>
      <c r="L652" s="8"/>
      <c r="M652" s="8"/>
      <c r="N652" s="1"/>
      <c r="O652" s="1"/>
      <c r="P652" s="8"/>
      <c r="Q652" s="1"/>
      <c r="R652" s="1"/>
      <c r="S652" s="1"/>
      <c r="T652" s="8"/>
      <c r="U652" s="8"/>
      <c r="V652" s="277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1"/>
      <c r="L653" s="8"/>
      <c r="M653" s="8"/>
      <c r="N653" s="1"/>
      <c r="O653" s="1"/>
      <c r="P653" s="8"/>
      <c r="Q653" s="1"/>
      <c r="R653" s="1"/>
      <c r="S653" s="1"/>
      <c r="T653" s="8"/>
      <c r="U653" s="8"/>
      <c r="V653" s="277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1"/>
      <c r="L654" s="8"/>
      <c r="M654" s="8"/>
      <c r="N654" s="1"/>
      <c r="O654" s="1"/>
      <c r="P654" s="8"/>
      <c r="Q654" s="1"/>
      <c r="R654" s="1"/>
      <c r="S654" s="1"/>
      <c r="T654" s="8"/>
      <c r="U654" s="8"/>
      <c r="V654" s="277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1"/>
      <c r="L655" s="8"/>
      <c r="M655" s="8"/>
      <c r="N655" s="1"/>
      <c r="O655" s="1"/>
      <c r="P655" s="8"/>
      <c r="Q655" s="1"/>
      <c r="R655" s="1"/>
      <c r="S655" s="1"/>
      <c r="T655" s="8"/>
      <c r="U655" s="8"/>
      <c r="V655" s="277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1"/>
      <c r="L656" s="8"/>
      <c r="M656" s="8"/>
      <c r="N656" s="1"/>
      <c r="O656" s="1"/>
      <c r="P656" s="8"/>
      <c r="Q656" s="1"/>
      <c r="R656" s="1"/>
      <c r="S656" s="1"/>
      <c r="T656" s="8"/>
      <c r="U656" s="8"/>
      <c r="V656" s="277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1"/>
      <c r="L657" s="8"/>
      <c r="M657" s="8"/>
      <c r="N657" s="1"/>
      <c r="O657" s="1"/>
      <c r="P657" s="8"/>
      <c r="Q657" s="1"/>
      <c r="R657" s="1"/>
      <c r="S657" s="1"/>
      <c r="T657" s="8"/>
      <c r="U657" s="8"/>
      <c r="V657" s="277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1"/>
      <c r="L658" s="8"/>
      <c r="M658" s="8"/>
      <c r="N658" s="1"/>
      <c r="O658" s="1"/>
      <c r="P658" s="8"/>
      <c r="Q658" s="1"/>
      <c r="R658" s="1"/>
      <c r="S658" s="1"/>
      <c r="T658" s="8"/>
      <c r="U658" s="8"/>
      <c r="V658" s="277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1"/>
      <c r="L659" s="8"/>
      <c r="M659" s="8"/>
      <c r="N659" s="1"/>
      <c r="O659" s="1"/>
      <c r="P659" s="8"/>
      <c r="Q659" s="1"/>
      <c r="R659" s="1"/>
      <c r="S659" s="1"/>
      <c r="T659" s="8"/>
      <c r="U659" s="8"/>
      <c r="V659" s="277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1"/>
      <c r="L660" s="8"/>
      <c r="M660" s="8"/>
      <c r="N660" s="1"/>
      <c r="O660" s="1"/>
      <c r="P660" s="8"/>
      <c r="Q660" s="1"/>
      <c r="R660" s="1"/>
      <c r="S660" s="1"/>
      <c r="T660" s="8"/>
      <c r="U660" s="8"/>
      <c r="V660" s="277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1"/>
      <c r="L661" s="8"/>
      <c r="M661" s="8"/>
      <c r="N661" s="1"/>
      <c r="O661" s="1"/>
      <c r="P661" s="8"/>
      <c r="Q661" s="1"/>
      <c r="R661" s="1"/>
      <c r="S661" s="1"/>
      <c r="T661" s="8"/>
      <c r="U661" s="8"/>
      <c r="V661" s="277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1"/>
      <c r="L662" s="8"/>
      <c r="M662" s="8"/>
      <c r="N662" s="1"/>
      <c r="O662" s="1"/>
      <c r="P662" s="8"/>
      <c r="Q662" s="1"/>
      <c r="R662" s="1"/>
      <c r="S662" s="1"/>
      <c r="T662" s="8"/>
      <c r="U662" s="8"/>
      <c r="V662" s="277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1"/>
      <c r="L663" s="8"/>
      <c r="M663" s="8"/>
      <c r="N663" s="1"/>
      <c r="O663" s="1"/>
      <c r="P663" s="8"/>
      <c r="Q663" s="1"/>
      <c r="R663" s="1"/>
      <c r="S663" s="1"/>
      <c r="T663" s="8"/>
      <c r="U663" s="8"/>
      <c r="V663" s="277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1"/>
      <c r="L664" s="8"/>
      <c r="M664" s="8"/>
      <c r="N664" s="1"/>
      <c r="O664" s="1"/>
      <c r="P664" s="8"/>
      <c r="Q664" s="1"/>
      <c r="R664" s="1"/>
      <c r="S664" s="1"/>
      <c r="T664" s="8"/>
      <c r="U664" s="8"/>
      <c r="V664" s="277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1"/>
      <c r="L665" s="8"/>
      <c r="M665" s="8"/>
      <c r="N665" s="1"/>
      <c r="O665" s="1"/>
      <c r="P665" s="8"/>
      <c r="Q665" s="1"/>
      <c r="R665" s="1"/>
      <c r="S665" s="1"/>
      <c r="T665" s="8"/>
      <c r="U665" s="8"/>
      <c r="V665" s="277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1"/>
      <c r="L666" s="8"/>
      <c r="M666" s="8"/>
      <c r="N666" s="1"/>
      <c r="O666" s="1"/>
      <c r="P666" s="8"/>
      <c r="Q666" s="1"/>
      <c r="R666" s="1"/>
      <c r="S666" s="1"/>
      <c r="T666" s="8"/>
      <c r="U666" s="8"/>
      <c r="V666" s="277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1"/>
      <c r="L667" s="8"/>
      <c r="M667" s="8"/>
      <c r="N667" s="1"/>
      <c r="O667" s="1"/>
      <c r="P667" s="8"/>
      <c r="Q667" s="1"/>
      <c r="R667" s="1"/>
      <c r="S667" s="1"/>
      <c r="T667" s="8"/>
      <c r="U667" s="8"/>
      <c r="V667" s="277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1"/>
      <c r="L668" s="8"/>
      <c r="M668" s="8"/>
      <c r="N668" s="1"/>
      <c r="O668" s="1"/>
      <c r="P668" s="8"/>
      <c r="Q668" s="1"/>
      <c r="R668" s="1"/>
      <c r="S668" s="1"/>
      <c r="T668" s="8"/>
      <c r="U668" s="8"/>
      <c r="V668" s="277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1"/>
      <c r="L669" s="8"/>
      <c r="M669" s="8"/>
      <c r="N669" s="1"/>
      <c r="O669" s="1"/>
      <c r="P669" s="8"/>
      <c r="Q669" s="1"/>
      <c r="R669" s="1"/>
      <c r="S669" s="1"/>
      <c r="T669" s="8"/>
      <c r="U669" s="8"/>
      <c r="V669" s="277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1"/>
      <c r="L670" s="8"/>
      <c r="M670" s="8"/>
      <c r="N670" s="1"/>
      <c r="O670" s="1"/>
      <c r="P670" s="8"/>
      <c r="Q670" s="1"/>
      <c r="R670" s="1"/>
      <c r="S670" s="1"/>
      <c r="T670" s="8"/>
      <c r="U670" s="8"/>
      <c r="V670" s="277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1"/>
      <c r="L671" s="8"/>
      <c r="M671" s="8"/>
      <c r="N671" s="1"/>
      <c r="O671" s="1"/>
      <c r="P671" s="8"/>
      <c r="Q671" s="1"/>
      <c r="R671" s="1"/>
      <c r="S671" s="1"/>
      <c r="T671" s="8"/>
      <c r="U671" s="8"/>
      <c r="V671" s="277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1"/>
      <c r="L672" s="8"/>
      <c r="M672" s="8"/>
      <c r="N672" s="1"/>
      <c r="O672" s="1"/>
      <c r="P672" s="8"/>
      <c r="Q672" s="1"/>
      <c r="R672" s="1"/>
      <c r="S672" s="1"/>
      <c r="T672" s="8"/>
      <c r="U672" s="8"/>
      <c r="V672" s="277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1"/>
      <c r="L673" s="8"/>
      <c r="M673" s="8"/>
      <c r="N673" s="1"/>
      <c r="O673" s="1"/>
      <c r="P673" s="8"/>
      <c r="Q673" s="1"/>
      <c r="R673" s="1"/>
      <c r="S673" s="1"/>
      <c r="T673" s="8"/>
      <c r="U673" s="8"/>
      <c r="V673" s="277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1"/>
      <c r="L674" s="8"/>
      <c r="M674" s="8"/>
      <c r="N674" s="1"/>
      <c r="O674" s="1"/>
      <c r="P674" s="8"/>
      <c r="Q674" s="1"/>
      <c r="R674" s="1"/>
      <c r="S674" s="1"/>
      <c r="T674" s="8"/>
      <c r="U674" s="8"/>
      <c r="V674" s="277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1"/>
      <c r="L675" s="8"/>
      <c r="M675" s="8"/>
      <c r="N675" s="1"/>
      <c r="O675" s="1"/>
      <c r="P675" s="8"/>
      <c r="Q675" s="1"/>
      <c r="R675" s="1"/>
      <c r="S675" s="1"/>
      <c r="T675" s="8"/>
      <c r="U675" s="8"/>
      <c r="V675" s="277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1"/>
      <c r="L676" s="8"/>
      <c r="M676" s="8"/>
      <c r="N676" s="1"/>
      <c r="O676" s="1"/>
      <c r="P676" s="8"/>
      <c r="Q676" s="1"/>
      <c r="R676" s="1"/>
      <c r="S676" s="1"/>
      <c r="T676" s="8"/>
      <c r="U676" s="8"/>
      <c r="V676" s="277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1"/>
      <c r="L677" s="8"/>
      <c r="M677" s="8"/>
      <c r="N677" s="1"/>
      <c r="O677" s="1"/>
      <c r="P677" s="8"/>
      <c r="Q677" s="1"/>
      <c r="R677" s="1"/>
      <c r="S677" s="1"/>
      <c r="T677" s="8"/>
      <c r="U677" s="8"/>
      <c r="V677" s="277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1"/>
      <c r="L678" s="8"/>
      <c r="M678" s="8"/>
      <c r="N678" s="1"/>
      <c r="O678" s="1"/>
      <c r="P678" s="8"/>
      <c r="Q678" s="1"/>
      <c r="R678" s="1"/>
      <c r="S678" s="1"/>
      <c r="T678" s="8"/>
      <c r="U678" s="8"/>
      <c r="V678" s="277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1"/>
      <c r="L679" s="8"/>
      <c r="M679" s="8"/>
      <c r="N679" s="1"/>
      <c r="O679" s="1"/>
      <c r="P679" s="8"/>
      <c r="Q679" s="1"/>
      <c r="R679" s="1"/>
      <c r="S679" s="1"/>
      <c r="T679" s="8"/>
      <c r="U679" s="8"/>
      <c r="V679" s="277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1"/>
      <c r="L680" s="8"/>
      <c r="M680" s="8"/>
      <c r="N680" s="1"/>
      <c r="O680" s="1"/>
      <c r="P680" s="8"/>
      <c r="Q680" s="1"/>
      <c r="R680" s="1"/>
      <c r="S680" s="1"/>
      <c r="T680" s="8"/>
      <c r="U680" s="8"/>
      <c r="V680" s="277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1"/>
      <c r="L681" s="8"/>
      <c r="M681" s="8"/>
      <c r="N681" s="1"/>
      <c r="O681" s="1"/>
      <c r="P681" s="8"/>
      <c r="Q681" s="1"/>
      <c r="R681" s="1"/>
      <c r="S681" s="1"/>
      <c r="T681" s="8"/>
      <c r="U681" s="8"/>
      <c r="V681" s="277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1"/>
      <c r="L682" s="8"/>
      <c r="M682" s="8"/>
      <c r="N682" s="1"/>
      <c r="O682" s="1"/>
      <c r="P682" s="8"/>
      <c r="Q682" s="1"/>
      <c r="R682" s="1"/>
      <c r="S682" s="1"/>
      <c r="T682" s="8"/>
      <c r="U682" s="8"/>
      <c r="V682" s="277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1"/>
      <c r="L683" s="8"/>
      <c r="M683" s="8"/>
      <c r="N683" s="1"/>
      <c r="O683" s="1"/>
      <c r="P683" s="8"/>
      <c r="Q683" s="1"/>
      <c r="R683" s="1"/>
      <c r="S683" s="1"/>
      <c r="T683" s="8"/>
      <c r="U683" s="8"/>
      <c r="V683" s="277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1"/>
      <c r="L684" s="8"/>
      <c r="M684" s="8"/>
      <c r="N684" s="1"/>
      <c r="O684" s="1"/>
      <c r="P684" s="8"/>
      <c r="Q684" s="1"/>
      <c r="R684" s="1"/>
      <c r="S684" s="1"/>
      <c r="T684" s="8"/>
      <c r="U684" s="8"/>
      <c r="V684" s="277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1"/>
      <c r="L685" s="8"/>
      <c r="M685" s="8"/>
      <c r="N685" s="1"/>
      <c r="O685" s="1"/>
      <c r="P685" s="8"/>
      <c r="Q685" s="1"/>
      <c r="R685" s="1"/>
      <c r="S685" s="1"/>
      <c r="T685" s="8"/>
      <c r="U685" s="8"/>
      <c r="V685" s="277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1"/>
      <c r="L686" s="8"/>
      <c r="M686" s="8"/>
      <c r="N686" s="1"/>
      <c r="O686" s="1"/>
      <c r="P686" s="8"/>
      <c r="Q686" s="1"/>
      <c r="R686" s="1"/>
      <c r="S686" s="1"/>
      <c r="T686" s="8"/>
      <c r="U686" s="8"/>
      <c r="V686" s="277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1"/>
      <c r="L687" s="8"/>
      <c r="M687" s="8"/>
      <c r="N687" s="1"/>
      <c r="O687" s="1"/>
      <c r="P687" s="8"/>
      <c r="Q687" s="1"/>
      <c r="R687" s="1"/>
      <c r="S687" s="1"/>
      <c r="T687" s="8"/>
      <c r="U687" s="8"/>
      <c r="V687" s="277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1"/>
      <c r="L688" s="8"/>
      <c r="M688" s="8"/>
      <c r="N688" s="1"/>
      <c r="O688" s="1"/>
      <c r="P688" s="8"/>
      <c r="Q688" s="1"/>
      <c r="R688" s="1"/>
      <c r="S688" s="1"/>
      <c r="T688" s="8"/>
      <c r="U688" s="8"/>
      <c r="V688" s="277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1"/>
      <c r="L689" s="8"/>
      <c r="M689" s="8"/>
      <c r="N689" s="1"/>
      <c r="O689" s="1"/>
      <c r="P689" s="8"/>
      <c r="Q689" s="1"/>
      <c r="R689" s="1"/>
      <c r="S689" s="1"/>
      <c r="T689" s="8"/>
      <c r="U689" s="8"/>
      <c r="V689" s="277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1"/>
      <c r="L690" s="8"/>
      <c r="M690" s="8"/>
      <c r="N690" s="1"/>
      <c r="O690" s="1"/>
      <c r="P690" s="8"/>
      <c r="Q690" s="1"/>
      <c r="R690" s="1"/>
      <c r="S690" s="1"/>
      <c r="T690" s="8"/>
      <c r="U690" s="8"/>
      <c r="V690" s="277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1"/>
      <c r="L691" s="8"/>
      <c r="M691" s="8"/>
      <c r="N691" s="1"/>
      <c r="O691" s="1"/>
      <c r="P691" s="8"/>
      <c r="Q691" s="1"/>
      <c r="R691" s="1"/>
      <c r="S691" s="1"/>
      <c r="T691" s="8"/>
      <c r="U691" s="8"/>
      <c r="V691" s="277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1"/>
      <c r="L692" s="8"/>
      <c r="M692" s="8"/>
      <c r="N692" s="1"/>
      <c r="O692" s="1"/>
      <c r="P692" s="8"/>
      <c r="Q692" s="1"/>
      <c r="R692" s="1"/>
      <c r="S692" s="1"/>
      <c r="T692" s="8"/>
      <c r="U692" s="8"/>
      <c r="V692" s="277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1"/>
      <c r="L693" s="8"/>
      <c r="M693" s="8"/>
      <c r="N693" s="1"/>
      <c r="O693" s="1"/>
      <c r="P693" s="8"/>
      <c r="Q693" s="1"/>
      <c r="R693" s="1"/>
      <c r="S693" s="1"/>
      <c r="T693" s="8"/>
      <c r="U693" s="8"/>
      <c r="V693" s="277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1"/>
      <c r="L694" s="8"/>
      <c r="M694" s="8"/>
      <c r="N694" s="1"/>
      <c r="O694" s="1"/>
      <c r="P694" s="8"/>
      <c r="Q694" s="1"/>
      <c r="R694" s="1"/>
      <c r="S694" s="1"/>
      <c r="T694" s="8"/>
      <c r="U694" s="8"/>
      <c r="V694" s="277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1"/>
      <c r="L695" s="8"/>
      <c r="M695" s="8"/>
      <c r="N695" s="1"/>
      <c r="O695" s="1"/>
      <c r="P695" s="8"/>
      <c r="Q695" s="1"/>
      <c r="R695" s="1"/>
      <c r="S695" s="1"/>
      <c r="T695" s="8"/>
      <c r="U695" s="8"/>
      <c r="V695" s="277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1"/>
      <c r="L696" s="8"/>
      <c r="M696" s="8"/>
      <c r="N696" s="1"/>
      <c r="O696" s="1"/>
      <c r="P696" s="8"/>
      <c r="Q696" s="1"/>
      <c r="R696" s="1"/>
      <c r="S696" s="1"/>
      <c r="T696" s="8"/>
      <c r="U696" s="8"/>
      <c r="V696" s="277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1"/>
      <c r="L697" s="8"/>
      <c r="M697" s="8"/>
      <c r="N697" s="1"/>
      <c r="O697" s="1"/>
      <c r="P697" s="8"/>
      <c r="Q697" s="1"/>
      <c r="R697" s="1"/>
      <c r="S697" s="1"/>
      <c r="T697" s="8"/>
      <c r="U697" s="8"/>
      <c r="V697" s="277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1"/>
      <c r="L698" s="8"/>
      <c r="M698" s="8"/>
      <c r="N698" s="1"/>
      <c r="O698" s="1"/>
      <c r="P698" s="8"/>
      <c r="Q698" s="1"/>
      <c r="R698" s="1"/>
      <c r="S698" s="1"/>
      <c r="T698" s="8"/>
      <c r="U698" s="8"/>
      <c r="V698" s="277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1"/>
      <c r="L699" s="8"/>
      <c r="M699" s="8"/>
      <c r="N699" s="1"/>
      <c r="O699" s="1"/>
      <c r="P699" s="8"/>
      <c r="Q699" s="1"/>
      <c r="R699" s="1"/>
      <c r="S699" s="1"/>
      <c r="T699" s="8"/>
      <c r="U699" s="8"/>
      <c r="V699" s="277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1"/>
      <c r="L700" s="8"/>
      <c r="M700" s="8"/>
      <c r="N700" s="1"/>
      <c r="O700" s="1"/>
      <c r="P700" s="8"/>
      <c r="Q700" s="1"/>
      <c r="R700" s="1"/>
      <c r="S700" s="1"/>
      <c r="T700" s="8"/>
      <c r="U700" s="8"/>
      <c r="V700" s="277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1"/>
      <c r="L701" s="8"/>
      <c r="M701" s="8"/>
      <c r="N701" s="1"/>
      <c r="O701" s="1"/>
      <c r="P701" s="8"/>
      <c r="Q701" s="1"/>
      <c r="R701" s="1"/>
      <c r="S701" s="1"/>
      <c r="T701" s="8"/>
      <c r="U701" s="8"/>
      <c r="V701" s="277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1"/>
      <c r="L702" s="8"/>
      <c r="M702" s="8"/>
      <c r="N702" s="1"/>
      <c r="O702" s="1"/>
      <c r="P702" s="8"/>
      <c r="Q702" s="1"/>
      <c r="R702" s="1"/>
      <c r="S702" s="1"/>
      <c r="T702" s="8"/>
      <c r="U702" s="8"/>
      <c r="V702" s="277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1"/>
      <c r="L703" s="8"/>
      <c r="M703" s="8"/>
      <c r="N703" s="1"/>
      <c r="O703" s="1"/>
      <c r="P703" s="8"/>
      <c r="Q703" s="1"/>
      <c r="R703" s="1"/>
      <c r="S703" s="1"/>
      <c r="T703" s="8"/>
      <c r="U703" s="8"/>
      <c r="V703" s="277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1"/>
      <c r="L704" s="8"/>
      <c r="M704" s="8"/>
      <c r="N704" s="1"/>
      <c r="O704" s="1"/>
      <c r="P704" s="8"/>
      <c r="Q704" s="1"/>
      <c r="R704" s="1"/>
      <c r="S704" s="1"/>
      <c r="T704" s="8"/>
      <c r="U704" s="8"/>
      <c r="V704" s="277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1"/>
      <c r="L705" s="8"/>
      <c r="M705" s="8"/>
      <c r="N705" s="1"/>
      <c r="O705" s="1"/>
      <c r="P705" s="8"/>
      <c r="Q705" s="1"/>
      <c r="R705" s="1"/>
      <c r="S705" s="1"/>
      <c r="T705" s="8"/>
      <c r="U705" s="8"/>
      <c r="V705" s="277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1"/>
      <c r="L706" s="8"/>
      <c r="M706" s="8"/>
      <c r="N706" s="1"/>
      <c r="O706" s="1"/>
      <c r="P706" s="8"/>
      <c r="Q706" s="1"/>
      <c r="R706" s="1"/>
      <c r="S706" s="1"/>
      <c r="T706" s="8"/>
      <c r="U706" s="8"/>
      <c r="V706" s="277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1"/>
      <c r="L707" s="8"/>
      <c r="M707" s="8"/>
      <c r="N707" s="1"/>
      <c r="O707" s="1"/>
      <c r="P707" s="8"/>
      <c r="Q707" s="1"/>
      <c r="R707" s="1"/>
      <c r="S707" s="1"/>
      <c r="T707" s="8"/>
      <c r="U707" s="8"/>
      <c r="V707" s="277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1"/>
      <c r="L708" s="8"/>
      <c r="M708" s="8"/>
      <c r="N708" s="1"/>
      <c r="O708" s="1"/>
      <c r="P708" s="8"/>
      <c r="Q708" s="1"/>
      <c r="R708" s="1"/>
      <c r="S708" s="1"/>
      <c r="T708" s="8"/>
      <c r="U708" s="8"/>
      <c r="V708" s="277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1"/>
      <c r="L709" s="8"/>
      <c r="M709" s="8"/>
      <c r="N709" s="1"/>
      <c r="O709" s="1"/>
      <c r="P709" s="8"/>
      <c r="Q709" s="1"/>
      <c r="R709" s="1"/>
      <c r="S709" s="1"/>
      <c r="T709" s="8"/>
      <c r="U709" s="8"/>
      <c r="V709" s="277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1"/>
      <c r="L710" s="8"/>
      <c r="M710" s="8"/>
      <c r="N710" s="1"/>
      <c r="O710" s="1"/>
      <c r="P710" s="8"/>
      <c r="Q710" s="1"/>
      <c r="R710" s="1"/>
      <c r="S710" s="1"/>
      <c r="T710" s="8"/>
      <c r="U710" s="8"/>
      <c r="V710" s="277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1"/>
      <c r="L711" s="8"/>
      <c r="M711" s="8"/>
      <c r="N711" s="1"/>
      <c r="O711" s="1"/>
      <c r="P711" s="8"/>
      <c r="Q711" s="1"/>
      <c r="R711" s="1"/>
      <c r="S711" s="1"/>
      <c r="T711" s="8"/>
      <c r="U711" s="8"/>
      <c r="V711" s="277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1"/>
      <c r="L712" s="8"/>
      <c r="M712" s="8"/>
      <c r="N712" s="1"/>
      <c r="O712" s="1"/>
      <c r="P712" s="8"/>
      <c r="Q712" s="1"/>
      <c r="R712" s="1"/>
      <c r="S712" s="1"/>
      <c r="T712" s="8"/>
      <c r="U712" s="8"/>
      <c r="V712" s="277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1"/>
      <c r="L713" s="8"/>
      <c r="M713" s="8"/>
      <c r="N713" s="1"/>
      <c r="O713" s="1"/>
      <c r="P713" s="8"/>
      <c r="Q713" s="1"/>
      <c r="R713" s="1"/>
      <c r="S713" s="1"/>
      <c r="T713" s="8"/>
      <c r="U713" s="8"/>
      <c r="V713" s="277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1"/>
      <c r="L714" s="8"/>
      <c r="M714" s="8"/>
      <c r="N714" s="1"/>
      <c r="O714" s="1"/>
      <c r="P714" s="8"/>
      <c r="Q714" s="1"/>
      <c r="R714" s="1"/>
      <c r="S714" s="1"/>
      <c r="T714" s="8"/>
      <c r="U714" s="8"/>
      <c r="V714" s="277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1"/>
      <c r="L715" s="8"/>
      <c r="M715" s="8"/>
      <c r="N715" s="1"/>
      <c r="O715" s="1"/>
      <c r="P715" s="8"/>
      <c r="Q715" s="1"/>
      <c r="R715" s="1"/>
      <c r="S715" s="1"/>
      <c r="T715" s="8"/>
      <c r="U715" s="8"/>
      <c r="V715" s="277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1"/>
      <c r="L716" s="8"/>
      <c r="M716" s="8"/>
      <c r="N716" s="1"/>
      <c r="O716" s="1"/>
      <c r="P716" s="8"/>
      <c r="Q716" s="1"/>
      <c r="R716" s="1"/>
      <c r="S716" s="1"/>
      <c r="T716" s="8"/>
      <c r="U716" s="8"/>
      <c r="V716" s="277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1"/>
      <c r="L717" s="8"/>
      <c r="M717" s="8"/>
      <c r="N717" s="1"/>
      <c r="O717" s="1"/>
      <c r="P717" s="8"/>
      <c r="Q717" s="1"/>
      <c r="R717" s="1"/>
      <c r="S717" s="1"/>
      <c r="T717" s="8"/>
      <c r="U717" s="8"/>
      <c r="V717" s="277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1"/>
      <c r="L718" s="8"/>
      <c r="M718" s="8"/>
      <c r="N718" s="1"/>
      <c r="O718" s="1"/>
      <c r="P718" s="8"/>
      <c r="Q718" s="1"/>
      <c r="R718" s="1"/>
      <c r="S718" s="1"/>
      <c r="T718" s="8"/>
      <c r="U718" s="8"/>
      <c r="V718" s="277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1"/>
      <c r="L719" s="8"/>
      <c r="M719" s="8"/>
      <c r="N719" s="1"/>
      <c r="O719" s="1"/>
      <c r="P719" s="8"/>
      <c r="Q719" s="1"/>
      <c r="R719" s="1"/>
      <c r="S719" s="1"/>
      <c r="T719" s="8"/>
      <c r="U719" s="8"/>
      <c r="V719" s="277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1"/>
      <c r="L720" s="8"/>
      <c r="M720" s="8"/>
      <c r="N720" s="1"/>
      <c r="O720" s="1"/>
      <c r="P720" s="8"/>
      <c r="Q720" s="1"/>
      <c r="R720" s="1"/>
      <c r="S720" s="1"/>
      <c r="T720" s="8"/>
      <c r="U720" s="8"/>
      <c r="V720" s="277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1"/>
      <c r="L721" s="8"/>
      <c r="M721" s="8"/>
      <c r="N721" s="1"/>
      <c r="O721" s="1"/>
      <c r="P721" s="8"/>
      <c r="Q721" s="1"/>
      <c r="R721" s="1"/>
      <c r="S721" s="1"/>
      <c r="T721" s="8"/>
      <c r="U721" s="8"/>
      <c r="V721" s="277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1"/>
      <c r="L722" s="8"/>
      <c r="M722" s="8"/>
      <c r="N722" s="1"/>
      <c r="O722" s="1"/>
      <c r="P722" s="8"/>
      <c r="Q722" s="1"/>
      <c r="R722" s="1"/>
      <c r="S722" s="1"/>
      <c r="T722" s="8"/>
      <c r="U722" s="8"/>
      <c r="V722" s="277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1"/>
      <c r="L723" s="8"/>
      <c r="M723" s="8"/>
      <c r="N723" s="1"/>
      <c r="O723" s="1"/>
      <c r="P723" s="8"/>
      <c r="Q723" s="1"/>
      <c r="R723" s="1"/>
      <c r="S723" s="1"/>
      <c r="T723" s="8"/>
      <c r="U723" s="8"/>
      <c r="V723" s="277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1"/>
      <c r="L724" s="8"/>
      <c r="M724" s="8"/>
      <c r="N724" s="1"/>
      <c r="O724" s="1"/>
      <c r="P724" s="8"/>
      <c r="Q724" s="1"/>
      <c r="R724" s="1"/>
      <c r="S724" s="1"/>
      <c r="T724" s="8"/>
      <c r="U724" s="8"/>
      <c r="V724" s="277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1"/>
      <c r="L725" s="8"/>
      <c r="M725" s="8"/>
      <c r="N725" s="1"/>
      <c r="O725" s="1"/>
      <c r="P725" s="8"/>
      <c r="Q725" s="1"/>
      <c r="R725" s="1"/>
      <c r="S725" s="1"/>
      <c r="T725" s="8"/>
      <c r="U725" s="8"/>
      <c r="V725" s="277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1"/>
      <c r="L726" s="8"/>
      <c r="M726" s="8"/>
      <c r="N726" s="1"/>
      <c r="O726" s="1"/>
      <c r="P726" s="8"/>
      <c r="Q726" s="1"/>
      <c r="R726" s="1"/>
      <c r="S726" s="1"/>
      <c r="T726" s="8"/>
      <c r="U726" s="8"/>
      <c r="V726" s="277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1"/>
      <c r="L727" s="8"/>
      <c r="M727" s="8"/>
      <c r="N727" s="1"/>
      <c r="O727" s="1"/>
      <c r="P727" s="8"/>
      <c r="Q727" s="1"/>
      <c r="R727" s="1"/>
      <c r="S727" s="1"/>
      <c r="T727" s="8"/>
      <c r="U727" s="8"/>
      <c r="V727" s="277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1"/>
      <c r="L728" s="8"/>
      <c r="M728" s="8"/>
      <c r="N728" s="1"/>
      <c r="O728" s="1"/>
      <c r="P728" s="8"/>
      <c r="Q728" s="1"/>
      <c r="R728" s="1"/>
      <c r="S728" s="1"/>
      <c r="T728" s="8"/>
      <c r="U728" s="8"/>
      <c r="V728" s="277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1"/>
      <c r="L729" s="8"/>
      <c r="M729" s="8"/>
      <c r="N729" s="1"/>
      <c r="O729" s="1"/>
      <c r="P729" s="8"/>
      <c r="Q729" s="1"/>
      <c r="R729" s="1"/>
      <c r="S729" s="1"/>
      <c r="T729" s="8"/>
      <c r="U729" s="8"/>
      <c r="V729" s="277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1"/>
      <c r="L730" s="8"/>
      <c r="M730" s="8"/>
      <c r="N730" s="1"/>
      <c r="O730" s="1"/>
      <c r="P730" s="8"/>
      <c r="Q730" s="1"/>
      <c r="R730" s="1"/>
      <c r="S730" s="1"/>
      <c r="T730" s="8"/>
      <c r="U730" s="8"/>
      <c r="V730" s="277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1"/>
      <c r="L731" s="8"/>
      <c r="M731" s="8"/>
      <c r="N731" s="1"/>
      <c r="O731" s="1"/>
      <c r="P731" s="8"/>
      <c r="Q731" s="1"/>
      <c r="R731" s="1"/>
      <c r="S731" s="1"/>
      <c r="T731" s="8"/>
      <c r="U731" s="8"/>
      <c r="V731" s="277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1"/>
      <c r="L732" s="8"/>
      <c r="M732" s="8"/>
      <c r="N732" s="1"/>
      <c r="O732" s="1"/>
      <c r="P732" s="8"/>
      <c r="Q732" s="1"/>
      <c r="R732" s="1"/>
      <c r="S732" s="1"/>
      <c r="T732" s="8"/>
      <c r="U732" s="8"/>
      <c r="V732" s="277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1"/>
      <c r="L733" s="8"/>
      <c r="M733" s="8"/>
      <c r="N733" s="1"/>
      <c r="O733" s="1"/>
      <c r="P733" s="8"/>
      <c r="Q733" s="1"/>
      <c r="R733" s="1"/>
      <c r="S733" s="1"/>
      <c r="T733" s="8"/>
      <c r="U733" s="8"/>
      <c r="V733" s="277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1"/>
      <c r="L734" s="8"/>
      <c r="M734" s="8"/>
      <c r="N734" s="1"/>
      <c r="O734" s="1"/>
      <c r="P734" s="8"/>
      <c r="Q734" s="1"/>
      <c r="R734" s="1"/>
      <c r="S734" s="1"/>
      <c r="T734" s="8"/>
      <c r="U734" s="8"/>
      <c r="V734" s="277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1"/>
      <c r="L735" s="8"/>
      <c r="M735" s="8"/>
      <c r="N735" s="1"/>
      <c r="O735" s="1"/>
      <c r="P735" s="8"/>
      <c r="Q735" s="1"/>
      <c r="R735" s="1"/>
      <c r="S735" s="1"/>
      <c r="T735" s="8"/>
      <c r="U735" s="8"/>
      <c r="V735" s="277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1"/>
      <c r="L736" s="8"/>
      <c r="M736" s="8"/>
      <c r="N736" s="1"/>
      <c r="O736" s="1"/>
      <c r="P736" s="8"/>
      <c r="Q736" s="1"/>
      <c r="R736" s="1"/>
      <c r="S736" s="1"/>
      <c r="T736" s="8"/>
      <c r="U736" s="8"/>
      <c r="V736" s="277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1"/>
      <c r="L737" s="8"/>
      <c r="M737" s="8"/>
      <c r="N737" s="1"/>
      <c r="O737" s="1"/>
      <c r="P737" s="8"/>
      <c r="Q737" s="1"/>
      <c r="R737" s="1"/>
      <c r="S737" s="1"/>
      <c r="T737" s="8"/>
      <c r="U737" s="8"/>
      <c r="V737" s="277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1"/>
      <c r="L738" s="8"/>
      <c r="M738" s="8"/>
      <c r="N738" s="1"/>
      <c r="O738" s="1"/>
      <c r="P738" s="8"/>
      <c r="Q738" s="1"/>
      <c r="R738" s="1"/>
      <c r="S738" s="1"/>
      <c r="T738" s="8"/>
      <c r="U738" s="8"/>
      <c r="V738" s="277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1"/>
      <c r="L739" s="8"/>
      <c r="M739" s="8"/>
      <c r="N739" s="1"/>
      <c r="O739" s="1"/>
      <c r="P739" s="8"/>
      <c r="Q739" s="1"/>
      <c r="R739" s="1"/>
      <c r="S739" s="1"/>
      <c r="T739" s="8"/>
      <c r="U739" s="8"/>
      <c r="V739" s="277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1"/>
      <c r="L740" s="8"/>
      <c r="M740" s="8"/>
      <c r="N740" s="1"/>
      <c r="O740" s="1"/>
      <c r="P740" s="8"/>
      <c r="Q740" s="1"/>
      <c r="R740" s="1"/>
      <c r="S740" s="1"/>
      <c r="T740" s="8"/>
      <c r="U740" s="8"/>
      <c r="V740" s="277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1"/>
      <c r="L741" s="8"/>
      <c r="M741" s="8"/>
      <c r="N741" s="1"/>
      <c r="O741" s="1"/>
      <c r="P741" s="8"/>
      <c r="Q741" s="1"/>
      <c r="R741" s="1"/>
      <c r="S741" s="1"/>
      <c r="T741" s="8"/>
      <c r="U741" s="8"/>
      <c r="V741" s="277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1"/>
      <c r="L742" s="8"/>
      <c r="M742" s="8"/>
      <c r="N742" s="1"/>
      <c r="O742" s="1"/>
      <c r="P742" s="8"/>
      <c r="Q742" s="1"/>
      <c r="R742" s="1"/>
      <c r="S742" s="1"/>
      <c r="T742" s="8"/>
      <c r="U742" s="8"/>
      <c r="V742" s="277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1"/>
      <c r="L743" s="8"/>
      <c r="M743" s="8"/>
      <c r="N743" s="1"/>
      <c r="O743" s="1"/>
      <c r="P743" s="8"/>
      <c r="Q743" s="1"/>
      <c r="R743" s="1"/>
      <c r="S743" s="1"/>
      <c r="T743" s="8"/>
      <c r="U743" s="8"/>
      <c r="V743" s="277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1"/>
      <c r="L744" s="8"/>
      <c r="M744" s="8"/>
      <c r="N744" s="1"/>
      <c r="O744" s="1"/>
      <c r="P744" s="8"/>
      <c r="Q744" s="1"/>
      <c r="R744" s="1"/>
      <c r="S744" s="1"/>
      <c r="T744" s="8"/>
      <c r="U744" s="8"/>
      <c r="V744" s="277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1"/>
      <c r="L745" s="8"/>
      <c r="M745" s="8"/>
      <c r="N745" s="1"/>
      <c r="O745" s="1"/>
      <c r="P745" s="8"/>
      <c r="Q745" s="1"/>
      <c r="R745" s="1"/>
      <c r="S745" s="1"/>
      <c r="T745" s="8"/>
      <c r="U745" s="8"/>
      <c r="V745" s="277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1"/>
      <c r="L746" s="8"/>
      <c r="M746" s="8"/>
      <c r="N746" s="1"/>
      <c r="O746" s="1"/>
      <c r="P746" s="8"/>
      <c r="Q746" s="1"/>
      <c r="R746" s="1"/>
      <c r="S746" s="1"/>
      <c r="T746" s="8"/>
      <c r="U746" s="8"/>
      <c r="V746" s="277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1"/>
      <c r="L747" s="8"/>
      <c r="M747" s="8"/>
      <c r="N747" s="1"/>
      <c r="O747" s="1"/>
      <c r="P747" s="8"/>
      <c r="Q747" s="1"/>
      <c r="R747" s="1"/>
      <c r="S747" s="1"/>
      <c r="T747" s="8"/>
      <c r="U747" s="8"/>
      <c r="V747" s="277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1"/>
      <c r="L748" s="8"/>
      <c r="M748" s="8"/>
      <c r="N748" s="1"/>
      <c r="O748" s="1"/>
      <c r="P748" s="8"/>
      <c r="Q748" s="1"/>
      <c r="R748" s="1"/>
      <c r="S748" s="1"/>
      <c r="T748" s="8"/>
      <c r="U748" s="8"/>
      <c r="V748" s="277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1"/>
      <c r="L749" s="8"/>
      <c r="M749" s="8"/>
      <c r="N749" s="1"/>
      <c r="O749" s="1"/>
      <c r="P749" s="8"/>
      <c r="Q749" s="1"/>
      <c r="R749" s="1"/>
      <c r="S749" s="1"/>
      <c r="T749" s="8"/>
      <c r="U749" s="8"/>
      <c r="V749" s="277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1"/>
      <c r="L750" s="8"/>
      <c r="M750" s="8"/>
      <c r="N750" s="1"/>
      <c r="O750" s="1"/>
      <c r="P750" s="8"/>
      <c r="Q750" s="1"/>
      <c r="R750" s="1"/>
      <c r="S750" s="1"/>
      <c r="T750" s="8"/>
      <c r="U750" s="8"/>
      <c r="V750" s="277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1"/>
      <c r="L751" s="8"/>
      <c r="M751" s="8"/>
      <c r="N751" s="1"/>
      <c r="O751" s="1"/>
      <c r="P751" s="8"/>
      <c r="Q751" s="1"/>
      <c r="R751" s="1"/>
      <c r="S751" s="1"/>
      <c r="T751" s="8"/>
      <c r="U751" s="8"/>
      <c r="V751" s="277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1"/>
      <c r="L752" s="8"/>
      <c r="M752" s="8"/>
      <c r="N752" s="1"/>
      <c r="O752" s="1"/>
      <c r="P752" s="8"/>
      <c r="Q752" s="1"/>
      <c r="R752" s="1"/>
      <c r="S752" s="1"/>
      <c r="T752" s="8"/>
      <c r="U752" s="8"/>
      <c r="V752" s="277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1"/>
      <c r="L753" s="8"/>
      <c r="M753" s="8"/>
      <c r="N753" s="1"/>
      <c r="O753" s="1"/>
      <c r="P753" s="8"/>
      <c r="Q753" s="1"/>
      <c r="R753" s="1"/>
      <c r="S753" s="1"/>
      <c r="T753" s="8"/>
      <c r="U753" s="8"/>
      <c r="V753" s="277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1"/>
      <c r="L754" s="8"/>
      <c r="M754" s="8"/>
      <c r="N754" s="1"/>
      <c r="O754" s="1"/>
      <c r="P754" s="8"/>
      <c r="Q754" s="1"/>
      <c r="R754" s="1"/>
      <c r="S754" s="1"/>
      <c r="T754" s="8"/>
      <c r="U754" s="8"/>
      <c r="V754" s="277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1"/>
      <c r="L755" s="8"/>
      <c r="M755" s="8"/>
      <c r="N755" s="1"/>
      <c r="O755" s="1"/>
      <c r="P755" s="8"/>
      <c r="Q755" s="1"/>
      <c r="R755" s="1"/>
      <c r="S755" s="1"/>
      <c r="T755" s="8"/>
      <c r="U755" s="8"/>
      <c r="V755" s="277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1"/>
      <c r="L756" s="8"/>
      <c r="M756" s="8"/>
      <c r="N756" s="1"/>
      <c r="O756" s="1"/>
      <c r="P756" s="8"/>
      <c r="Q756" s="1"/>
      <c r="R756" s="1"/>
      <c r="S756" s="1"/>
      <c r="T756" s="8"/>
      <c r="U756" s="8"/>
      <c r="V756" s="277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1"/>
      <c r="L757" s="8"/>
      <c r="M757" s="8"/>
      <c r="N757" s="1"/>
      <c r="O757" s="1"/>
      <c r="P757" s="8"/>
      <c r="Q757" s="1"/>
      <c r="R757" s="1"/>
      <c r="S757" s="1"/>
      <c r="T757" s="8"/>
      <c r="U757" s="8"/>
      <c r="V757" s="277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1"/>
      <c r="L758" s="8"/>
      <c r="M758" s="8"/>
      <c r="N758" s="1"/>
      <c r="O758" s="1"/>
      <c r="P758" s="8"/>
      <c r="Q758" s="1"/>
      <c r="R758" s="1"/>
      <c r="S758" s="1"/>
      <c r="T758" s="8"/>
      <c r="U758" s="8"/>
      <c r="V758" s="277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1"/>
      <c r="L759" s="8"/>
      <c r="M759" s="8"/>
      <c r="N759" s="1"/>
      <c r="O759" s="1"/>
      <c r="P759" s="8"/>
      <c r="Q759" s="1"/>
      <c r="R759" s="1"/>
      <c r="S759" s="1"/>
      <c r="T759" s="8"/>
      <c r="U759" s="8"/>
      <c r="V759" s="277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1"/>
      <c r="L760" s="8"/>
      <c r="M760" s="8"/>
      <c r="N760" s="1"/>
      <c r="O760" s="1"/>
      <c r="P760" s="8"/>
      <c r="Q760" s="1"/>
      <c r="R760" s="1"/>
      <c r="S760" s="1"/>
      <c r="T760" s="8"/>
      <c r="U760" s="8"/>
      <c r="V760" s="277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1"/>
      <c r="L761" s="8"/>
      <c r="M761" s="8"/>
      <c r="N761" s="1"/>
      <c r="O761" s="1"/>
      <c r="P761" s="8"/>
      <c r="Q761" s="1"/>
      <c r="R761" s="1"/>
      <c r="S761" s="1"/>
      <c r="T761" s="8"/>
      <c r="U761" s="8"/>
      <c r="V761" s="277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1"/>
      <c r="L762" s="8"/>
      <c r="M762" s="8"/>
      <c r="N762" s="1"/>
      <c r="O762" s="1"/>
      <c r="P762" s="8"/>
      <c r="Q762" s="1"/>
      <c r="R762" s="1"/>
      <c r="S762" s="1"/>
      <c r="T762" s="8"/>
      <c r="U762" s="8"/>
      <c r="V762" s="277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1"/>
      <c r="L763" s="8"/>
      <c r="M763" s="8"/>
      <c r="N763" s="1"/>
      <c r="O763" s="1"/>
      <c r="P763" s="8"/>
      <c r="Q763" s="1"/>
      <c r="R763" s="1"/>
      <c r="S763" s="1"/>
      <c r="T763" s="8"/>
      <c r="U763" s="8"/>
      <c r="V763" s="277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1"/>
      <c r="L764" s="8"/>
      <c r="M764" s="8"/>
      <c r="N764" s="1"/>
      <c r="O764" s="1"/>
      <c r="P764" s="8"/>
      <c r="Q764" s="1"/>
      <c r="R764" s="1"/>
      <c r="S764" s="1"/>
      <c r="T764" s="8"/>
      <c r="U764" s="8"/>
      <c r="V764" s="277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1"/>
      <c r="L765" s="8"/>
      <c r="M765" s="8"/>
      <c r="N765" s="1"/>
      <c r="O765" s="1"/>
      <c r="P765" s="8"/>
      <c r="Q765" s="1"/>
      <c r="R765" s="1"/>
      <c r="S765" s="1"/>
      <c r="T765" s="8"/>
      <c r="U765" s="8"/>
      <c r="V765" s="277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1"/>
      <c r="L766" s="8"/>
      <c r="M766" s="8"/>
      <c r="N766" s="1"/>
      <c r="O766" s="1"/>
      <c r="P766" s="8"/>
      <c r="Q766" s="1"/>
      <c r="R766" s="1"/>
      <c r="S766" s="1"/>
      <c r="T766" s="8"/>
      <c r="U766" s="8"/>
      <c r="V766" s="277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1"/>
      <c r="L767" s="8"/>
      <c r="M767" s="8"/>
      <c r="N767" s="1"/>
      <c r="O767" s="1"/>
      <c r="P767" s="8"/>
      <c r="Q767" s="1"/>
      <c r="R767" s="1"/>
      <c r="S767" s="1"/>
      <c r="T767" s="8"/>
      <c r="U767" s="8"/>
      <c r="V767" s="277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1"/>
      <c r="L768" s="8"/>
      <c r="M768" s="8"/>
      <c r="N768" s="1"/>
      <c r="O768" s="1"/>
      <c r="P768" s="8"/>
      <c r="Q768" s="1"/>
      <c r="R768" s="1"/>
      <c r="S768" s="1"/>
      <c r="T768" s="8"/>
      <c r="U768" s="8"/>
      <c r="V768" s="277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1"/>
      <c r="L769" s="8"/>
      <c r="M769" s="8"/>
      <c r="N769" s="1"/>
      <c r="O769" s="1"/>
      <c r="P769" s="8"/>
      <c r="Q769" s="1"/>
      <c r="R769" s="1"/>
      <c r="S769" s="1"/>
      <c r="T769" s="8"/>
      <c r="U769" s="8"/>
      <c r="V769" s="277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1"/>
      <c r="L770" s="8"/>
      <c r="M770" s="8"/>
      <c r="N770" s="1"/>
      <c r="O770" s="1"/>
      <c r="P770" s="8"/>
      <c r="Q770" s="1"/>
      <c r="R770" s="1"/>
      <c r="S770" s="1"/>
      <c r="T770" s="8"/>
      <c r="U770" s="8"/>
      <c r="V770" s="277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1"/>
      <c r="L771" s="8"/>
      <c r="M771" s="8"/>
      <c r="N771" s="1"/>
      <c r="O771" s="1"/>
      <c r="P771" s="8"/>
      <c r="Q771" s="1"/>
      <c r="R771" s="1"/>
      <c r="S771" s="1"/>
      <c r="T771" s="8"/>
      <c r="U771" s="8"/>
      <c r="V771" s="277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1"/>
      <c r="L772" s="8"/>
      <c r="M772" s="8"/>
      <c r="N772" s="1"/>
      <c r="O772" s="1"/>
      <c r="P772" s="8"/>
      <c r="Q772" s="1"/>
      <c r="R772" s="1"/>
      <c r="S772" s="1"/>
      <c r="T772" s="8"/>
      <c r="U772" s="8"/>
      <c r="V772" s="277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1"/>
      <c r="L773" s="8"/>
      <c r="M773" s="8"/>
      <c r="N773" s="1"/>
      <c r="O773" s="1"/>
      <c r="P773" s="8"/>
      <c r="Q773" s="1"/>
      <c r="R773" s="1"/>
      <c r="S773" s="1"/>
      <c r="T773" s="8"/>
      <c r="U773" s="8"/>
      <c r="V773" s="277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1"/>
      <c r="L774" s="8"/>
      <c r="M774" s="8"/>
      <c r="N774" s="1"/>
      <c r="O774" s="1"/>
      <c r="P774" s="8"/>
      <c r="Q774" s="1"/>
      <c r="R774" s="1"/>
      <c r="S774" s="1"/>
      <c r="T774" s="8"/>
      <c r="U774" s="8"/>
      <c r="V774" s="277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1"/>
      <c r="L775" s="8"/>
      <c r="M775" s="8"/>
      <c r="N775" s="1"/>
      <c r="O775" s="1"/>
      <c r="P775" s="8"/>
      <c r="Q775" s="1"/>
      <c r="R775" s="1"/>
      <c r="S775" s="1"/>
      <c r="T775" s="8"/>
      <c r="U775" s="8"/>
      <c r="V775" s="277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1"/>
      <c r="L776" s="8"/>
      <c r="M776" s="8"/>
      <c r="N776" s="1"/>
      <c r="O776" s="1"/>
      <c r="P776" s="8"/>
      <c r="Q776" s="1"/>
      <c r="R776" s="1"/>
      <c r="S776" s="1"/>
      <c r="T776" s="8"/>
      <c r="U776" s="8"/>
      <c r="V776" s="277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1"/>
      <c r="L777" s="8"/>
      <c r="M777" s="8"/>
      <c r="N777" s="1"/>
      <c r="O777" s="1"/>
      <c r="P777" s="8"/>
      <c r="Q777" s="1"/>
      <c r="R777" s="1"/>
      <c r="S777" s="1"/>
      <c r="T777" s="8"/>
      <c r="U777" s="8"/>
      <c r="V777" s="277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1"/>
      <c r="L778" s="8"/>
      <c r="M778" s="8"/>
      <c r="N778" s="1"/>
      <c r="O778" s="1"/>
      <c r="P778" s="8"/>
      <c r="Q778" s="1"/>
      <c r="R778" s="1"/>
      <c r="S778" s="1"/>
      <c r="T778" s="8"/>
      <c r="U778" s="8"/>
      <c r="V778" s="277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1"/>
      <c r="L779" s="8"/>
      <c r="M779" s="8"/>
      <c r="N779" s="1"/>
      <c r="O779" s="1"/>
      <c r="P779" s="8"/>
      <c r="Q779" s="1"/>
      <c r="R779" s="1"/>
      <c r="S779" s="1"/>
      <c r="T779" s="8"/>
      <c r="U779" s="8"/>
      <c r="V779" s="277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1"/>
      <c r="L780" s="8"/>
      <c r="M780" s="8"/>
      <c r="N780" s="1"/>
      <c r="O780" s="1"/>
      <c r="P780" s="8"/>
      <c r="Q780" s="1"/>
      <c r="R780" s="1"/>
      <c r="S780" s="1"/>
      <c r="T780" s="8"/>
      <c r="U780" s="8"/>
      <c r="V780" s="277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1"/>
      <c r="L781" s="8"/>
      <c r="M781" s="8"/>
      <c r="N781" s="1"/>
      <c r="O781" s="1"/>
      <c r="P781" s="8"/>
      <c r="Q781" s="1"/>
      <c r="R781" s="1"/>
      <c r="S781" s="1"/>
      <c r="T781" s="8"/>
      <c r="U781" s="8"/>
      <c r="V781" s="277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1"/>
      <c r="L782" s="8"/>
      <c r="M782" s="8"/>
      <c r="N782" s="1"/>
      <c r="O782" s="1"/>
      <c r="P782" s="8"/>
      <c r="Q782" s="1"/>
      <c r="R782" s="1"/>
      <c r="S782" s="1"/>
      <c r="T782" s="8"/>
      <c r="U782" s="8"/>
      <c r="V782" s="277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1"/>
      <c r="L783" s="8"/>
      <c r="M783" s="8"/>
      <c r="N783" s="1"/>
      <c r="O783" s="1"/>
      <c r="P783" s="8"/>
      <c r="Q783" s="1"/>
      <c r="R783" s="1"/>
      <c r="S783" s="1"/>
      <c r="T783" s="8"/>
      <c r="U783" s="8"/>
      <c r="V783" s="277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1"/>
      <c r="L784" s="8"/>
      <c r="M784" s="8"/>
      <c r="N784" s="1"/>
      <c r="O784" s="1"/>
      <c r="P784" s="8"/>
      <c r="Q784" s="1"/>
      <c r="R784" s="1"/>
      <c r="S784" s="1"/>
      <c r="T784" s="8"/>
      <c r="U784" s="8"/>
      <c r="V784" s="277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1"/>
      <c r="L785" s="8"/>
      <c r="M785" s="8"/>
      <c r="N785" s="1"/>
      <c r="O785" s="1"/>
      <c r="P785" s="8"/>
      <c r="Q785" s="1"/>
      <c r="R785" s="1"/>
      <c r="S785" s="1"/>
      <c r="T785" s="8"/>
      <c r="U785" s="8"/>
      <c r="V785" s="277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1"/>
      <c r="L786" s="8"/>
      <c r="M786" s="8"/>
      <c r="N786" s="1"/>
      <c r="O786" s="1"/>
      <c r="P786" s="8"/>
      <c r="Q786" s="1"/>
      <c r="R786" s="1"/>
      <c r="S786" s="1"/>
      <c r="T786" s="8"/>
      <c r="U786" s="8"/>
      <c r="V786" s="277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1"/>
      <c r="L787" s="8"/>
      <c r="M787" s="8"/>
      <c r="N787" s="1"/>
      <c r="O787" s="1"/>
      <c r="P787" s="8"/>
      <c r="Q787" s="1"/>
      <c r="R787" s="1"/>
      <c r="S787" s="1"/>
      <c r="T787" s="8"/>
      <c r="U787" s="8"/>
      <c r="V787" s="277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1"/>
      <c r="L788" s="8"/>
      <c r="M788" s="8"/>
      <c r="N788" s="1"/>
      <c r="O788" s="1"/>
      <c r="P788" s="8"/>
      <c r="Q788" s="1"/>
      <c r="R788" s="1"/>
      <c r="S788" s="1"/>
      <c r="T788" s="8"/>
      <c r="U788" s="8"/>
      <c r="V788" s="277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1"/>
      <c r="L789" s="8"/>
      <c r="M789" s="8"/>
      <c r="N789" s="1"/>
      <c r="O789" s="1"/>
      <c r="P789" s="8"/>
      <c r="Q789" s="1"/>
      <c r="R789" s="1"/>
      <c r="S789" s="1"/>
      <c r="T789" s="8"/>
      <c r="U789" s="8"/>
      <c r="V789" s="277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1"/>
      <c r="L790" s="8"/>
      <c r="M790" s="8"/>
      <c r="N790" s="1"/>
      <c r="O790" s="1"/>
      <c r="P790" s="8"/>
      <c r="Q790" s="1"/>
      <c r="R790" s="1"/>
      <c r="S790" s="1"/>
      <c r="T790" s="8"/>
      <c r="U790" s="8"/>
      <c r="V790" s="277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1"/>
      <c r="L791" s="8"/>
      <c r="M791" s="8"/>
      <c r="N791" s="1"/>
      <c r="O791" s="1"/>
      <c r="P791" s="8"/>
      <c r="Q791" s="1"/>
      <c r="R791" s="1"/>
      <c r="S791" s="1"/>
      <c r="T791" s="8"/>
      <c r="U791" s="8"/>
      <c r="V791" s="277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1"/>
      <c r="L792" s="8"/>
      <c r="M792" s="8"/>
      <c r="N792" s="1"/>
      <c r="O792" s="1"/>
      <c r="P792" s="8"/>
      <c r="Q792" s="1"/>
      <c r="R792" s="1"/>
      <c r="S792" s="1"/>
      <c r="T792" s="8"/>
      <c r="U792" s="8"/>
      <c r="V792" s="277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1"/>
      <c r="L793" s="8"/>
      <c r="M793" s="8"/>
      <c r="N793" s="1"/>
      <c r="O793" s="1"/>
      <c r="P793" s="8"/>
      <c r="Q793" s="1"/>
      <c r="R793" s="1"/>
      <c r="S793" s="1"/>
      <c r="T793" s="8"/>
      <c r="U793" s="8"/>
      <c r="V793" s="277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1"/>
      <c r="L794" s="8"/>
      <c r="M794" s="8"/>
      <c r="N794" s="1"/>
      <c r="O794" s="1"/>
      <c r="P794" s="8"/>
      <c r="Q794" s="1"/>
      <c r="R794" s="1"/>
      <c r="S794" s="1"/>
      <c r="T794" s="8"/>
      <c r="U794" s="8"/>
      <c r="V794" s="277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1"/>
      <c r="L795" s="8"/>
      <c r="M795" s="8"/>
      <c r="N795" s="1"/>
      <c r="O795" s="1"/>
      <c r="P795" s="8"/>
      <c r="Q795" s="1"/>
      <c r="R795" s="1"/>
      <c r="S795" s="1"/>
      <c r="T795" s="8"/>
      <c r="U795" s="8"/>
      <c r="V795" s="277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1"/>
      <c r="L796" s="8"/>
      <c r="M796" s="8"/>
      <c r="N796" s="1"/>
      <c r="O796" s="1"/>
      <c r="P796" s="8"/>
      <c r="Q796" s="1"/>
      <c r="R796" s="1"/>
      <c r="S796" s="1"/>
      <c r="T796" s="8"/>
      <c r="U796" s="8"/>
      <c r="V796" s="277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1"/>
      <c r="L797" s="8"/>
      <c r="M797" s="8"/>
      <c r="N797" s="1"/>
      <c r="O797" s="1"/>
      <c r="P797" s="8"/>
      <c r="Q797" s="1"/>
      <c r="R797" s="1"/>
      <c r="S797" s="1"/>
      <c r="T797" s="8"/>
      <c r="U797" s="8"/>
      <c r="V797" s="277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1"/>
      <c r="L798" s="8"/>
      <c r="M798" s="8"/>
      <c r="N798" s="1"/>
      <c r="O798" s="1"/>
      <c r="P798" s="8"/>
      <c r="Q798" s="1"/>
      <c r="R798" s="1"/>
      <c r="S798" s="1"/>
      <c r="T798" s="8"/>
      <c r="U798" s="8"/>
      <c r="V798" s="277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1"/>
      <c r="L799" s="8"/>
      <c r="M799" s="8"/>
      <c r="N799" s="1"/>
      <c r="O799" s="1"/>
      <c r="P799" s="8"/>
      <c r="Q799" s="1"/>
      <c r="R799" s="1"/>
      <c r="S799" s="1"/>
      <c r="T799" s="8"/>
      <c r="U799" s="8"/>
      <c r="V799" s="277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1"/>
      <c r="L800" s="8"/>
      <c r="M800" s="8"/>
      <c r="N800" s="1"/>
      <c r="O800" s="1"/>
      <c r="P800" s="8"/>
      <c r="Q800" s="1"/>
      <c r="R800" s="1"/>
      <c r="S800" s="1"/>
      <c r="T800" s="8"/>
      <c r="U800" s="8"/>
      <c r="V800" s="277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1"/>
      <c r="L801" s="8"/>
      <c r="M801" s="8"/>
      <c r="N801" s="1"/>
      <c r="O801" s="1"/>
      <c r="P801" s="8"/>
      <c r="Q801" s="1"/>
      <c r="R801" s="1"/>
      <c r="S801" s="1"/>
      <c r="T801" s="8"/>
      <c r="U801" s="8"/>
      <c r="V801" s="277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1"/>
      <c r="L802" s="8"/>
      <c r="M802" s="8"/>
      <c r="N802" s="1"/>
      <c r="O802" s="1"/>
      <c r="P802" s="8"/>
      <c r="Q802" s="1"/>
      <c r="R802" s="1"/>
      <c r="S802" s="1"/>
      <c r="T802" s="8"/>
      <c r="U802" s="8"/>
      <c r="V802" s="277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1"/>
      <c r="L803" s="8"/>
      <c r="M803" s="8"/>
      <c r="N803" s="1"/>
      <c r="O803" s="1"/>
      <c r="P803" s="8"/>
      <c r="Q803" s="1"/>
      <c r="R803" s="1"/>
      <c r="S803" s="1"/>
      <c r="T803" s="8"/>
      <c r="U803" s="8"/>
      <c r="V803" s="277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1"/>
      <c r="L804" s="8"/>
      <c r="M804" s="8"/>
      <c r="N804" s="1"/>
      <c r="O804" s="1"/>
      <c r="P804" s="8"/>
      <c r="Q804" s="1"/>
      <c r="R804" s="1"/>
      <c r="S804" s="1"/>
      <c r="T804" s="8"/>
      <c r="U804" s="8"/>
      <c r="V804" s="277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1"/>
      <c r="L805" s="8"/>
      <c r="M805" s="8"/>
      <c r="N805" s="1"/>
      <c r="O805" s="1"/>
      <c r="P805" s="8"/>
      <c r="Q805" s="1"/>
      <c r="R805" s="1"/>
      <c r="S805" s="1"/>
      <c r="T805" s="8"/>
      <c r="U805" s="8"/>
      <c r="V805" s="277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1"/>
      <c r="L806" s="8"/>
      <c r="M806" s="8"/>
      <c r="N806" s="1"/>
      <c r="O806" s="1"/>
      <c r="P806" s="8"/>
      <c r="Q806" s="1"/>
      <c r="R806" s="1"/>
      <c r="S806" s="1"/>
      <c r="T806" s="8"/>
      <c r="U806" s="8"/>
      <c r="V806" s="277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1"/>
      <c r="L807" s="8"/>
      <c r="M807" s="8"/>
      <c r="N807" s="1"/>
      <c r="O807" s="1"/>
      <c r="P807" s="8"/>
      <c r="Q807" s="1"/>
      <c r="R807" s="1"/>
      <c r="S807" s="1"/>
      <c r="T807" s="8"/>
      <c r="U807" s="8"/>
      <c r="V807" s="277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1"/>
      <c r="L808" s="8"/>
      <c r="M808" s="8"/>
      <c r="N808" s="1"/>
      <c r="O808" s="1"/>
      <c r="P808" s="8"/>
      <c r="Q808" s="1"/>
      <c r="R808" s="1"/>
      <c r="S808" s="1"/>
      <c r="T808" s="8"/>
      <c r="U808" s="8"/>
      <c r="V808" s="277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1"/>
      <c r="L809" s="8"/>
      <c r="M809" s="8"/>
      <c r="N809" s="1"/>
      <c r="O809" s="1"/>
      <c r="P809" s="8"/>
      <c r="Q809" s="1"/>
      <c r="R809" s="1"/>
      <c r="S809" s="1"/>
      <c r="T809" s="8"/>
      <c r="U809" s="8"/>
      <c r="V809" s="277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1"/>
      <c r="L810" s="8"/>
      <c r="M810" s="8"/>
      <c r="N810" s="1"/>
      <c r="O810" s="1"/>
      <c r="P810" s="8"/>
      <c r="Q810" s="1"/>
      <c r="R810" s="1"/>
      <c r="S810" s="1"/>
      <c r="T810" s="8"/>
      <c r="U810" s="8"/>
      <c r="V810" s="277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1"/>
      <c r="L811" s="8"/>
      <c r="M811" s="8"/>
      <c r="N811" s="1"/>
      <c r="O811" s="1"/>
      <c r="P811" s="8"/>
      <c r="Q811" s="1"/>
      <c r="R811" s="1"/>
      <c r="S811" s="1"/>
      <c r="T811" s="8"/>
      <c r="U811" s="8"/>
      <c r="V811" s="277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1"/>
      <c r="L812" s="8"/>
      <c r="M812" s="8"/>
      <c r="N812" s="1"/>
      <c r="O812" s="1"/>
      <c r="P812" s="8"/>
      <c r="Q812" s="1"/>
      <c r="R812" s="1"/>
      <c r="S812" s="1"/>
      <c r="T812" s="8"/>
      <c r="U812" s="8"/>
      <c r="V812" s="277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1"/>
      <c r="L813" s="8"/>
      <c r="M813" s="8"/>
      <c r="N813" s="1"/>
      <c r="O813" s="1"/>
      <c r="P813" s="8"/>
      <c r="Q813" s="1"/>
      <c r="R813" s="1"/>
      <c r="S813" s="1"/>
      <c r="T813" s="8"/>
      <c r="U813" s="8"/>
      <c r="V813" s="277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1"/>
      <c r="L814" s="8"/>
      <c r="M814" s="8"/>
      <c r="N814" s="1"/>
      <c r="O814" s="1"/>
      <c r="P814" s="8"/>
      <c r="Q814" s="1"/>
      <c r="R814" s="1"/>
      <c r="S814" s="1"/>
      <c r="T814" s="8"/>
      <c r="U814" s="8"/>
      <c r="V814" s="277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1"/>
      <c r="L815" s="8"/>
      <c r="M815" s="8"/>
      <c r="N815" s="1"/>
      <c r="O815" s="1"/>
      <c r="P815" s="8"/>
      <c r="Q815" s="1"/>
      <c r="R815" s="1"/>
      <c r="S815" s="1"/>
      <c r="T815" s="8"/>
      <c r="U815" s="8"/>
      <c r="V815" s="277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1"/>
      <c r="L816" s="8"/>
      <c r="M816" s="8"/>
      <c r="N816" s="1"/>
      <c r="O816" s="1"/>
      <c r="P816" s="8"/>
      <c r="Q816" s="1"/>
      <c r="R816" s="1"/>
      <c r="S816" s="1"/>
      <c r="T816" s="8"/>
      <c r="U816" s="8"/>
      <c r="V816" s="277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1"/>
      <c r="L817" s="8"/>
      <c r="M817" s="8"/>
      <c r="N817" s="1"/>
      <c r="O817" s="1"/>
      <c r="P817" s="8"/>
      <c r="Q817" s="1"/>
      <c r="R817" s="1"/>
      <c r="S817" s="1"/>
      <c r="T817" s="8"/>
      <c r="U817" s="8"/>
      <c r="V817" s="277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1"/>
      <c r="L818" s="8"/>
      <c r="M818" s="8"/>
      <c r="N818" s="1"/>
      <c r="O818" s="1"/>
      <c r="P818" s="8"/>
      <c r="Q818" s="1"/>
      <c r="R818" s="1"/>
      <c r="S818" s="1"/>
      <c r="T818" s="8"/>
      <c r="U818" s="8"/>
      <c r="V818" s="277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1"/>
      <c r="L819" s="8"/>
      <c r="M819" s="8"/>
      <c r="N819" s="1"/>
      <c r="O819" s="1"/>
      <c r="P819" s="8"/>
      <c r="Q819" s="1"/>
      <c r="R819" s="1"/>
      <c r="S819" s="1"/>
      <c r="T819" s="8"/>
      <c r="U819" s="8"/>
      <c r="V819" s="277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1"/>
      <c r="L820" s="8"/>
      <c r="M820" s="8"/>
      <c r="N820" s="1"/>
      <c r="O820" s="1"/>
      <c r="P820" s="8"/>
      <c r="Q820" s="1"/>
      <c r="R820" s="1"/>
      <c r="S820" s="1"/>
      <c r="T820" s="8"/>
      <c r="U820" s="8"/>
      <c r="V820" s="277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1"/>
      <c r="L821" s="8"/>
      <c r="M821" s="8"/>
      <c r="N821" s="1"/>
      <c r="O821" s="1"/>
      <c r="P821" s="8"/>
      <c r="Q821" s="1"/>
      <c r="R821" s="1"/>
      <c r="S821" s="1"/>
      <c r="T821" s="8"/>
      <c r="U821" s="8"/>
      <c r="V821" s="277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1"/>
      <c r="L822" s="8"/>
      <c r="M822" s="8"/>
      <c r="N822" s="1"/>
      <c r="O822" s="1"/>
      <c r="P822" s="8"/>
      <c r="Q822" s="1"/>
      <c r="R822" s="1"/>
      <c r="S822" s="1"/>
      <c r="T822" s="8"/>
      <c r="U822" s="8"/>
      <c r="V822" s="277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1"/>
      <c r="L823" s="8"/>
      <c r="M823" s="8"/>
      <c r="N823" s="1"/>
      <c r="O823" s="1"/>
      <c r="P823" s="8"/>
      <c r="Q823" s="1"/>
      <c r="R823" s="1"/>
      <c r="S823" s="1"/>
      <c r="T823" s="8"/>
      <c r="U823" s="8"/>
      <c r="V823" s="277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1"/>
      <c r="L824" s="8"/>
      <c r="M824" s="8"/>
      <c r="N824" s="1"/>
      <c r="O824" s="1"/>
      <c r="P824" s="8"/>
      <c r="Q824" s="1"/>
      <c r="R824" s="1"/>
      <c r="S824" s="1"/>
      <c r="T824" s="8"/>
      <c r="U824" s="8"/>
      <c r="V824" s="277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1"/>
      <c r="L825" s="8"/>
      <c r="M825" s="8"/>
      <c r="N825" s="1"/>
      <c r="O825" s="1"/>
      <c r="P825" s="8"/>
      <c r="Q825" s="1"/>
      <c r="R825" s="1"/>
      <c r="S825" s="1"/>
      <c r="T825" s="8"/>
      <c r="U825" s="8"/>
      <c r="V825" s="277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1"/>
      <c r="L826" s="8"/>
      <c r="M826" s="8"/>
      <c r="N826" s="1"/>
      <c r="O826" s="1"/>
      <c r="P826" s="8"/>
      <c r="Q826" s="1"/>
      <c r="R826" s="1"/>
      <c r="S826" s="1"/>
      <c r="T826" s="8"/>
      <c r="U826" s="8"/>
      <c r="V826" s="277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1"/>
      <c r="L827" s="8"/>
      <c r="M827" s="8"/>
      <c r="N827" s="1"/>
      <c r="O827" s="1"/>
      <c r="P827" s="8"/>
      <c r="Q827" s="1"/>
      <c r="R827" s="1"/>
      <c r="S827" s="1"/>
      <c r="T827" s="8"/>
      <c r="U827" s="8"/>
      <c r="V827" s="277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1"/>
      <c r="L828" s="8"/>
      <c r="M828" s="8"/>
      <c r="N828" s="1"/>
      <c r="O828" s="1"/>
      <c r="P828" s="8"/>
      <c r="Q828" s="1"/>
      <c r="R828" s="1"/>
      <c r="S828" s="1"/>
      <c r="T828" s="8"/>
      <c r="U828" s="8"/>
      <c r="V828" s="277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1"/>
      <c r="L829" s="8"/>
      <c r="M829" s="8"/>
      <c r="N829" s="1"/>
      <c r="O829" s="1"/>
      <c r="P829" s="8"/>
      <c r="Q829" s="1"/>
      <c r="R829" s="1"/>
      <c r="S829" s="1"/>
      <c r="T829" s="8"/>
      <c r="U829" s="8"/>
      <c r="V829" s="277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1"/>
      <c r="L830" s="8"/>
      <c r="M830" s="8"/>
      <c r="N830" s="1"/>
      <c r="O830" s="1"/>
      <c r="P830" s="8"/>
      <c r="Q830" s="1"/>
      <c r="R830" s="1"/>
      <c r="S830" s="1"/>
      <c r="T830" s="8"/>
      <c r="U830" s="8"/>
      <c r="V830" s="277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1"/>
      <c r="L831" s="8"/>
      <c r="M831" s="8"/>
      <c r="N831" s="1"/>
      <c r="O831" s="1"/>
      <c r="P831" s="8"/>
      <c r="Q831" s="1"/>
      <c r="R831" s="1"/>
      <c r="S831" s="1"/>
      <c r="T831" s="8"/>
      <c r="U831" s="8"/>
      <c r="V831" s="277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1"/>
      <c r="L832" s="8"/>
      <c r="M832" s="8"/>
      <c r="N832" s="1"/>
      <c r="O832" s="1"/>
      <c r="P832" s="8"/>
      <c r="Q832" s="1"/>
      <c r="R832" s="1"/>
      <c r="S832" s="1"/>
      <c r="T832" s="8"/>
      <c r="U832" s="8"/>
      <c r="V832" s="277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1"/>
      <c r="L833" s="8"/>
      <c r="M833" s="8"/>
      <c r="N833" s="1"/>
      <c r="O833" s="1"/>
      <c r="P833" s="8"/>
      <c r="Q833" s="1"/>
      <c r="R833" s="1"/>
      <c r="S833" s="1"/>
      <c r="T833" s="8"/>
      <c r="U833" s="8"/>
      <c r="V833" s="277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1"/>
      <c r="L834" s="8"/>
      <c r="M834" s="8"/>
      <c r="N834" s="1"/>
      <c r="O834" s="1"/>
      <c r="P834" s="8"/>
      <c r="Q834" s="1"/>
      <c r="R834" s="1"/>
      <c r="S834" s="1"/>
      <c r="T834" s="8"/>
      <c r="U834" s="8"/>
      <c r="V834" s="277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1"/>
      <c r="L835" s="8"/>
      <c r="M835" s="8"/>
      <c r="N835" s="1"/>
      <c r="O835" s="1"/>
      <c r="P835" s="8"/>
      <c r="Q835" s="1"/>
      <c r="R835" s="1"/>
      <c r="S835" s="1"/>
      <c r="T835" s="8"/>
      <c r="U835" s="8"/>
      <c r="V835" s="277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1"/>
      <c r="L836" s="8"/>
      <c r="M836" s="8"/>
      <c r="N836" s="1"/>
      <c r="O836" s="1"/>
      <c r="P836" s="8"/>
      <c r="Q836" s="1"/>
      <c r="R836" s="1"/>
      <c r="S836" s="1"/>
      <c r="T836" s="8"/>
      <c r="U836" s="8"/>
      <c r="V836" s="277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1"/>
      <c r="L837" s="8"/>
      <c r="M837" s="8"/>
      <c r="N837" s="1"/>
      <c r="O837" s="1"/>
      <c r="P837" s="8"/>
      <c r="Q837" s="1"/>
      <c r="R837" s="1"/>
      <c r="S837" s="1"/>
      <c r="T837" s="8"/>
      <c r="U837" s="8"/>
      <c r="V837" s="277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1"/>
      <c r="L838" s="8"/>
      <c r="M838" s="8"/>
      <c r="N838" s="1"/>
      <c r="O838" s="1"/>
      <c r="P838" s="8"/>
      <c r="Q838" s="1"/>
      <c r="R838" s="1"/>
      <c r="S838" s="1"/>
      <c r="T838" s="8"/>
      <c r="U838" s="8"/>
      <c r="V838" s="277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1"/>
      <c r="L839" s="8"/>
      <c r="M839" s="8"/>
      <c r="N839" s="1"/>
      <c r="O839" s="1"/>
      <c r="P839" s="8"/>
      <c r="Q839" s="1"/>
      <c r="R839" s="1"/>
      <c r="S839" s="1"/>
      <c r="T839" s="8"/>
      <c r="U839" s="8"/>
      <c r="V839" s="277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1"/>
      <c r="L840" s="8"/>
      <c r="M840" s="8"/>
      <c r="N840" s="1"/>
      <c r="O840" s="1"/>
      <c r="P840" s="8"/>
      <c r="Q840" s="1"/>
      <c r="R840" s="1"/>
      <c r="S840" s="1"/>
      <c r="T840" s="8"/>
      <c r="U840" s="8"/>
      <c r="V840" s="277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1"/>
      <c r="L841" s="8"/>
      <c r="M841" s="8"/>
      <c r="N841" s="1"/>
      <c r="O841" s="1"/>
      <c r="P841" s="8"/>
      <c r="Q841" s="1"/>
      <c r="R841" s="1"/>
      <c r="S841" s="1"/>
      <c r="T841" s="8"/>
      <c r="U841" s="8"/>
      <c r="V841" s="277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1"/>
      <c r="L842" s="8"/>
      <c r="M842" s="8"/>
      <c r="N842" s="1"/>
      <c r="O842" s="1"/>
      <c r="P842" s="8"/>
      <c r="Q842" s="1"/>
      <c r="R842" s="1"/>
      <c r="S842" s="1"/>
      <c r="T842" s="8"/>
      <c r="U842" s="8"/>
      <c r="V842" s="277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1"/>
      <c r="L843" s="8"/>
      <c r="M843" s="8"/>
      <c r="N843" s="1"/>
      <c r="O843" s="1"/>
      <c r="P843" s="8"/>
      <c r="Q843" s="1"/>
      <c r="R843" s="1"/>
      <c r="S843" s="1"/>
      <c r="T843" s="8"/>
      <c r="U843" s="8"/>
      <c r="V843" s="277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1"/>
      <c r="L844" s="8"/>
      <c r="M844" s="8"/>
      <c r="N844" s="1"/>
      <c r="O844" s="1"/>
      <c r="P844" s="8"/>
      <c r="Q844" s="1"/>
      <c r="R844" s="1"/>
      <c r="S844" s="1"/>
      <c r="T844" s="8"/>
      <c r="U844" s="8"/>
      <c r="V844" s="277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1"/>
      <c r="L845" s="8"/>
      <c r="M845" s="8"/>
      <c r="N845" s="1"/>
      <c r="O845" s="1"/>
      <c r="P845" s="8"/>
      <c r="Q845" s="1"/>
      <c r="R845" s="1"/>
      <c r="S845" s="1"/>
      <c r="T845" s="8"/>
      <c r="U845" s="8"/>
      <c r="V845" s="277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1"/>
      <c r="L846" s="8"/>
      <c r="M846" s="8"/>
      <c r="N846" s="1"/>
      <c r="O846" s="1"/>
      <c r="P846" s="8"/>
      <c r="Q846" s="1"/>
      <c r="R846" s="1"/>
      <c r="S846" s="1"/>
      <c r="T846" s="8"/>
      <c r="U846" s="8"/>
      <c r="V846" s="277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1"/>
      <c r="L847" s="8"/>
      <c r="M847" s="8"/>
      <c r="N847" s="1"/>
      <c r="O847" s="1"/>
      <c r="P847" s="8"/>
      <c r="Q847" s="1"/>
      <c r="R847" s="1"/>
      <c r="S847" s="1"/>
      <c r="T847" s="8"/>
      <c r="U847" s="8"/>
      <c r="V847" s="277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1"/>
      <c r="L848" s="8"/>
      <c r="M848" s="8"/>
      <c r="N848" s="1"/>
      <c r="O848" s="1"/>
      <c r="P848" s="8"/>
      <c r="Q848" s="1"/>
      <c r="R848" s="1"/>
      <c r="S848" s="1"/>
      <c r="T848" s="8"/>
      <c r="U848" s="8"/>
      <c r="V848" s="277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1"/>
      <c r="L849" s="8"/>
      <c r="M849" s="8"/>
      <c r="N849" s="1"/>
      <c r="O849" s="1"/>
      <c r="P849" s="8"/>
      <c r="Q849" s="1"/>
      <c r="R849" s="1"/>
      <c r="S849" s="1"/>
      <c r="T849" s="8"/>
      <c r="U849" s="8"/>
      <c r="V849" s="277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1"/>
      <c r="L850" s="8"/>
      <c r="M850" s="8"/>
      <c r="N850" s="1"/>
      <c r="O850" s="1"/>
      <c r="P850" s="8"/>
      <c r="Q850" s="1"/>
      <c r="R850" s="1"/>
      <c r="S850" s="1"/>
      <c r="T850" s="8"/>
      <c r="U850" s="8"/>
      <c r="V850" s="277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1"/>
      <c r="L851" s="8"/>
      <c r="M851" s="8"/>
      <c r="N851" s="1"/>
      <c r="O851" s="1"/>
      <c r="P851" s="8"/>
      <c r="Q851" s="1"/>
      <c r="R851" s="1"/>
      <c r="S851" s="1"/>
      <c r="T851" s="8"/>
      <c r="U851" s="8"/>
      <c r="V851" s="277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1"/>
      <c r="L852" s="8"/>
      <c r="M852" s="8"/>
      <c r="N852" s="1"/>
      <c r="O852" s="1"/>
      <c r="P852" s="8"/>
      <c r="Q852" s="1"/>
      <c r="R852" s="1"/>
      <c r="S852" s="1"/>
      <c r="T852" s="8"/>
      <c r="U852" s="8"/>
      <c r="V852" s="277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1"/>
      <c r="L853" s="8"/>
      <c r="M853" s="8"/>
      <c r="N853" s="1"/>
      <c r="O853" s="1"/>
      <c r="P853" s="8"/>
      <c r="Q853" s="1"/>
      <c r="R853" s="1"/>
      <c r="S853" s="1"/>
      <c r="T853" s="8"/>
      <c r="U853" s="8"/>
      <c r="V853" s="277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1"/>
      <c r="L854" s="8"/>
      <c r="M854" s="8"/>
      <c r="N854" s="1"/>
      <c r="O854" s="1"/>
      <c r="P854" s="8"/>
      <c r="Q854" s="1"/>
      <c r="R854" s="1"/>
      <c r="S854" s="1"/>
      <c r="T854" s="8"/>
      <c r="U854" s="8"/>
      <c r="V854" s="277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1"/>
      <c r="L855" s="8"/>
      <c r="M855" s="8"/>
      <c r="N855" s="1"/>
      <c r="O855" s="1"/>
      <c r="P855" s="8"/>
      <c r="Q855" s="1"/>
      <c r="R855" s="1"/>
      <c r="S855" s="1"/>
      <c r="T855" s="8"/>
      <c r="U855" s="8"/>
      <c r="V855" s="277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1"/>
      <c r="L856" s="8"/>
      <c r="M856" s="8"/>
      <c r="N856" s="1"/>
      <c r="O856" s="1"/>
      <c r="P856" s="8"/>
      <c r="Q856" s="1"/>
      <c r="R856" s="1"/>
      <c r="S856" s="1"/>
      <c r="T856" s="8"/>
      <c r="U856" s="8"/>
      <c r="V856" s="277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1"/>
      <c r="L857" s="8"/>
      <c r="M857" s="8"/>
      <c r="N857" s="1"/>
      <c r="O857" s="1"/>
      <c r="P857" s="8"/>
      <c r="Q857" s="1"/>
      <c r="R857" s="1"/>
      <c r="S857" s="1"/>
      <c r="T857" s="8"/>
      <c r="U857" s="8"/>
      <c r="V857" s="277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1"/>
      <c r="L858" s="8"/>
      <c r="M858" s="8"/>
      <c r="N858" s="1"/>
      <c r="O858" s="1"/>
      <c r="P858" s="8"/>
      <c r="Q858" s="1"/>
      <c r="R858" s="1"/>
      <c r="S858" s="1"/>
      <c r="T858" s="8"/>
      <c r="U858" s="8"/>
      <c r="V858" s="277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1"/>
      <c r="L859" s="8"/>
      <c r="M859" s="8"/>
      <c r="N859" s="1"/>
      <c r="O859" s="1"/>
      <c r="P859" s="8"/>
      <c r="Q859" s="1"/>
      <c r="R859" s="1"/>
      <c r="S859" s="1"/>
      <c r="T859" s="8"/>
      <c r="U859" s="8"/>
      <c r="V859" s="277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1"/>
      <c r="L860" s="8"/>
      <c r="M860" s="8"/>
      <c r="N860" s="1"/>
      <c r="O860" s="1"/>
      <c r="P860" s="8"/>
      <c r="Q860" s="1"/>
      <c r="R860" s="1"/>
      <c r="S860" s="1"/>
      <c r="T860" s="8"/>
      <c r="U860" s="8"/>
      <c r="V860" s="277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1"/>
      <c r="L861" s="8"/>
      <c r="M861" s="8"/>
      <c r="N861" s="1"/>
      <c r="O861" s="1"/>
      <c r="P861" s="8"/>
      <c r="Q861" s="1"/>
      <c r="R861" s="1"/>
      <c r="S861" s="1"/>
      <c r="T861" s="8"/>
      <c r="U861" s="8"/>
      <c r="V861" s="277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1"/>
      <c r="L862" s="8"/>
      <c r="M862" s="8"/>
      <c r="N862" s="1"/>
      <c r="O862" s="1"/>
      <c r="P862" s="8"/>
      <c r="Q862" s="1"/>
      <c r="R862" s="1"/>
      <c r="S862" s="1"/>
      <c r="T862" s="8"/>
      <c r="U862" s="8"/>
      <c r="V862" s="277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1"/>
      <c r="L863" s="8"/>
      <c r="M863" s="8"/>
      <c r="N863" s="1"/>
      <c r="O863" s="1"/>
      <c r="P863" s="8"/>
      <c r="Q863" s="1"/>
      <c r="R863" s="1"/>
      <c r="S863" s="1"/>
      <c r="T863" s="8"/>
      <c r="U863" s="8"/>
      <c r="V863" s="277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1"/>
      <c r="L864" s="8"/>
      <c r="M864" s="8"/>
      <c r="N864" s="1"/>
      <c r="O864" s="1"/>
      <c r="P864" s="8"/>
      <c r="Q864" s="1"/>
      <c r="R864" s="1"/>
      <c r="S864" s="1"/>
      <c r="T864" s="8"/>
      <c r="U864" s="8"/>
      <c r="V864" s="277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1"/>
      <c r="L865" s="8"/>
      <c r="M865" s="8"/>
      <c r="N865" s="1"/>
      <c r="O865" s="1"/>
      <c r="P865" s="8"/>
      <c r="Q865" s="1"/>
      <c r="R865" s="1"/>
      <c r="S865" s="1"/>
      <c r="T865" s="8"/>
      <c r="U865" s="8"/>
      <c r="V865" s="277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1"/>
      <c r="L866" s="8"/>
      <c r="M866" s="8"/>
      <c r="N866" s="1"/>
      <c r="O866" s="1"/>
      <c r="P866" s="8"/>
      <c r="Q866" s="1"/>
      <c r="R866" s="1"/>
      <c r="S866" s="1"/>
      <c r="T866" s="8"/>
      <c r="U866" s="8"/>
      <c r="V866" s="277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1"/>
      <c r="L867" s="8"/>
      <c r="M867" s="8"/>
      <c r="N867" s="1"/>
      <c r="O867" s="1"/>
      <c r="P867" s="8"/>
      <c r="Q867" s="1"/>
      <c r="R867" s="1"/>
      <c r="S867" s="1"/>
      <c r="T867" s="8"/>
      <c r="U867" s="8"/>
      <c r="V867" s="277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1"/>
      <c r="L868" s="8"/>
      <c r="M868" s="8"/>
      <c r="N868" s="1"/>
      <c r="O868" s="1"/>
      <c r="P868" s="8"/>
      <c r="Q868" s="1"/>
      <c r="R868" s="1"/>
      <c r="S868" s="1"/>
      <c r="T868" s="8"/>
      <c r="U868" s="8"/>
      <c r="V868" s="277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1"/>
      <c r="L869" s="8"/>
      <c r="M869" s="8"/>
      <c r="N869" s="1"/>
      <c r="O869" s="1"/>
      <c r="P869" s="8"/>
      <c r="Q869" s="1"/>
      <c r="R869" s="1"/>
      <c r="S869" s="1"/>
      <c r="T869" s="8"/>
      <c r="U869" s="8"/>
      <c r="V869" s="277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1"/>
      <c r="L870" s="8"/>
      <c r="M870" s="8"/>
      <c r="N870" s="1"/>
      <c r="O870" s="1"/>
      <c r="P870" s="8"/>
      <c r="Q870" s="1"/>
      <c r="R870" s="1"/>
      <c r="S870" s="1"/>
      <c r="T870" s="8"/>
      <c r="U870" s="8"/>
      <c r="V870" s="277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1"/>
      <c r="L871" s="8"/>
      <c r="M871" s="8"/>
      <c r="N871" s="1"/>
      <c r="O871" s="1"/>
      <c r="P871" s="8"/>
      <c r="Q871" s="1"/>
      <c r="R871" s="1"/>
      <c r="S871" s="1"/>
      <c r="T871" s="8"/>
      <c r="U871" s="8"/>
      <c r="V871" s="277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1"/>
      <c r="L872" s="8"/>
      <c r="M872" s="8"/>
      <c r="N872" s="1"/>
      <c r="O872" s="1"/>
      <c r="P872" s="8"/>
      <c r="Q872" s="1"/>
      <c r="R872" s="1"/>
      <c r="S872" s="1"/>
      <c r="T872" s="8"/>
      <c r="U872" s="8"/>
      <c r="V872" s="277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1"/>
      <c r="L873" s="8"/>
      <c r="M873" s="8"/>
      <c r="N873" s="1"/>
      <c r="O873" s="1"/>
      <c r="P873" s="8"/>
      <c r="Q873" s="1"/>
      <c r="R873" s="1"/>
      <c r="S873" s="1"/>
      <c r="T873" s="8"/>
      <c r="U873" s="8"/>
      <c r="V873" s="277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1"/>
      <c r="L874" s="8"/>
      <c r="M874" s="8"/>
      <c r="N874" s="1"/>
      <c r="O874" s="1"/>
      <c r="P874" s="8"/>
      <c r="Q874" s="1"/>
      <c r="R874" s="1"/>
      <c r="S874" s="1"/>
      <c r="T874" s="8"/>
      <c r="U874" s="8"/>
      <c r="V874" s="277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1"/>
      <c r="L875" s="8"/>
      <c r="M875" s="8"/>
      <c r="N875" s="1"/>
      <c r="O875" s="1"/>
      <c r="P875" s="8"/>
      <c r="Q875" s="1"/>
      <c r="R875" s="1"/>
      <c r="S875" s="1"/>
      <c r="T875" s="8"/>
      <c r="U875" s="8"/>
      <c r="V875" s="277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1"/>
      <c r="L876" s="8"/>
      <c r="M876" s="8"/>
      <c r="N876" s="1"/>
      <c r="O876" s="1"/>
      <c r="P876" s="8"/>
      <c r="Q876" s="1"/>
      <c r="R876" s="1"/>
      <c r="S876" s="1"/>
      <c r="T876" s="8"/>
      <c r="U876" s="8"/>
      <c r="V876" s="277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1"/>
      <c r="L877" s="8"/>
      <c r="M877" s="8"/>
      <c r="N877" s="1"/>
      <c r="O877" s="1"/>
      <c r="P877" s="8"/>
      <c r="Q877" s="1"/>
      <c r="R877" s="1"/>
      <c r="S877" s="1"/>
      <c r="T877" s="8"/>
      <c r="U877" s="8"/>
      <c r="V877" s="277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1"/>
      <c r="L878" s="8"/>
      <c r="M878" s="8"/>
      <c r="N878" s="1"/>
      <c r="O878" s="1"/>
      <c r="P878" s="8"/>
      <c r="Q878" s="1"/>
      <c r="R878" s="1"/>
      <c r="S878" s="1"/>
      <c r="T878" s="8"/>
      <c r="U878" s="8"/>
      <c r="V878" s="277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1"/>
      <c r="L879" s="8"/>
      <c r="M879" s="8"/>
      <c r="N879" s="1"/>
      <c r="O879" s="1"/>
      <c r="P879" s="8"/>
      <c r="Q879" s="1"/>
      <c r="R879" s="1"/>
      <c r="S879" s="1"/>
      <c r="T879" s="8"/>
      <c r="U879" s="8"/>
      <c r="V879" s="277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1"/>
      <c r="L880" s="8"/>
      <c r="M880" s="8"/>
      <c r="N880" s="1"/>
      <c r="O880" s="1"/>
      <c r="P880" s="8"/>
      <c r="Q880" s="1"/>
      <c r="R880" s="1"/>
      <c r="S880" s="1"/>
      <c r="T880" s="8"/>
      <c r="U880" s="8"/>
      <c r="V880" s="277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1"/>
      <c r="L881" s="8"/>
      <c r="M881" s="8"/>
      <c r="N881" s="1"/>
      <c r="O881" s="1"/>
      <c r="P881" s="8"/>
      <c r="Q881" s="1"/>
      <c r="R881" s="1"/>
      <c r="S881" s="1"/>
      <c r="T881" s="8"/>
      <c r="U881" s="8"/>
      <c r="V881" s="277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1"/>
      <c r="L882" s="8"/>
      <c r="M882" s="8"/>
      <c r="N882" s="1"/>
      <c r="O882" s="1"/>
      <c r="P882" s="8"/>
      <c r="Q882" s="1"/>
      <c r="R882" s="1"/>
      <c r="S882" s="1"/>
      <c r="T882" s="8"/>
      <c r="U882" s="8"/>
      <c r="V882" s="277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1"/>
      <c r="L883" s="8"/>
      <c r="M883" s="8"/>
      <c r="N883" s="1"/>
      <c r="O883" s="1"/>
      <c r="P883" s="8"/>
      <c r="Q883" s="1"/>
      <c r="R883" s="1"/>
      <c r="S883" s="1"/>
      <c r="T883" s="8"/>
      <c r="U883" s="8"/>
      <c r="V883" s="277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1"/>
      <c r="L884" s="8"/>
      <c r="M884" s="8"/>
      <c r="N884" s="1"/>
      <c r="O884" s="1"/>
      <c r="P884" s="8"/>
      <c r="Q884" s="1"/>
      <c r="R884" s="1"/>
      <c r="S884" s="1"/>
      <c r="T884" s="8"/>
      <c r="U884" s="8"/>
      <c r="V884" s="277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1"/>
      <c r="L885" s="8"/>
      <c r="M885" s="8"/>
      <c r="N885" s="1"/>
      <c r="O885" s="1"/>
      <c r="P885" s="8"/>
      <c r="Q885" s="1"/>
      <c r="R885" s="1"/>
      <c r="S885" s="1"/>
      <c r="T885" s="8"/>
      <c r="U885" s="8"/>
      <c r="V885" s="277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1"/>
      <c r="L886" s="8"/>
      <c r="M886" s="8"/>
      <c r="N886" s="1"/>
      <c r="O886" s="1"/>
      <c r="P886" s="8"/>
      <c r="Q886" s="1"/>
      <c r="R886" s="1"/>
      <c r="S886" s="1"/>
      <c r="T886" s="8"/>
      <c r="U886" s="8"/>
      <c r="V886" s="277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1"/>
      <c r="L887" s="8"/>
      <c r="M887" s="8"/>
      <c r="N887" s="1"/>
      <c r="O887" s="1"/>
      <c r="P887" s="8"/>
      <c r="Q887" s="1"/>
      <c r="R887" s="1"/>
      <c r="S887" s="1"/>
      <c r="T887" s="8"/>
      <c r="U887" s="8"/>
      <c r="V887" s="277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1"/>
      <c r="L888" s="8"/>
      <c r="M888" s="8"/>
      <c r="N888" s="1"/>
      <c r="O888" s="1"/>
      <c r="P888" s="8"/>
      <c r="Q888" s="1"/>
      <c r="R888" s="1"/>
      <c r="S888" s="1"/>
      <c r="T888" s="8"/>
      <c r="U888" s="8"/>
      <c r="V888" s="277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1"/>
      <c r="L889" s="8"/>
      <c r="M889" s="8"/>
      <c r="N889" s="1"/>
      <c r="O889" s="1"/>
      <c r="P889" s="8"/>
      <c r="Q889" s="1"/>
      <c r="R889" s="1"/>
      <c r="S889" s="1"/>
      <c r="T889" s="8"/>
      <c r="U889" s="8"/>
      <c r="V889" s="277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1"/>
      <c r="L890" s="8"/>
      <c r="M890" s="8"/>
      <c r="N890" s="1"/>
      <c r="O890" s="1"/>
      <c r="P890" s="8"/>
      <c r="Q890" s="1"/>
      <c r="R890" s="1"/>
      <c r="S890" s="1"/>
      <c r="T890" s="8"/>
      <c r="U890" s="8"/>
      <c r="V890" s="277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1"/>
      <c r="L891" s="8"/>
      <c r="M891" s="8"/>
      <c r="N891" s="1"/>
      <c r="O891" s="1"/>
      <c r="P891" s="8"/>
      <c r="Q891" s="1"/>
      <c r="R891" s="1"/>
      <c r="S891" s="1"/>
      <c r="T891" s="8"/>
      <c r="U891" s="8"/>
      <c r="V891" s="277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1"/>
      <c r="L892" s="8"/>
      <c r="M892" s="8"/>
      <c r="N892" s="1"/>
      <c r="O892" s="1"/>
      <c r="P892" s="8"/>
      <c r="Q892" s="1"/>
      <c r="R892" s="1"/>
      <c r="S892" s="1"/>
      <c r="T892" s="8"/>
      <c r="U892" s="8"/>
      <c r="V892" s="277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1"/>
      <c r="L893" s="8"/>
      <c r="M893" s="8"/>
      <c r="N893" s="1"/>
      <c r="O893" s="1"/>
      <c r="P893" s="8"/>
      <c r="Q893" s="1"/>
      <c r="R893" s="1"/>
      <c r="S893" s="1"/>
      <c r="T893" s="8"/>
      <c r="U893" s="8"/>
      <c r="V893" s="277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1"/>
      <c r="L894" s="8"/>
      <c r="M894" s="8"/>
      <c r="N894" s="1"/>
      <c r="O894" s="1"/>
      <c r="P894" s="8"/>
      <c r="Q894" s="1"/>
      <c r="R894" s="1"/>
      <c r="S894" s="1"/>
      <c r="T894" s="8"/>
      <c r="U894" s="8"/>
      <c r="V894" s="277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1"/>
      <c r="L895" s="8"/>
      <c r="M895" s="8"/>
      <c r="N895" s="1"/>
      <c r="O895" s="1"/>
      <c r="P895" s="8"/>
      <c r="Q895" s="1"/>
      <c r="R895" s="1"/>
      <c r="S895" s="1"/>
      <c r="T895" s="8"/>
      <c r="U895" s="8"/>
      <c r="V895" s="277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1"/>
      <c r="L896" s="8"/>
      <c r="M896" s="8"/>
      <c r="N896" s="1"/>
      <c r="O896" s="1"/>
      <c r="P896" s="8"/>
      <c r="Q896" s="1"/>
      <c r="R896" s="1"/>
      <c r="S896" s="1"/>
      <c r="T896" s="8"/>
      <c r="U896" s="8"/>
      <c r="V896" s="277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1"/>
      <c r="L897" s="8"/>
      <c r="M897" s="8"/>
      <c r="N897" s="1"/>
      <c r="O897" s="1"/>
      <c r="P897" s="8"/>
      <c r="Q897" s="1"/>
      <c r="R897" s="1"/>
      <c r="S897" s="1"/>
      <c r="T897" s="8"/>
      <c r="U897" s="8"/>
      <c r="V897" s="277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1"/>
      <c r="L898" s="8"/>
      <c r="M898" s="8"/>
      <c r="N898" s="1"/>
      <c r="O898" s="1"/>
      <c r="P898" s="8"/>
      <c r="Q898" s="1"/>
      <c r="R898" s="1"/>
      <c r="S898" s="1"/>
      <c r="T898" s="8"/>
      <c r="U898" s="8"/>
      <c r="V898" s="277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1"/>
      <c r="L899" s="8"/>
      <c r="M899" s="8"/>
      <c r="N899" s="1"/>
      <c r="O899" s="1"/>
      <c r="P899" s="8"/>
      <c r="Q899" s="1"/>
      <c r="R899" s="1"/>
      <c r="S899" s="1"/>
      <c r="T899" s="8"/>
      <c r="U899" s="8"/>
      <c r="V899" s="277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1"/>
      <c r="L900" s="8"/>
      <c r="M900" s="8"/>
      <c r="N900" s="1"/>
      <c r="O900" s="1"/>
      <c r="P900" s="8"/>
      <c r="Q900" s="1"/>
      <c r="R900" s="1"/>
      <c r="S900" s="1"/>
      <c r="T900" s="8"/>
      <c r="U900" s="8"/>
      <c r="V900" s="277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1"/>
      <c r="L901" s="8"/>
      <c r="M901" s="8"/>
      <c r="N901" s="1"/>
      <c r="O901" s="1"/>
      <c r="P901" s="8"/>
      <c r="Q901" s="1"/>
      <c r="R901" s="1"/>
      <c r="S901" s="1"/>
      <c r="T901" s="8"/>
      <c r="U901" s="8"/>
      <c r="V901" s="277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1"/>
      <c r="L902" s="8"/>
      <c r="M902" s="8"/>
      <c r="N902" s="1"/>
      <c r="O902" s="1"/>
      <c r="P902" s="8"/>
      <c r="Q902" s="1"/>
      <c r="R902" s="1"/>
      <c r="S902" s="1"/>
      <c r="T902" s="8"/>
      <c r="U902" s="8"/>
      <c r="V902" s="277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1"/>
      <c r="L903" s="8"/>
      <c r="M903" s="8"/>
      <c r="N903" s="1"/>
      <c r="O903" s="1"/>
      <c r="P903" s="8"/>
      <c r="Q903" s="1"/>
      <c r="R903" s="1"/>
      <c r="S903" s="1"/>
      <c r="T903" s="8"/>
      <c r="U903" s="8"/>
      <c r="V903" s="277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1"/>
      <c r="L904" s="8"/>
      <c r="M904" s="8"/>
      <c r="N904" s="1"/>
      <c r="O904" s="1"/>
      <c r="P904" s="8"/>
      <c r="Q904" s="1"/>
      <c r="R904" s="1"/>
      <c r="S904" s="1"/>
      <c r="T904" s="8"/>
      <c r="U904" s="8"/>
      <c r="V904" s="277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1"/>
      <c r="L905" s="8"/>
      <c r="M905" s="8"/>
      <c r="N905" s="1"/>
      <c r="O905" s="1"/>
      <c r="P905" s="8"/>
      <c r="Q905" s="1"/>
      <c r="R905" s="1"/>
      <c r="S905" s="1"/>
      <c r="T905" s="8"/>
      <c r="U905" s="8"/>
      <c r="V905" s="277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1"/>
      <c r="L906" s="8"/>
      <c r="M906" s="8"/>
      <c r="N906" s="1"/>
      <c r="O906" s="1"/>
      <c r="P906" s="8"/>
      <c r="Q906" s="1"/>
      <c r="R906" s="1"/>
      <c r="S906" s="1"/>
      <c r="T906" s="8"/>
      <c r="U906" s="8"/>
      <c r="V906" s="277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1"/>
      <c r="L907" s="8"/>
      <c r="M907" s="8"/>
      <c r="N907" s="1"/>
      <c r="O907" s="1"/>
      <c r="P907" s="8"/>
      <c r="Q907" s="1"/>
      <c r="R907" s="1"/>
      <c r="S907" s="1"/>
      <c r="T907" s="8"/>
      <c r="U907" s="8"/>
      <c r="V907" s="277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1"/>
      <c r="L908" s="8"/>
      <c r="M908" s="8"/>
      <c r="N908" s="1"/>
      <c r="O908" s="1"/>
      <c r="P908" s="8"/>
      <c r="Q908" s="1"/>
      <c r="R908" s="1"/>
      <c r="S908" s="1"/>
      <c r="T908" s="8"/>
      <c r="U908" s="8"/>
      <c r="V908" s="277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1"/>
      <c r="L909" s="8"/>
      <c r="M909" s="8"/>
      <c r="N909" s="1"/>
      <c r="O909" s="1"/>
      <c r="P909" s="8"/>
      <c r="Q909" s="1"/>
      <c r="R909" s="1"/>
      <c r="S909" s="1"/>
      <c r="T909" s="8"/>
      <c r="U909" s="8"/>
      <c r="V909" s="277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1"/>
      <c r="L910" s="8"/>
      <c r="M910" s="8"/>
      <c r="N910" s="1"/>
      <c r="O910" s="1"/>
      <c r="P910" s="8"/>
      <c r="Q910" s="1"/>
      <c r="R910" s="1"/>
      <c r="S910" s="1"/>
      <c r="T910" s="8"/>
      <c r="U910" s="8"/>
      <c r="V910" s="277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1"/>
      <c r="L911" s="8"/>
      <c r="M911" s="8"/>
      <c r="N911" s="1"/>
      <c r="O911" s="1"/>
      <c r="P911" s="8"/>
      <c r="Q911" s="1"/>
      <c r="R911" s="1"/>
      <c r="S911" s="1"/>
      <c r="T911" s="8"/>
      <c r="U911" s="8"/>
      <c r="V911" s="277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1"/>
      <c r="L912" s="8"/>
      <c r="M912" s="8"/>
      <c r="N912" s="1"/>
      <c r="O912" s="1"/>
      <c r="P912" s="8"/>
      <c r="Q912" s="1"/>
      <c r="R912" s="1"/>
      <c r="S912" s="1"/>
      <c r="T912" s="8"/>
      <c r="U912" s="8"/>
      <c r="V912" s="277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1"/>
      <c r="L913" s="8"/>
      <c r="M913" s="8"/>
      <c r="N913" s="1"/>
      <c r="O913" s="1"/>
      <c r="P913" s="8"/>
      <c r="Q913" s="1"/>
      <c r="R913" s="1"/>
      <c r="S913" s="1"/>
      <c r="T913" s="8"/>
      <c r="U913" s="8"/>
      <c r="V913" s="277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1"/>
      <c r="L914" s="8"/>
      <c r="M914" s="8"/>
      <c r="N914" s="1"/>
      <c r="O914" s="1"/>
      <c r="P914" s="8"/>
      <c r="Q914" s="1"/>
      <c r="R914" s="1"/>
      <c r="S914" s="1"/>
      <c r="T914" s="8"/>
      <c r="U914" s="8"/>
      <c r="V914" s="277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1"/>
      <c r="L915" s="8"/>
      <c r="M915" s="8"/>
      <c r="N915" s="1"/>
      <c r="O915" s="1"/>
      <c r="P915" s="8"/>
      <c r="Q915" s="1"/>
      <c r="R915" s="1"/>
      <c r="S915" s="1"/>
      <c r="T915" s="8"/>
      <c r="U915" s="8"/>
      <c r="V915" s="277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1"/>
      <c r="L916" s="8"/>
      <c r="M916" s="8"/>
      <c r="N916" s="1"/>
      <c r="O916" s="1"/>
      <c r="P916" s="8"/>
      <c r="Q916" s="1"/>
      <c r="R916" s="1"/>
      <c r="S916" s="1"/>
      <c r="T916" s="8"/>
      <c r="U916" s="8"/>
      <c r="V916" s="277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1"/>
      <c r="L917" s="8"/>
      <c r="M917" s="8"/>
      <c r="N917" s="1"/>
      <c r="O917" s="1"/>
      <c r="P917" s="8"/>
      <c r="Q917" s="1"/>
      <c r="R917" s="1"/>
      <c r="S917" s="1"/>
      <c r="T917" s="8"/>
      <c r="U917" s="8"/>
      <c r="V917" s="277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1"/>
      <c r="L918" s="8"/>
      <c r="M918" s="8"/>
      <c r="N918" s="1"/>
      <c r="O918" s="1"/>
      <c r="P918" s="8"/>
      <c r="Q918" s="1"/>
      <c r="R918" s="1"/>
      <c r="S918" s="1"/>
      <c r="T918" s="8"/>
      <c r="U918" s="8"/>
      <c r="V918" s="277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1"/>
      <c r="L919" s="8"/>
      <c r="M919" s="8"/>
      <c r="N919" s="1"/>
      <c r="O919" s="1"/>
      <c r="P919" s="8"/>
      <c r="Q919" s="1"/>
      <c r="R919" s="1"/>
      <c r="S919" s="1"/>
      <c r="T919" s="8"/>
      <c r="U919" s="8"/>
      <c r="V919" s="277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1"/>
      <c r="L920" s="8"/>
      <c r="M920" s="8"/>
      <c r="N920" s="1"/>
      <c r="O920" s="1"/>
      <c r="P920" s="8"/>
      <c r="Q920" s="1"/>
      <c r="R920" s="1"/>
      <c r="S920" s="1"/>
      <c r="T920" s="8"/>
      <c r="U920" s="8"/>
      <c r="V920" s="277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1"/>
      <c r="L921" s="8"/>
      <c r="M921" s="8"/>
      <c r="N921" s="1"/>
      <c r="O921" s="1"/>
      <c r="P921" s="8"/>
      <c r="Q921" s="1"/>
      <c r="R921" s="1"/>
      <c r="S921" s="1"/>
      <c r="T921" s="8"/>
      <c r="U921" s="8"/>
      <c r="V921" s="277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1"/>
      <c r="L922" s="8"/>
      <c r="M922" s="8"/>
      <c r="N922" s="1"/>
      <c r="O922" s="1"/>
      <c r="P922" s="8"/>
      <c r="Q922" s="1"/>
      <c r="R922" s="1"/>
      <c r="S922" s="1"/>
      <c r="T922" s="8"/>
      <c r="U922" s="8"/>
      <c r="V922" s="277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1"/>
      <c r="L923" s="8"/>
      <c r="M923" s="8"/>
      <c r="N923" s="1"/>
      <c r="O923" s="1"/>
      <c r="P923" s="8"/>
      <c r="Q923" s="1"/>
      <c r="R923" s="1"/>
      <c r="S923" s="1"/>
      <c r="T923" s="8"/>
      <c r="U923" s="8"/>
      <c r="V923" s="277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1"/>
      <c r="L924" s="8"/>
      <c r="M924" s="8"/>
      <c r="N924" s="1"/>
      <c r="O924" s="1"/>
      <c r="P924" s="8"/>
      <c r="Q924" s="1"/>
      <c r="R924" s="1"/>
      <c r="S924" s="1"/>
      <c r="T924" s="8"/>
      <c r="U924" s="8"/>
      <c r="V924" s="277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1"/>
      <c r="L925" s="8"/>
      <c r="M925" s="8"/>
      <c r="N925" s="1"/>
      <c r="O925" s="1"/>
      <c r="P925" s="8"/>
      <c r="Q925" s="1"/>
      <c r="R925" s="1"/>
      <c r="S925" s="1"/>
      <c r="T925" s="8"/>
      <c r="U925" s="8"/>
      <c r="V925" s="277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1"/>
      <c r="L926" s="8"/>
      <c r="M926" s="8"/>
      <c r="N926" s="1"/>
      <c r="O926" s="1"/>
      <c r="P926" s="8"/>
      <c r="Q926" s="1"/>
      <c r="R926" s="1"/>
      <c r="S926" s="1"/>
      <c r="T926" s="8"/>
      <c r="U926" s="8"/>
      <c r="V926" s="277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1"/>
      <c r="L927" s="8"/>
      <c r="M927" s="8"/>
      <c r="N927" s="1"/>
      <c r="O927" s="1"/>
      <c r="P927" s="8"/>
      <c r="Q927" s="1"/>
      <c r="R927" s="1"/>
      <c r="S927" s="1"/>
      <c r="T927" s="8"/>
      <c r="U927" s="8"/>
      <c r="V927" s="277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1"/>
      <c r="L928" s="8"/>
      <c r="M928" s="8"/>
      <c r="N928" s="1"/>
      <c r="O928" s="1"/>
      <c r="P928" s="8"/>
      <c r="Q928" s="1"/>
      <c r="R928" s="1"/>
      <c r="S928" s="1"/>
      <c r="T928" s="8"/>
      <c r="U928" s="8"/>
      <c r="V928" s="277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1"/>
      <c r="L929" s="8"/>
      <c r="M929" s="8"/>
      <c r="N929" s="1"/>
      <c r="O929" s="1"/>
      <c r="P929" s="8"/>
      <c r="Q929" s="1"/>
      <c r="R929" s="1"/>
      <c r="S929" s="1"/>
      <c r="T929" s="8"/>
      <c r="U929" s="8"/>
      <c r="V929" s="277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1"/>
      <c r="L930" s="8"/>
      <c r="M930" s="8"/>
      <c r="N930" s="1"/>
      <c r="O930" s="1"/>
      <c r="P930" s="8"/>
      <c r="Q930" s="1"/>
      <c r="R930" s="1"/>
      <c r="S930" s="1"/>
      <c r="T930" s="8"/>
      <c r="U930" s="8"/>
      <c r="V930" s="277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1"/>
      <c r="L931" s="8"/>
      <c r="M931" s="8"/>
      <c r="N931" s="1"/>
      <c r="O931" s="1"/>
      <c r="P931" s="8"/>
      <c r="Q931" s="1"/>
      <c r="R931" s="1"/>
      <c r="S931" s="1"/>
      <c r="T931" s="8"/>
      <c r="U931" s="8"/>
      <c r="V931" s="277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1"/>
      <c r="L932" s="8"/>
      <c r="M932" s="8"/>
      <c r="N932" s="1"/>
      <c r="O932" s="1"/>
      <c r="P932" s="8"/>
      <c r="Q932" s="1"/>
      <c r="R932" s="1"/>
      <c r="S932" s="1"/>
      <c r="T932" s="8"/>
      <c r="U932" s="8"/>
      <c r="V932" s="277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1"/>
      <c r="L933" s="8"/>
      <c r="M933" s="8"/>
      <c r="N933" s="1"/>
      <c r="O933" s="1"/>
      <c r="P933" s="8"/>
      <c r="Q933" s="1"/>
      <c r="R933" s="1"/>
      <c r="S933" s="1"/>
      <c r="T933" s="8"/>
      <c r="U933" s="8"/>
      <c r="V933" s="277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1"/>
      <c r="L934" s="8"/>
      <c r="M934" s="8"/>
      <c r="N934" s="1"/>
      <c r="O934" s="1"/>
      <c r="P934" s="8"/>
      <c r="Q934" s="1"/>
      <c r="R934" s="1"/>
      <c r="S934" s="1"/>
      <c r="T934" s="8"/>
      <c r="U934" s="8"/>
      <c r="V934" s="277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1"/>
      <c r="L935" s="8"/>
      <c r="M935" s="8"/>
      <c r="N935" s="1"/>
      <c r="O935" s="1"/>
      <c r="P935" s="8"/>
      <c r="Q935" s="1"/>
      <c r="R935" s="1"/>
      <c r="S935" s="1"/>
      <c r="T935" s="8"/>
      <c r="U935" s="8"/>
      <c r="V935" s="277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1"/>
      <c r="L936" s="8"/>
      <c r="M936" s="8"/>
      <c r="N936" s="1"/>
      <c r="O936" s="1"/>
      <c r="P936" s="8"/>
      <c r="Q936" s="1"/>
      <c r="R936" s="1"/>
      <c r="S936" s="1"/>
      <c r="T936" s="8"/>
      <c r="U936" s="8"/>
      <c r="V936" s="277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1"/>
      <c r="L937" s="8"/>
      <c r="M937" s="8"/>
      <c r="N937" s="1"/>
      <c r="O937" s="1"/>
      <c r="P937" s="8"/>
      <c r="Q937" s="1"/>
      <c r="R937" s="1"/>
      <c r="S937" s="1"/>
      <c r="T937" s="8"/>
      <c r="U937" s="8"/>
      <c r="V937" s="277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1"/>
      <c r="L938" s="8"/>
      <c r="M938" s="8"/>
      <c r="N938" s="1"/>
      <c r="O938" s="1"/>
      <c r="P938" s="8"/>
      <c r="Q938" s="1"/>
      <c r="R938" s="1"/>
      <c r="S938" s="1"/>
      <c r="T938" s="8"/>
      <c r="U938" s="8"/>
      <c r="V938" s="277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1"/>
      <c r="L939" s="8"/>
      <c r="M939" s="8"/>
      <c r="N939" s="1"/>
      <c r="O939" s="1"/>
      <c r="P939" s="8"/>
      <c r="Q939" s="1"/>
      <c r="R939" s="1"/>
      <c r="S939" s="1"/>
      <c r="T939" s="8"/>
      <c r="U939" s="8"/>
      <c r="V939" s="277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1"/>
      <c r="L940" s="8"/>
      <c r="M940" s="8"/>
      <c r="N940" s="1"/>
      <c r="O940" s="1"/>
      <c r="P940" s="8"/>
      <c r="Q940" s="1"/>
      <c r="R940" s="1"/>
      <c r="S940" s="1"/>
      <c r="T940" s="8"/>
      <c r="U940" s="8"/>
      <c r="V940" s="277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1"/>
      <c r="L941" s="8"/>
      <c r="M941" s="8"/>
      <c r="N941" s="1"/>
      <c r="O941" s="1"/>
      <c r="P941" s="8"/>
      <c r="Q941" s="1"/>
      <c r="R941" s="1"/>
      <c r="S941" s="1"/>
      <c r="T941" s="8"/>
      <c r="U941" s="8"/>
      <c r="V941" s="277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1"/>
      <c r="L942" s="8"/>
      <c r="M942" s="8"/>
      <c r="N942" s="1"/>
      <c r="O942" s="1"/>
      <c r="P942" s="8"/>
      <c r="Q942" s="1"/>
      <c r="R942" s="1"/>
      <c r="S942" s="1"/>
      <c r="T942" s="8"/>
      <c r="U942" s="8"/>
      <c r="V942" s="277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1"/>
      <c r="L943" s="8"/>
      <c r="M943" s="8"/>
      <c r="N943" s="1"/>
      <c r="O943" s="1"/>
      <c r="P943" s="8"/>
      <c r="Q943" s="1"/>
      <c r="R943" s="1"/>
      <c r="S943" s="1"/>
      <c r="T943" s="8"/>
      <c r="U943" s="8"/>
      <c r="V943" s="277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1"/>
      <c r="L944" s="8"/>
      <c r="M944" s="8"/>
      <c r="N944" s="1"/>
      <c r="O944" s="1"/>
      <c r="P944" s="8"/>
      <c r="Q944" s="1"/>
      <c r="R944" s="1"/>
      <c r="S944" s="1"/>
      <c r="T944" s="8"/>
      <c r="U944" s="8"/>
      <c r="V944" s="277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1"/>
      <c r="L945" s="8"/>
      <c r="M945" s="8"/>
      <c r="N945" s="1"/>
      <c r="O945" s="1"/>
      <c r="P945" s="8"/>
      <c r="Q945" s="1"/>
      <c r="R945" s="1"/>
      <c r="S945" s="1"/>
      <c r="T945" s="8"/>
      <c r="U945" s="8"/>
      <c r="V945" s="277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1"/>
      <c r="L946" s="8"/>
      <c r="M946" s="8"/>
      <c r="N946" s="1"/>
      <c r="O946" s="1"/>
      <c r="P946" s="8"/>
      <c r="Q946" s="1"/>
      <c r="R946" s="1"/>
      <c r="S946" s="1"/>
      <c r="T946" s="8"/>
      <c r="U946" s="8"/>
      <c r="V946" s="277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1"/>
      <c r="L947" s="8"/>
      <c r="M947" s="8"/>
      <c r="N947" s="1"/>
      <c r="O947" s="1"/>
      <c r="P947" s="8"/>
      <c r="Q947" s="1"/>
      <c r="R947" s="1"/>
      <c r="S947" s="1"/>
      <c r="T947" s="8"/>
      <c r="U947" s="8"/>
      <c r="V947" s="277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1"/>
      <c r="L948" s="8"/>
      <c r="M948" s="8"/>
      <c r="N948" s="1"/>
      <c r="O948" s="1"/>
      <c r="P948" s="8"/>
      <c r="Q948" s="1"/>
      <c r="R948" s="1"/>
      <c r="S948" s="1"/>
      <c r="T948" s="8"/>
      <c r="U948" s="8"/>
      <c r="V948" s="277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1"/>
      <c r="L949" s="8"/>
      <c r="M949" s="8"/>
      <c r="N949" s="1"/>
      <c r="O949" s="1"/>
      <c r="P949" s="8"/>
      <c r="Q949" s="1"/>
      <c r="R949" s="1"/>
      <c r="S949" s="1"/>
      <c r="T949" s="8"/>
      <c r="U949" s="8"/>
      <c r="V949" s="277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1"/>
      <c r="L950" s="8"/>
      <c r="M950" s="8"/>
      <c r="N950" s="1"/>
      <c r="O950" s="1"/>
      <c r="P950" s="8"/>
      <c r="Q950" s="1"/>
      <c r="R950" s="1"/>
      <c r="S950" s="1"/>
      <c r="T950" s="8"/>
      <c r="U950" s="8"/>
      <c r="V950" s="277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1"/>
      <c r="L951" s="8"/>
      <c r="M951" s="8"/>
      <c r="N951" s="1"/>
      <c r="O951" s="1"/>
      <c r="P951" s="8"/>
      <c r="Q951" s="1"/>
      <c r="R951" s="1"/>
      <c r="S951" s="1"/>
      <c r="T951" s="8"/>
      <c r="U951" s="8"/>
      <c r="V951" s="277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1"/>
      <c r="L952" s="8"/>
      <c r="M952" s="8"/>
      <c r="N952" s="1"/>
      <c r="O952" s="1"/>
      <c r="P952" s="8"/>
      <c r="Q952" s="1"/>
      <c r="R952" s="1"/>
      <c r="S952" s="1"/>
      <c r="T952" s="8"/>
      <c r="U952" s="8"/>
      <c r="V952" s="277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1"/>
      <c r="L953" s="8"/>
      <c r="M953" s="8"/>
      <c r="N953" s="1"/>
      <c r="O953" s="1"/>
      <c r="P953" s="8"/>
      <c r="Q953" s="1"/>
      <c r="R953" s="1"/>
      <c r="S953" s="1"/>
      <c r="T953" s="8"/>
      <c r="U953" s="8"/>
      <c r="V953" s="277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1"/>
      <c r="L954" s="8"/>
      <c r="M954" s="8"/>
      <c r="N954" s="1"/>
      <c r="O954" s="1"/>
      <c r="P954" s="8"/>
      <c r="Q954" s="1"/>
      <c r="R954" s="1"/>
      <c r="S954" s="1"/>
      <c r="T954" s="8"/>
      <c r="U954" s="8"/>
      <c r="V954" s="277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1"/>
      <c r="L955" s="8"/>
      <c r="M955" s="8"/>
      <c r="N955" s="1"/>
      <c r="O955" s="1"/>
      <c r="P955" s="8"/>
      <c r="Q955" s="1"/>
      <c r="R955" s="1"/>
      <c r="S955" s="1"/>
      <c r="T955" s="8"/>
      <c r="U955" s="8"/>
      <c r="V955" s="277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1"/>
      <c r="L956" s="8"/>
      <c r="M956" s="8"/>
      <c r="N956" s="1"/>
      <c r="O956" s="1"/>
      <c r="P956" s="8"/>
      <c r="Q956" s="1"/>
      <c r="R956" s="1"/>
      <c r="S956" s="1"/>
      <c r="T956" s="8"/>
      <c r="U956" s="8"/>
      <c r="V956" s="277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1"/>
      <c r="L957" s="8"/>
      <c r="M957" s="8"/>
      <c r="N957" s="1"/>
      <c r="O957" s="1"/>
      <c r="P957" s="8"/>
      <c r="Q957" s="1"/>
      <c r="R957" s="1"/>
      <c r="S957" s="1"/>
      <c r="T957" s="8"/>
      <c r="U957" s="8"/>
      <c r="V957" s="277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1"/>
      <c r="L958" s="8"/>
      <c r="M958" s="8"/>
      <c r="N958" s="1"/>
      <c r="O958" s="1"/>
      <c r="P958" s="8"/>
      <c r="Q958" s="1"/>
      <c r="R958" s="1"/>
      <c r="S958" s="1"/>
      <c r="T958" s="8"/>
      <c r="U958" s="8"/>
      <c r="V958" s="277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1"/>
      <c r="L959" s="8"/>
      <c r="M959" s="8"/>
      <c r="N959" s="1"/>
      <c r="O959" s="1"/>
      <c r="P959" s="8"/>
      <c r="Q959" s="1"/>
      <c r="R959" s="1"/>
      <c r="S959" s="1"/>
      <c r="T959" s="8"/>
      <c r="U959" s="8"/>
      <c r="V959" s="277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1"/>
      <c r="L960" s="8"/>
      <c r="M960" s="8"/>
      <c r="N960" s="1"/>
      <c r="O960" s="1"/>
      <c r="P960" s="8"/>
      <c r="Q960" s="1"/>
      <c r="R960" s="1"/>
      <c r="S960" s="1"/>
      <c r="T960" s="8"/>
      <c r="U960" s="8"/>
      <c r="V960" s="277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1"/>
      <c r="L961" s="8"/>
      <c r="M961" s="8"/>
      <c r="N961" s="1"/>
      <c r="O961" s="1"/>
      <c r="P961" s="8"/>
      <c r="Q961" s="1"/>
      <c r="R961" s="1"/>
      <c r="S961" s="1"/>
      <c r="T961" s="8"/>
      <c r="U961" s="8"/>
      <c r="V961" s="277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1"/>
      <c r="L962" s="8"/>
      <c r="M962" s="8"/>
      <c r="N962" s="1"/>
      <c r="O962" s="1"/>
      <c r="P962" s="8"/>
      <c r="Q962" s="1"/>
      <c r="R962" s="1"/>
      <c r="S962" s="1"/>
      <c r="T962" s="8"/>
      <c r="U962" s="8"/>
      <c r="V962" s="277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1"/>
      <c r="L963" s="8"/>
      <c r="M963" s="8"/>
      <c r="N963" s="1"/>
      <c r="O963" s="1"/>
      <c r="P963" s="8"/>
      <c r="Q963" s="1"/>
      <c r="R963" s="1"/>
      <c r="S963" s="1"/>
      <c r="T963" s="8"/>
      <c r="U963" s="8"/>
      <c r="V963" s="277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1"/>
      <c r="L964" s="8"/>
      <c r="M964" s="8"/>
      <c r="N964" s="1"/>
      <c r="O964" s="1"/>
      <c r="P964" s="8"/>
      <c r="Q964" s="1"/>
      <c r="R964" s="1"/>
      <c r="S964" s="1"/>
      <c r="T964" s="8"/>
      <c r="U964" s="8"/>
      <c r="V964" s="277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1"/>
      <c r="L965" s="8"/>
      <c r="M965" s="8"/>
      <c r="N965" s="1"/>
      <c r="O965" s="1"/>
      <c r="P965" s="8"/>
      <c r="Q965" s="1"/>
      <c r="R965" s="1"/>
      <c r="S965" s="1"/>
      <c r="T965" s="8"/>
      <c r="U965" s="8"/>
      <c r="V965" s="277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1"/>
      <c r="L966" s="8"/>
      <c r="M966" s="8"/>
      <c r="N966" s="1"/>
      <c r="O966" s="1"/>
      <c r="P966" s="8"/>
      <c r="Q966" s="1"/>
      <c r="R966" s="1"/>
      <c r="S966" s="1"/>
      <c r="T966" s="8"/>
      <c r="U966" s="8"/>
      <c r="V966" s="277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1"/>
      <c r="L967" s="8"/>
      <c r="M967" s="8"/>
      <c r="N967" s="1"/>
      <c r="O967" s="1"/>
      <c r="P967" s="8"/>
      <c r="Q967" s="1"/>
      <c r="R967" s="1"/>
      <c r="S967" s="1"/>
      <c r="T967" s="8"/>
      <c r="U967" s="8"/>
      <c r="V967" s="277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1"/>
      <c r="L968" s="8"/>
      <c r="M968" s="8"/>
      <c r="N968" s="1"/>
      <c r="O968" s="1"/>
      <c r="P968" s="8"/>
      <c r="Q968" s="1"/>
      <c r="R968" s="1"/>
      <c r="S968" s="1"/>
      <c r="T968" s="8"/>
      <c r="U968" s="8"/>
      <c r="V968" s="277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1"/>
      <c r="L969" s="8"/>
      <c r="M969" s="8"/>
      <c r="N969" s="1"/>
      <c r="O969" s="1"/>
      <c r="P969" s="8"/>
      <c r="Q969" s="1"/>
      <c r="R969" s="1"/>
      <c r="S969" s="1"/>
      <c r="T969" s="8"/>
      <c r="U969" s="8"/>
      <c r="V969" s="277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1"/>
      <c r="L970" s="8"/>
      <c r="M970" s="8"/>
      <c r="N970" s="1"/>
      <c r="O970" s="1"/>
      <c r="P970" s="8"/>
      <c r="Q970" s="1"/>
      <c r="R970" s="1"/>
      <c r="S970" s="1"/>
      <c r="T970" s="8"/>
      <c r="U970" s="8"/>
      <c r="V970" s="277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1"/>
      <c r="L971" s="8"/>
      <c r="M971" s="8"/>
      <c r="N971" s="1"/>
      <c r="O971" s="1"/>
      <c r="P971" s="8"/>
      <c r="Q971" s="1"/>
      <c r="R971" s="1"/>
      <c r="S971" s="1"/>
      <c r="T971" s="8"/>
      <c r="U971" s="8"/>
      <c r="V971" s="277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1"/>
      <c r="L972" s="8"/>
      <c r="M972" s="8"/>
      <c r="N972" s="1"/>
      <c r="O972" s="1"/>
      <c r="P972" s="8"/>
      <c r="Q972" s="1"/>
      <c r="R972" s="1"/>
      <c r="S972" s="1"/>
      <c r="T972" s="8"/>
      <c r="U972" s="8"/>
      <c r="V972" s="277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1"/>
      <c r="L973" s="8"/>
      <c r="M973" s="8"/>
      <c r="N973" s="1"/>
      <c r="O973" s="1"/>
      <c r="P973" s="8"/>
      <c r="Q973" s="1"/>
      <c r="R973" s="1"/>
      <c r="S973" s="1"/>
      <c r="T973" s="8"/>
      <c r="U973" s="8"/>
      <c r="V973" s="277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1"/>
      <c r="L974" s="8"/>
      <c r="M974" s="8"/>
      <c r="N974" s="1"/>
      <c r="O974" s="1"/>
      <c r="P974" s="8"/>
      <c r="Q974" s="1"/>
      <c r="R974" s="1"/>
      <c r="S974" s="1"/>
      <c r="T974" s="8"/>
      <c r="U974" s="8"/>
      <c r="V974" s="277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1"/>
      <c r="L975" s="8"/>
      <c r="M975" s="8"/>
      <c r="N975" s="1"/>
      <c r="O975" s="1"/>
      <c r="P975" s="8"/>
      <c r="Q975" s="1"/>
      <c r="R975" s="1"/>
      <c r="S975" s="1"/>
      <c r="T975" s="8"/>
      <c r="U975" s="8"/>
      <c r="V975" s="277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1"/>
      <c r="L976" s="8"/>
      <c r="M976" s="8"/>
      <c r="N976" s="1"/>
      <c r="O976" s="1"/>
      <c r="P976" s="8"/>
      <c r="Q976" s="1"/>
      <c r="R976" s="1"/>
      <c r="S976" s="1"/>
      <c r="T976" s="8"/>
      <c r="U976" s="8"/>
      <c r="V976" s="277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1"/>
      <c r="L977" s="8"/>
      <c r="M977" s="8"/>
      <c r="N977" s="1"/>
      <c r="O977" s="1"/>
      <c r="P977" s="8"/>
      <c r="Q977" s="1"/>
      <c r="R977" s="1"/>
      <c r="S977" s="1"/>
      <c r="T977" s="8"/>
      <c r="U977" s="8"/>
      <c r="V977" s="277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1"/>
      <c r="L978" s="8"/>
      <c r="M978" s="8"/>
      <c r="N978" s="1"/>
      <c r="O978" s="1"/>
      <c r="P978" s="8"/>
      <c r="Q978" s="1"/>
      <c r="R978" s="1"/>
      <c r="S978" s="1"/>
      <c r="T978" s="8"/>
      <c r="U978" s="8"/>
      <c r="V978" s="277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1"/>
      <c r="L979" s="8"/>
      <c r="M979" s="8"/>
      <c r="N979" s="1"/>
      <c r="O979" s="1"/>
      <c r="P979" s="8"/>
      <c r="Q979" s="1"/>
      <c r="R979" s="1"/>
      <c r="S979" s="1"/>
      <c r="T979" s="8"/>
      <c r="U979" s="8"/>
      <c r="V979" s="277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1"/>
      <c r="L980" s="8"/>
      <c r="M980" s="8"/>
      <c r="N980" s="1"/>
      <c r="O980" s="1"/>
      <c r="P980" s="8"/>
      <c r="Q980" s="1"/>
      <c r="R980" s="1"/>
      <c r="S980" s="1"/>
      <c r="T980" s="8"/>
      <c r="U980" s="8"/>
      <c r="V980" s="277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1"/>
      <c r="L981" s="8"/>
      <c r="M981" s="8"/>
      <c r="N981" s="1"/>
      <c r="O981" s="1"/>
      <c r="P981" s="8"/>
      <c r="Q981" s="1"/>
      <c r="R981" s="1"/>
      <c r="S981" s="1"/>
      <c r="T981" s="8"/>
      <c r="U981" s="8"/>
      <c r="V981" s="277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1"/>
      <c r="L982" s="8"/>
      <c r="M982" s="8"/>
      <c r="N982" s="1"/>
      <c r="O982" s="1"/>
      <c r="P982" s="8"/>
      <c r="Q982" s="1"/>
      <c r="R982" s="1"/>
      <c r="S982" s="1"/>
      <c r="T982" s="8"/>
      <c r="U982" s="8"/>
      <c r="V982" s="277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1"/>
      <c r="L983" s="8"/>
      <c r="M983" s="8"/>
      <c r="N983" s="1"/>
      <c r="O983" s="1"/>
      <c r="P983" s="8"/>
      <c r="Q983" s="1"/>
      <c r="R983" s="1"/>
      <c r="S983" s="1"/>
      <c r="T983" s="8"/>
      <c r="U983" s="8"/>
      <c r="V983" s="277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1"/>
      <c r="L984" s="8"/>
      <c r="M984" s="8"/>
      <c r="N984" s="1"/>
      <c r="O984" s="1"/>
      <c r="P984" s="8"/>
      <c r="Q984" s="1"/>
      <c r="R984" s="1"/>
      <c r="S984" s="1"/>
      <c r="T984" s="8"/>
      <c r="U984" s="8"/>
      <c r="V984" s="277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1"/>
      <c r="L985" s="8"/>
      <c r="M985" s="8"/>
      <c r="N985" s="1"/>
      <c r="O985" s="1"/>
      <c r="P985" s="8"/>
      <c r="Q985" s="1"/>
      <c r="R985" s="1"/>
      <c r="S985" s="1"/>
      <c r="T985" s="8"/>
      <c r="U985" s="8"/>
      <c r="V985" s="277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1"/>
      <c r="L986" s="8"/>
      <c r="M986" s="8"/>
      <c r="N986" s="1"/>
      <c r="O986" s="1"/>
      <c r="P986" s="8"/>
      <c r="Q986" s="1"/>
      <c r="R986" s="1"/>
      <c r="S986" s="1"/>
      <c r="T986" s="8"/>
      <c r="U986" s="8"/>
      <c r="V986" s="277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1"/>
      <c r="L987" s="8"/>
      <c r="M987" s="8"/>
      <c r="N987" s="1"/>
      <c r="O987" s="1"/>
      <c r="P987" s="8"/>
      <c r="Q987" s="1"/>
      <c r="R987" s="1"/>
      <c r="S987" s="1"/>
      <c r="T987" s="8"/>
      <c r="U987" s="8"/>
      <c r="V987" s="277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1"/>
      <c r="L988" s="8"/>
      <c r="M988" s="8"/>
      <c r="N988" s="1"/>
      <c r="O988" s="1"/>
      <c r="P988" s="8"/>
      <c r="Q988" s="1"/>
      <c r="R988" s="1"/>
      <c r="S988" s="1"/>
      <c r="T988" s="8"/>
      <c r="U988" s="8"/>
      <c r="V988" s="277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1"/>
      <c r="L989" s="8"/>
      <c r="M989" s="8"/>
      <c r="N989" s="1"/>
      <c r="O989" s="1"/>
      <c r="P989" s="8"/>
      <c r="Q989" s="1"/>
      <c r="R989" s="1"/>
      <c r="S989" s="1"/>
      <c r="T989" s="8"/>
      <c r="U989" s="8"/>
      <c r="V989" s="277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1"/>
      <c r="L990" s="8"/>
      <c r="M990" s="8"/>
      <c r="N990" s="1"/>
      <c r="O990" s="1"/>
      <c r="P990" s="8"/>
      <c r="Q990" s="1"/>
      <c r="R990" s="1"/>
      <c r="S990" s="1"/>
      <c r="T990" s="8"/>
      <c r="U990" s="8"/>
      <c r="V990" s="277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1"/>
      <c r="L991" s="8"/>
      <c r="M991" s="8"/>
      <c r="N991" s="1"/>
      <c r="O991" s="1"/>
      <c r="P991" s="8"/>
      <c r="Q991" s="1"/>
      <c r="R991" s="1"/>
      <c r="S991" s="1"/>
      <c r="T991" s="8"/>
      <c r="U991" s="8"/>
      <c r="V991" s="277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1"/>
      <c r="L992" s="8"/>
      <c r="M992" s="8"/>
      <c r="N992" s="1"/>
      <c r="O992" s="1"/>
      <c r="P992" s="8"/>
      <c r="Q992" s="1"/>
      <c r="R992" s="1"/>
      <c r="S992" s="1"/>
      <c r="T992" s="8"/>
      <c r="U992" s="8"/>
      <c r="V992" s="277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1"/>
      <c r="L993" s="8"/>
      <c r="M993" s="8"/>
      <c r="N993" s="1"/>
      <c r="O993" s="1"/>
      <c r="P993" s="8"/>
      <c r="Q993" s="1"/>
      <c r="R993" s="1"/>
      <c r="S993" s="1"/>
      <c r="T993" s="8"/>
      <c r="U993" s="8"/>
      <c r="V993" s="277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1"/>
      <c r="L994" s="8"/>
      <c r="M994" s="8"/>
      <c r="N994" s="1"/>
      <c r="O994" s="1"/>
      <c r="P994" s="8"/>
      <c r="Q994" s="1"/>
      <c r="R994" s="1"/>
      <c r="S994" s="1"/>
      <c r="T994" s="8"/>
      <c r="U994" s="8"/>
      <c r="V994" s="277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1"/>
      <c r="L995" s="8"/>
      <c r="M995" s="8"/>
      <c r="N995" s="1"/>
      <c r="O995" s="1"/>
      <c r="P995" s="8"/>
      <c r="Q995" s="1"/>
      <c r="R995" s="1"/>
      <c r="S995" s="1"/>
      <c r="T995" s="8"/>
      <c r="U995" s="8"/>
      <c r="V995" s="277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1"/>
      <c r="L996" s="8"/>
      <c r="M996" s="8"/>
      <c r="N996" s="1"/>
      <c r="O996" s="1"/>
      <c r="P996" s="8"/>
      <c r="Q996" s="1"/>
      <c r="R996" s="1"/>
      <c r="S996" s="1"/>
      <c r="T996" s="8"/>
      <c r="U996" s="8"/>
      <c r="V996" s="277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1"/>
      <c r="L997" s="8"/>
      <c r="M997" s="8"/>
      <c r="N997" s="1"/>
      <c r="O997" s="1"/>
      <c r="P997" s="8"/>
      <c r="Q997" s="1"/>
      <c r="R997" s="1"/>
      <c r="S997" s="1"/>
      <c r="T997" s="8"/>
      <c r="U997" s="8"/>
      <c r="V997" s="277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1"/>
      <c r="L998" s="8"/>
      <c r="M998" s="8"/>
      <c r="N998" s="1"/>
      <c r="O998" s="1"/>
      <c r="P998" s="8"/>
      <c r="Q998" s="1"/>
      <c r="R998" s="1"/>
      <c r="S998" s="1"/>
      <c r="T998" s="8"/>
      <c r="U998" s="8"/>
      <c r="V998" s="277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1"/>
      <c r="L999" s="8"/>
      <c r="M999" s="8"/>
      <c r="N999" s="1"/>
      <c r="O999" s="1"/>
      <c r="P999" s="8"/>
      <c r="Q999" s="1"/>
      <c r="R999" s="1"/>
      <c r="S999" s="1"/>
      <c r="T999" s="8"/>
      <c r="U999" s="8"/>
      <c r="V999" s="277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1"/>
      <c r="L1000" s="8"/>
      <c r="M1000" s="8"/>
      <c r="N1000" s="1"/>
      <c r="O1000" s="1"/>
      <c r="P1000" s="8"/>
      <c r="Q1000" s="1"/>
      <c r="R1000" s="1"/>
      <c r="S1000" s="1"/>
      <c r="T1000" s="8"/>
      <c r="U1000" s="8"/>
      <c r="V1000" s="277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1"/>
      <c r="L1001" s="8"/>
      <c r="M1001" s="8"/>
      <c r="N1001" s="1"/>
      <c r="O1001" s="1"/>
      <c r="P1001" s="8"/>
      <c r="Q1001" s="1"/>
      <c r="R1001" s="1"/>
      <c r="S1001" s="1"/>
      <c r="T1001" s="8"/>
      <c r="U1001" s="8"/>
      <c r="V1001" s="277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1"/>
      <c r="L1002" s="8"/>
      <c r="M1002" s="8"/>
      <c r="N1002" s="1"/>
      <c r="O1002" s="1"/>
      <c r="P1002" s="8"/>
      <c r="Q1002" s="1"/>
      <c r="R1002" s="1"/>
      <c r="S1002" s="1"/>
      <c r="T1002" s="8"/>
      <c r="U1002" s="8"/>
      <c r="V1002" s="277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1"/>
      <c r="L1003" s="8"/>
      <c r="M1003" s="8"/>
      <c r="N1003" s="1"/>
      <c r="O1003" s="1"/>
      <c r="P1003" s="8"/>
      <c r="Q1003" s="1"/>
      <c r="R1003" s="1"/>
      <c r="S1003" s="1"/>
      <c r="T1003" s="8"/>
      <c r="U1003" s="8"/>
      <c r="V1003" s="277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N1004" s="279"/>
      <c r="O1004" s="279"/>
      <c r="Q1004" s="279"/>
      <c r="R1004" s="279"/>
      <c r="S1004" s="279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J7:J95">
      <formula1>"Mel,Drieli,Fernanda"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38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63</v>
      </c>
      <c r="C7" s="51"/>
      <c r="D7" s="70" t="s">
        <v>2305</v>
      </c>
      <c r="E7" s="53"/>
      <c r="F7" s="50" t="s">
        <v>2104</v>
      </c>
      <c r="G7" s="292" t="s">
        <v>2306</v>
      </c>
      <c r="H7" s="54"/>
      <c r="I7" s="55" t="s">
        <v>508</v>
      </c>
      <c r="J7" s="50" t="s">
        <v>49</v>
      </c>
      <c r="K7" s="57"/>
      <c r="L7" s="58"/>
      <c r="M7" s="59"/>
      <c r="N7" s="60"/>
      <c r="O7" s="61"/>
      <c r="P7" s="62"/>
      <c r="Q7" s="63"/>
      <c r="R7" s="64"/>
      <c r="S7" s="65"/>
      <c r="T7" s="66"/>
      <c r="U7" s="96">
        <v>150.0</v>
      </c>
      <c r="V7" s="283">
        <v>150.0</v>
      </c>
      <c r="W7" s="68" t="s">
        <v>25</v>
      </c>
      <c r="X7" s="69">
        <f>SUM(K7:K95)</f>
        <v>3393</v>
      </c>
      <c r="Y7" s="8"/>
      <c r="Z7" s="8"/>
      <c r="AA7" s="8"/>
      <c r="AB7" s="8"/>
      <c r="AC7" s="8"/>
      <c r="AD7" s="8"/>
    </row>
    <row r="8">
      <c r="A8" s="50" t="s">
        <v>52</v>
      </c>
      <c r="B8" s="50" t="s">
        <v>53</v>
      </c>
      <c r="C8" s="51"/>
      <c r="D8" s="70" t="s">
        <v>54</v>
      </c>
      <c r="E8" s="53" t="s">
        <v>35</v>
      </c>
      <c r="F8" s="50" t="s">
        <v>73</v>
      </c>
      <c r="G8" s="282" t="s">
        <v>2307</v>
      </c>
      <c r="H8" s="54" t="s">
        <v>2308</v>
      </c>
      <c r="I8" s="55" t="s">
        <v>2308</v>
      </c>
      <c r="J8" s="50" t="s">
        <v>60</v>
      </c>
      <c r="K8" s="71"/>
      <c r="L8" s="58"/>
      <c r="M8" s="59" t="s">
        <v>323</v>
      </c>
      <c r="N8" s="72"/>
      <c r="O8" s="61"/>
      <c r="P8" s="73"/>
      <c r="Q8" s="74"/>
      <c r="R8" s="75"/>
      <c r="S8" s="76"/>
      <c r="T8" s="77"/>
      <c r="U8" s="78"/>
      <c r="V8" s="53" t="s">
        <v>54</v>
      </c>
      <c r="W8" s="38" t="s">
        <v>13</v>
      </c>
      <c r="X8" s="69">
        <f>SUM(L7:L95)</f>
        <v>0</v>
      </c>
      <c r="Y8" s="8"/>
      <c r="Z8" s="8"/>
      <c r="AA8" s="8"/>
      <c r="AB8" s="8"/>
      <c r="AC8" s="8"/>
      <c r="AD8" s="8"/>
    </row>
    <row r="9">
      <c r="A9" s="50" t="s">
        <v>70</v>
      </c>
      <c r="B9" s="50" t="s">
        <v>63</v>
      </c>
      <c r="C9" s="79"/>
      <c r="D9" s="70" t="s">
        <v>2309</v>
      </c>
      <c r="E9" s="53" t="s">
        <v>65</v>
      </c>
      <c r="F9" s="50" t="s">
        <v>2097</v>
      </c>
      <c r="G9" s="282" t="s">
        <v>2310</v>
      </c>
      <c r="H9" s="54" t="s">
        <v>2311</v>
      </c>
      <c r="I9" s="54" t="s">
        <v>2312</v>
      </c>
      <c r="J9" s="50" t="s">
        <v>49</v>
      </c>
      <c r="K9" s="71"/>
      <c r="L9" s="80"/>
      <c r="M9" s="59"/>
      <c r="N9" s="81"/>
      <c r="O9" s="61"/>
      <c r="P9" s="73"/>
      <c r="Q9" s="74"/>
      <c r="R9" s="64">
        <v>250.0</v>
      </c>
      <c r="S9" s="76"/>
      <c r="T9" s="77"/>
      <c r="U9" s="67"/>
      <c r="V9" s="53">
        <v>125.0</v>
      </c>
      <c r="W9" s="82" t="s">
        <v>14</v>
      </c>
      <c r="X9" s="83">
        <f>SUM(M7:M95)</f>
        <v>3377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 t="s">
        <v>2313</v>
      </c>
      <c r="E10" s="53" t="s">
        <v>100</v>
      </c>
      <c r="F10" s="50" t="s">
        <v>73</v>
      </c>
      <c r="G10" s="284" t="s">
        <v>2314</v>
      </c>
      <c r="H10" s="85" t="s">
        <v>2315</v>
      </c>
      <c r="I10" s="55" t="s">
        <v>2316</v>
      </c>
      <c r="J10" s="50" t="s">
        <v>77</v>
      </c>
      <c r="K10" s="71"/>
      <c r="L10" s="58"/>
      <c r="M10" s="59"/>
      <c r="N10" s="86"/>
      <c r="O10" s="61">
        <v>294.0</v>
      </c>
      <c r="P10" s="87"/>
      <c r="Q10" s="43"/>
      <c r="R10" s="44"/>
      <c r="S10" s="88"/>
      <c r="T10" s="77"/>
      <c r="U10" s="67"/>
      <c r="V10" s="89">
        <v>50.0</v>
      </c>
      <c r="W10" s="90" t="s">
        <v>27</v>
      </c>
      <c r="X10" s="83">
        <f>SUM(N7:N95)</f>
        <v>2135</v>
      </c>
      <c r="Y10" s="8"/>
      <c r="Z10" s="8"/>
      <c r="AA10" s="8"/>
      <c r="AB10" s="8"/>
      <c r="AC10" s="8"/>
      <c r="AD10" s="8"/>
    </row>
    <row r="11">
      <c r="A11" s="50" t="s">
        <v>70</v>
      </c>
      <c r="B11" s="50" t="s">
        <v>63</v>
      </c>
      <c r="C11" s="51"/>
      <c r="D11" s="84" t="s">
        <v>2317</v>
      </c>
      <c r="E11" s="53" t="s">
        <v>79</v>
      </c>
      <c r="F11" s="50" t="s">
        <v>2097</v>
      </c>
      <c r="G11" s="282" t="s">
        <v>2318</v>
      </c>
      <c r="H11" s="54" t="s">
        <v>2311</v>
      </c>
      <c r="I11" s="54" t="s">
        <v>2312</v>
      </c>
      <c r="J11" s="50" t="s">
        <v>49</v>
      </c>
      <c r="K11" s="57"/>
      <c r="L11" s="93"/>
      <c r="M11" s="59"/>
      <c r="N11" s="86"/>
      <c r="O11" s="94"/>
      <c r="P11" s="62"/>
      <c r="Q11" s="63"/>
      <c r="R11" s="64">
        <v>250.0</v>
      </c>
      <c r="S11" s="88"/>
      <c r="T11" s="95"/>
      <c r="U11" s="96"/>
      <c r="V11" s="89">
        <v>125.0</v>
      </c>
      <c r="W11" s="44" t="s">
        <v>19</v>
      </c>
      <c r="X11" s="97">
        <f>SUM(R7:R95)</f>
        <v>6140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63</v>
      </c>
      <c r="C12" s="98"/>
      <c r="D12" s="91"/>
      <c r="E12" s="53" t="s">
        <v>493</v>
      </c>
      <c r="F12" s="50"/>
      <c r="G12" s="282" t="s">
        <v>2319</v>
      </c>
      <c r="H12" s="54"/>
      <c r="I12" s="55" t="s">
        <v>2320</v>
      </c>
      <c r="J12" s="50" t="s">
        <v>60</v>
      </c>
      <c r="K12" s="57">
        <v>300.0</v>
      </c>
      <c r="L12" s="99"/>
      <c r="M12" s="59"/>
      <c r="N12" s="100"/>
      <c r="O12" s="61"/>
      <c r="P12" s="62"/>
      <c r="Q12" s="63"/>
      <c r="R12" s="64"/>
      <c r="S12" s="101"/>
      <c r="T12" s="102"/>
      <c r="U12" s="103"/>
      <c r="V12" s="89">
        <v>150.0</v>
      </c>
      <c r="W12" s="104" t="s">
        <v>22</v>
      </c>
      <c r="X12" s="105">
        <f>SUM(U7:U93)</f>
        <v>444</v>
      </c>
      <c r="Y12" s="8"/>
      <c r="Z12" s="8"/>
      <c r="AA12" s="8"/>
      <c r="AB12" s="8"/>
      <c r="AC12" s="8"/>
      <c r="AD12" s="8"/>
    </row>
    <row r="13" ht="16.5" customHeight="1">
      <c r="A13" s="50" t="s">
        <v>70</v>
      </c>
      <c r="B13" s="50" t="s">
        <v>63</v>
      </c>
      <c r="C13" s="79"/>
      <c r="D13" s="52"/>
      <c r="E13" s="53" t="s">
        <v>87</v>
      </c>
      <c r="F13" s="50" t="s">
        <v>2097</v>
      </c>
      <c r="G13" s="284" t="s">
        <v>2321</v>
      </c>
      <c r="H13" s="106"/>
      <c r="I13" s="55" t="s">
        <v>2320</v>
      </c>
      <c r="J13" s="50" t="s">
        <v>60</v>
      </c>
      <c r="K13" s="71">
        <v>300.0</v>
      </c>
      <c r="L13" s="58"/>
      <c r="M13" s="107"/>
      <c r="N13" s="86"/>
      <c r="O13" s="61"/>
      <c r="P13" s="87"/>
      <c r="Q13" s="43"/>
      <c r="R13" s="44"/>
      <c r="S13" s="76"/>
      <c r="T13" s="95"/>
      <c r="U13" s="103"/>
      <c r="V13" s="89">
        <v>150.0</v>
      </c>
      <c r="W13" s="108" t="s">
        <v>28</v>
      </c>
      <c r="X13" s="69">
        <f>SUM(X7:X12)</f>
        <v>15489</v>
      </c>
      <c r="Y13" s="8"/>
      <c r="Z13" s="8"/>
      <c r="AA13" s="8"/>
      <c r="AB13" s="8"/>
      <c r="AC13" s="8"/>
      <c r="AD13" s="8"/>
    </row>
    <row r="14">
      <c r="A14" s="50" t="s">
        <v>70</v>
      </c>
      <c r="B14" s="50" t="s">
        <v>161</v>
      </c>
      <c r="C14" s="51"/>
      <c r="D14" s="84" t="s">
        <v>2322</v>
      </c>
      <c r="E14" s="53"/>
      <c r="F14" s="50" t="s">
        <v>73</v>
      </c>
      <c r="G14" s="289" t="s">
        <v>2323</v>
      </c>
      <c r="H14" s="54"/>
      <c r="I14" s="55" t="s">
        <v>2324</v>
      </c>
      <c r="J14" s="50" t="s">
        <v>49</v>
      </c>
      <c r="K14" s="71">
        <v>890.0</v>
      </c>
      <c r="L14" s="58"/>
      <c r="M14" s="59"/>
      <c r="N14" s="86"/>
      <c r="O14" s="61"/>
      <c r="P14" s="87"/>
      <c r="Q14" s="43"/>
      <c r="R14" s="44"/>
      <c r="S14" s="88"/>
      <c r="T14" s="109"/>
      <c r="U14" s="103"/>
      <c r="V14" s="110">
        <v>890.0</v>
      </c>
      <c r="W14" s="111"/>
      <c r="Y14" s="8"/>
      <c r="Z14" s="8"/>
      <c r="AA14" s="8"/>
      <c r="AB14" s="8"/>
      <c r="AC14" s="8"/>
      <c r="AD14" s="8"/>
    </row>
    <row r="15">
      <c r="A15" s="50" t="s">
        <v>52</v>
      </c>
      <c r="B15" s="50" t="s">
        <v>63</v>
      </c>
      <c r="C15" s="51"/>
      <c r="D15" s="84" t="s">
        <v>2325</v>
      </c>
      <c r="E15" s="53" t="s">
        <v>35</v>
      </c>
      <c r="F15" s="50" t="s">
        <v>73</v>
      </c>
      <c r="G15" s="282" t="s">
        <v>2326</v>
      </c>
      <c r="H15" s="54" t="s">
        <v>2327</v>
      </c>
      <c r="I15" s="55" t="s">
        <v>2328</v>
      </c>
      <c r="J15" s="50" t="s">
        <v>60</v>
      </c>
      <c r="K15" s="71"/>
      <c r="L15" s="58"/>
      <c r="M15" s="59"/>
      <c r="N15" s="86">
        <v>294.0</v>
      </c>
      <c r="O15" s="61"/>
      <c r="P15" s="62"/>
      <c r="Q15" s="63"/>
      <c r="R15" s="64"/>
      <c r="S15" s="88"/>
      <c r="T15" s="95"/>
      <c r="U15" s="112"/>
      <c r="V15" s="288">
        <v>294.0</v>
      </c>
      <c r="W15" s="113"/>
      <c r="X15" s="114"/>
      <c r="Y15" s="8"/>
      <c r="Z15" s="8"/>
      <c r="AA15" s="8"/>
      <c r="AB15" s="8"/>
      <c r="AC15" s="8"/>
      <c r="AD15" s="8"/>
    </row>
    <row r="16">
      <c r="A16" s="50" t="s">
        <v>52</v>
      </c>
      <c r="B16" s="50" t="s">
        <v>63</v>
      </c>
      <c r="C16" s="51"/>
      <c r="D16" s="84" t="s">
        <v>2329</v>
      </c>
      <c r="E16" s="53" t="s">
        <v>122</v>
      </c>
      <c r="F16" s="50" t="s">
        <v>2330</v>
      </c>
      <c r="G16" s="282" t="s">
        <v>2331</v>
      </c>
      <c r="H16" s="54"/>
      <c r="I16" s="55" t="s">
        <v>2332</v>
      </c>
      <c r="J16" s="50" t="s">
        <v>77</v>
      </c>
      <c r="K16" s="71"/>
      <c r="L16" s="58"/>
      <c r="M16" s="59"/>
      <c r="N16" s="86"/>
      <c r="O16" s="115"/>
      <c r="P16" s="62"/>
      <c r="Q16" s="63"/>
      <c r="R16" s="64">
        <v>400.0</v>
      </c>
      <c r="S16" s="88"/>
      <c r="T16" s="95"/>
      <c r="U16" s="103"/>
      <c r="V16" s="89">
        <v>200.0</v>
      </c>
      <c r="W16" s="116" t="s">
        <v>29</v>
      </c>
      <c r="Y16" s="8"/>
      <c r="Z16" s="8"/>
      <c r="AA16" s="8"/>
      <c r="AB16" s="8"/>
      <c r="AC16" s="8"/>
      <c r="AD16" s="8"/>
    </row>
    <row r="17">
      <c r="A17" s="50" t="s">
        <v>52</v>
      </c>
      <c r="B17" s="50" t="s">
        <v>63</v>
      </c>
      <c r="C17" s="79"/>
      <c r="D17" s="84" t="s">
        <v>2333</v>
      </c>
      <c r="E17" s="53" t="s">
        <v>128</v>
      </c>
      <c r="F17" s="50" t="s">
        <v>2097</v>
      </c>
      <c r="G17" s="282" t="s">
        <v>2334</v>
      </c>
      <c r="H17" s="54" t="s">
        <v>2335</v>
      </c>
      <c r="I17" s="55" t="s">
        <v>2336</v>
      </c>
      <c r="J17" s="50" t="s">
        <v>49</v>
      </c>
      <c r="K17" s="71"/>
      <c r="L17" s="93"/>
      <c r="M17" s="59"/>
      <c r="N17" s="86">
        <v>250.0</v>
      </c>
      <c r="O17" s="61"/>
      <c r="P17" s="87"/>
      <c r="Q17" s="43"/>
      <c r="R17" s="44"/>
      <c r="S17" s="88"/>
      <c r="T17" s="95"/>
      <c r="U17" s="96"/>
      <c r="V17" s="89">
        <v>125.0</v>
      </c>
      <c r="W17" s="117" t="s">
        <v>17</v>
      </c>
      <c r="X17" s="69">
        <f>SUM(P9:P97)</f>
        <v>100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53</v>
      </c>
      <c r="C18" s="79"/>
      <c r="D18" s="84" t="s">
        <v>54</v>
      </c>
      <c r="E18" s="53" t="s">
        <v>100</v>
      </c>
      <c r="F18" s="50" t="s">
        <v>73</v>
      </c>
      <c r="G18" s="282" t="s">
        <v>2337</v>
      </c>
      <c r="H18" s="54"/>
      <c r="I18" s="55" t="s">
        <v>2119</v>
      </c>
      <c r="J18" s="50" t="s">
        <v>60</v>
      </c>
      <c r="K18" s="71"/>
      <c r="L18" s="80" t="s">
        <v>61</v>
      </c>
      <c r="M18" s="59"/>
      <c r="N18" s="86"/>
      <c r="O18" s="61"/>
      <c r="P18" s="62"/>
      <c r="Q18" s="63"/>
      <c r="R18" s="64"/>
      <c r="S18" s="88"/>
      <c r="T18" s="95"/>
      <c r="U18" s="103"/>
      <c r="V18" s="89" t="s">
        <v>54</v>
      </c>
      <c r="W18" s="43" t="s">
        <v>18</v>
      </c>
      <c r="X18" s="69">
        <f>SUM(Q9:Q97)</f>
        <v>250</v>
      </c>
      <c r="Y18" s="8"/>
      <c r="Z18" s="8"/>
      <c r="AA18" s="8"/>
      <c r="AB18" s="8"/>
      <c r="AC18" s="8"/>
      <c r="AD18" s="8"/>
    </row>
    <row r="19" ht="15.75" customHeight="1">
      <c r="A19" s="50" t="s">
        <v>52</v>
      </c>
      <c r="B19" s="50" t="s">
        <v>63</v>
      </c>
      <c r="C19" s="51"/>
      <c r="D19" s="84" t="s">
        <v>2338</v>
      </c>
      <c r="E19" s="53" t="s">
        <v>35</v>
      </c>
      <c r="F19" s="50" t="s">
        <v>73</v>
      </c>
      <c r="G19" s="282" t="s">
        <v>2339</v>
      </c>
      <c r="H19" s="54" t="s">
        <v>2340</v>
      </c>
      <c r="I19" s="55" t="s">
        <v>2341</v>
      </c>
      <c r="J19" s="50" t="s">
        <v>60</v>
      </c>
      <c r="K19" s="71"/>
      <c r="L19" s="58"/>
      <c r="M19" s="119"/>
      <c r="N19" s="86"/>
      <c r="O19" s="61">
        <v>147.0</v>
      </c>
      <c r="P19" s="73"/>
      <c r="Q19" s="74"/>
      <c r="R19" s="75"/>
      <c r="S19" s="76"/>
      <c r="T19" s="95"/>
      <c r="U19" s="103"/>
      <c r="V19" s="89">
        <v>50.0</v>
      </c>
      <c r="W19" s="41" t="s">
        <v>16</v>
      </c>
      <c r="X19" s="69">
        <f>SUM(O9:O97)</f>
        <v>1773</v>
      </c>
      <c r="Y19" s="8"/>
      <c r="Z19" s="8"/>
      <c r="AA19" s="8"/>
      <c r="AB19" s="8"/>
      <c r="AC19" s="8"/>
      <c r="AD19" s="8"/>
    </row>
    <row r="20" ht="17.25" customHeight="1">
      <c r="A20" s="50" t="s">
        <v>70</v>
      </c>
      <c r="B20" s="50" t="s">
        <v>63</v>
      </c>
      <c r="C20" s="51"/>
      <c r="D20" s="84" t="s">
        <v>2342</v>
      </c>
      <c r="E20" s="53" t="s">
        <v>412</v>
      </c>
      <c r="F20" s="50" t="s">
        <v>249</v>
      </c>
      <c r="G20" s="282" t="s">
        <v>2343</v>
      </c>
      <c r="H20" s="54"/>
      <c r="I20" s="55" t="s">
        <v>1401</v>
      </c>
      <c r="J20" s="50" t="s">
        <v>60</v>
      </c>
      <c r="K20" s="71">
        <v>244.0</v>
      </c>
      <c r="L20" s="58"/>
      <c r="M20" s="119"/>
      <c r="N20" s="86"/>
      <c r="O20" s="61"/>
      <c r="P20" s="62"/>
      <c r="Q20" s="63"/>
      <c r="R20" s="64"/>
      <c r="S20" s="88"/>
      <c r="T20" s="95"/>
      <c r="U20" s="103"/>
      <c r="V20" s="288">
        <v>244.0</v>
      </c>
      <c r="W20" s="108" t="s">
        <v>30</v>
      </c>
      <c r="X20" s="69">
        <f>SUM(X17:X19)</f>
        <v>2123</v>
      </c>
      <c r="Y20" s="8"/>
      <c r="Z20" s="8"/>
      <c r="AA20" s="8"/>
      <c r="AB20" s="8"/>
      <c r="AC20" s="8"/>
      <c r="AD20" s="8"/>
    </row>
    <row r="21">
      <c r="A21" s="50" t="s">
        <v>70</v>
      </c>
      <c r="B21" s="50" t="s">
        <v>63</v>
      </c>
      <c r="C21" s="51"/>
      <c r="D21" s="84" t="s">
        <v>2344</v>
      </c>
      <c r="E21" s="53" t="s">
        <v>87</v>
      </c>
      <c r="F21" s="50" t="s">
        <v>73</v>
      </c>
      <c r="G21" s="282" t="s">
        <v>2345</v>
      </c>
      <c r="H21" s="54" t="s">
        <v>1048</v>
      </c>
      <c r="I21" s="55" t="s">
        <v>2346</v>
      </c>
      <c r="J21" s="50" t="s">
        <v>60</v>
      </c>
      <c r="K21" s="71"/>
      <c r="L21" s="58"/>
      <c r="M21" s="59"/>
      <c r="N21" s="122"/>
      <c r="O21" s="61">
        <v>147.0</v>
      </c>
      <c r="P21" s="62"/>
      <c r="Q21" s="63"/>
      <c r="R21" s="64"/>
      <c r="S21" s="88"/>
      <c r="T21" s="95"/>
      <c r="U21" s="103"/>
      <c r="V21" s="89">
        <v>50.0</v>
      </c>
      <c r="W21" s="120"/>
      <c r="X21" s="121"/>
      <c r="Y21" s="8"/>
      <c r="Z21" s="8"/>
      <c r="AA21" s="8"/>
      <c r="AB21" s="8"/>
      <c r="AC21" s="8"/>
      <c r="AD21" s="8"/>
    </row>
    <row r="22">
      <c r="A22" s="50" t="s">
        <v>52</v>
      </c>
      <c r="B22" s="50" t="s">
        <v>63</v>
      </c>
      <c r="C22" s="51"/>
      <c r="D22" s="84" t="s">
        <v>2347</v>
      </c>
      <c r="E22" s="53" t="s">
        <v>899</v>
      </c>
      <c r="F22" s="50" t="s">
        <v>2104</v>
      </c>
      <c r="G22" s="282" t="s">
        <v>2348</v>
      </c>
      <c r="H22" s="54"/>
      <c r="I22" s="55" t="s">
        <v>2349</v>
      </c>
      <c r="J22" s="50" t="s">
        <v>60</v>
      </c>
      <c r="K22" s="71"/>
      <c r="L22" s="58"/>
      <c r="M22" s="59"/>
      <c r="N22" s="122">
        <v>700.0</v>
      </c>
      <c r="O22" s="61"/>
      <c r="P22" s="62"/>
      <c r="Q22" s="63"/>
      <c r="R22" s="64"/>
      <c r="S22" s="88"/>
      <c r="T22" s="95"/>
      <c r="U22" s="103"/>
      <c r="V22" s="89">
        <v>250.0</v>
      </c>
      <c r="W22" s="123" t="s">
        <v>31</v>
      </c>
      <c r="Y22" s="8"/>
      <c r="Z22" s="8"/>
      <c r="AA22" s="8"/>
      <c r="AB22" s="8"/>
      <c r="AC22" s="8"/>
      <c r="AD22" s="8"/>
    </row>
    <row r="23">
      <c r="A23" s="50" t="s">
        <v>52</v>
      </c>
      <c r="B23" s="50" t="s">
        <v>63</v>
      </c>
      <c r="C23" s="51"/>
      <c r="D23" s="84" t="s">
        <v>2350</v>
      </c>
      <c r="E23" s="53" t="s">
        <v>122</v>
      </c>
      <c r="F23" s="50" t="s">
        <v>2351</v>
      </c>
      <c r="G23" s="282" t="s">
        <v>2352</v>
      </c>
      <c r="H23" s="54"/>
      <c r="I23" s="55" t="s">
        <v>2353</v>
      </c>
      <c r="J23" s="50" t="s">
        <v>77</v>
      </c>
      <c r="K23" s="71"/>
      <c r="L23" s="58"/>
      <c r="M23" s="59"/>
      <c r="N23" s="81"/>
      <c r="O23" s="61"/>
      <c r="P23" s="62"/>
      <c r="Q23" s="63"/>
      <c r="R23" s="64">
        <v>350.0</v>
      </c>
      <c r="S23" s="125"/>
      <c r="T23" s="95"/>
      <c r="U23" s="96"/>
      <c r="V23" s="89">
        <v>175.0</v>
      </c>
      <c r="W23" s="124" t="s">
        <v>20</v>
      </c>
      <c r="X23" s="83">
        <f>SUM(S11:S99)</f>
        <v>70</v>
      </c>
      <c r="Y23" s="8"/>
      <c r="Z23" s="8"/>
      <c r="AA23" s="8"/>
      <c r="AB23" s="8"/>
      <c r="AC23" s="8"/>
      <c r="AD23" s="8"/>
    </row>
    <row r="24">
      <c r="A24" s="50" t="s">
        <v>70</v>
      </c>
      <c r="B24" s="50" t="s">
        <v>63</v>
      </c>
      <c r="C24" s="51"/>
      <c r="D24" s="84" t="s">
        <v>2354</v>
      </c>
      <c r="E24" s="53" t="s">
        <v>412</v>
      </c>
      <c r="F24" s="50" t="s">
        <v>73</v>
      </c>
      <c r="G24" s="282" t="s">
        <v>2355</v>
      </c>
      <c r="H24" s="54"/>
      <c r="I24" s="55" t="s">
        <v>2356</v>
      </c>
      <c r="J24" s="50" t="s">
        <v>60</v>
      </c>
      <c r="K24" s="71">
        <v>147.0</v>
      </c>
      <c r="L24" s="58"/>
      <c r="M24" s="59"/>
      <c r="N24" s="86"/>
      <c r="O24" s="127"/>
      <c r="P24" s="62"/>
      <c r="Q24" s="63"/>
      <c r="R24" s="64"/>
      <c r="S24" s="76"/>
      <c r="T24" s="95"/>
      <c r="U24" s="128"/>
      <c r="V24" s="89">
        <v>50.0</v>
      </c>
      <c r="W24" s="126" t="s">
        <v>21</v>
      </c>
      <c r="X24" s="83">
        <f>SUM(T11:T99)</f>
        <v>0</v>
      </c>
      <c r="Y24" s="8"/>
      <c r="Z24" s="8"/>
      <c r="AA24" s="8"/>
      <c r="AB24" s="8"/>
      <c r="AC24" s="8"/>
      <c r="AD24" s="8"/>
    </row>
    <row r="25" ht="17.25" customHeight="1">
      <c r="A25" s="50" t="s">
        <v>70</v>
      </c>
      <c r="B25" s="50" t="s">
        <v>63</v>
      </c>
      <c r="C25" s="141" t="s">
        <v>2357</v>
      </c>
      <c r="D25" s="141" t="s">
        <v>2358</v>
      </c>
      <c r="E25" s="53" t="s">
        <v>87</v>
      </c>
      <c r="F25" s="50" t="s">
        <v>73</v>
      </c>
      <c r="G25" s="282" t="s">
        <v>2359</v>
      </c>
      <c r="H25" s="54" t="s">
        <v>2315</v>
      </c>
      <c r="I25" s="55" t="s">
        <v>2360</v>
      </c>
      <c r="J25" s="50" t="s">
        <v>60</v>
      </c>
      <c r="K25" s="129"/>
      <c r="L25" s="58"/>
      <c r="M25" s="59"/>
      <c r="N25" s="81"/>
      <c r="O25" s="61">
        <v>244.0</v>
      </c>
      <c r="P25" s="62"/>
      <c r="Q25" s="63"/>
      <c r="R25" s="64"/>
      <c r="S25" s="88"/>
      <c r="T25" s="109"/>
      <c r="U25" s="103"/>
      <c r="V25" s="89">
        <v>50.0</v>
      </c>
      <c r="W25" s="108" t="s">
        <v>32</v>
      </c>
      <c r="X25" s="69">
        <f>SUM(X23:X24)</f>
        <v>70</v>
      </c>
      <c r="Y25" s="8"/>
      <c r="Z25" s="8"/>
      <c r="AA25" s="8"/>
      <c r="AB25" s="8"/>
      <c r="AC25" s="8"/>
      <c r="AD25" s="8"/>
    </row>
    <row r="26">
      <c r="A26" s="50" t="s">
        <v>52</v>
      </c>
      <c r="B26" s="50" t="s">
        <v>63</v>
      </c>
      <c r="C26" s="51"/>
      <c r="D26" s="141" t="s">
        <v>2361</v>
      </c>
      <c r="E26" s="53" t="s">
        <v>100</v>
      </c>
      <c r="F26" s="50" t="s">
        <v>73</v>
      </c>
      <c r="G26" s="282" t="s">
        <v>2362</v>
      </c>
      <c r="H26" s="54" t="s">
        <v>2363</v>
      </c>
      <c r="I26" s="55" t="s">
        <v>2364</v>
      </c>
      <c r="J26" s="50" t="s">
        <v>77</v>
      </c>
      <c r="K26" s="71"/>
      <c r="L26" s="80"/>
      <c r="M26" s="59">
        <v>200.0</v>
      </c>
      <c r="N26" s="81"/>
      <c r="O26" s="132"/>
      <c r="P26" s="62"/>
      <c r="Q26" s="63"/>
      <c r="R26" s="64"/>
      <c r="S26" s="88"/>
      <c r="T26" s="109"/>
      <c r="U26" s="96"/>
      <c r="V26" s="89">
        <v>50.0</v>
      </c>
      <c r="W26" s="130"/>
      <c r="X26" s="131"/>
      <c r="Y26" s="8"/>
      <c r="Z26" s="8"/>
      <c r="AA26" s="8"/>
      <c r="AB26" s="8"/>
      <c r="AC26" s="8"/>
      <c r="AD26" s="8"/>
    </row>
    <row r="27">
      <c r="A27" s="50" t="s">
        <v>70</v>
      </c>
      <c r="B27" s="50" t="s">
        <v>63</v>
      </c>
      <c r="C27" s="79"/>
      <c r="D27" s="84" t="s">
        <v>2365</v>
      </c>
      <c r="E27" s="53" t="s">
        <v>493</v>
      </c>
      <c r="F27" s="50" t="s">
        <v>2114</v>
      </c>
      <c r="G27" s="282" t="s">
        <v>2366</v>
      </c>
      <c r="H27" s="54"/>
      <c r="I27" s="55" t="s">
        <v>2171</v>
      </c>
      <c r="J27" s="50" t="s">
        <v>60</v>
      </c>
      <c r="K27" s="57">
        <v>50.0</v>
      </c>
      <c r="L27" s="58"/>
      <c r="M27" s="133"/>
      <c r="N27" s="81"/>
      <c r="O27" s="132"/>
      <c r="P27" s="73"/>
      <c r="Q27" s="74"/>
      <c r="R27" s="75"/>
      <c r="S27" s="88"/>
      <c r="T27" s="109"/>
      <c r="U27" s="96"/>
      <c r="V27" s="89">
        <v>25.0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52</v>
      </c>
      <c r="B28" s="50" t="s">
        <v>63</v>
      </c>
      <c r="C28" s="79"/>
      <c r="D28" s="84" t="s">
        <v>2361</v>
      </c>
      <c r="E28" s="53" t="s">
        <v>105</v>
      </c>
      <c r="F28" s="50" t="s">
        <v>73</v>
      </c>
      <c r="G28" s="282" t="s">
        <v>2367</v>
      </c>
      <c r="H28" s="54" t="s">
        <v>2368</v>
      </c>
      <c r="I28" s="55" t="s">
        <v>2369</v>
      </c>
      <c r="J28" s="50" t="s">
        <v>60</v>
      </c>
      <c r="K28" s="134"/>
      <c r="L28" s="58"/>
      <c r="M28" s="119">
        <v>200.0</v>
      </c>
      <c r="N28" s="86"/>
      <c r="O28" s="61"/>
      <c r="P28" s="62"/>
      <c r="Q28" s="63"/>
      <c r="R28" s="64"/>
      <c r="S28" s="88"/>
      <c r="T28" s="109"/>
      <c r="U28" s="135"/>
      <c r="V28" s="53">
        <v>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70</v>
      </c>
      <c r="B29" s="50" t="s">
        <v>63</v>
      </c>
      <c r="C29" s="79"/>
      <c r="D29" s="84" t="s">
        <v>2370</v>
      </c>
      <c r="E29" s="53" t="s">
        <v>35</v>
      </c>
      <c r="F29" s="50" t="s">
        <v>73</v>
      </c>
      <c r="G29" s="282" t="s">
        <v>2371</v>
      </c>
      <c r="H29" s="54" t="s">
        <v>2372</v>
      </c>
      <c r="I29" s="55" t="s">
        <v>2373</v>
      </c>
      <c r="J29" s="50" t="s">
        <v>60</v>
      </c>
      <c r="K29" s="134"/>
      <c r="L29" s="58"/>
      <c r="M29" s="59"/>
      <c r="N29" s="122"/>
      <c r="O29" s="61">
        <v>250.0</v>
      </c>
      <c r="P29" s="62"/>
      <c r="Q29" s="63"/>
      <c r="R29" s="64"/>
      <c r="S29" s="76"/>
      <c r="T29" s="95"/>
      <c r="U29" s="138"/>
      <c r="V29" s="53">
        <v>50.0</v>
      </c>
      <c r="W29" s="136" t="s">
        <v>33</v>
      </c>
      <c r="X29" s="137">
        <f>SUM(X13,X20,X25)</f>
        <v>17682</v>
      </c>
      <c r="Y29" s="8"/>
      <c r="Z29" s="8"/>
      <c r="AA29" s="8"/>
      <c r="AB29" s="8"/>
      <c r="AC29" s="8"/>
      <c r="AD29" s="8"/>
    </row>
    <row r="30">
      <c r="A30" s="50" t="s">
        <v>70</v>
      </c>
      <c r="B30" s="50" t="s">
        <v>53</v>
      </c>
      <c r="C30" s="79"/>
      <c r="D30" s="70" t="s">
        <v>54</v>
      </c>
      <c r="E30" s="53" t="s">
        <v>35</v>
      </c>
      <c r="F30" s="50" t="s">
        <v>73</v>
      </c>
      <c r="G30" s="282" t="s">
        <v>2374</v>
      </c>
      <c r="H30" s="54"/>
      <c r="I30" s="55" t="s">
        <v>2375</v>
      </c>
      <c r="J30" s="50" t="s">
        <v>60</v>
      </c>
      <c r="K30" s="71"/>
      <c r="L30" s="58" t="s">
        <v>61</v>
      </c>
      <c r="M30" s="59"/>
      <c r="N30" s="86"/>
      <c r="O30" s="127"/>
      <c r="P30" s="62"/>
      <c r="Q30" s="63"/>
      <c r="R30" s="64"/>
      <c r="S30" s="88"/>
      <c r="T30" s="95"/>
      <c r="U30" s="138"/>
      <c r="V30" s="53" t="s">
        <v>54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70</v>
      </c>
      <c r="B31" s="50" t="s">
        <v>63</v>
      </c>
      <c r="C31" s="51"/>
      <c r="D31" s="52"/>
      <c r="E31" s="92"/>
      <c r="F31" s="50"/>
      <c r="G31" s="282" t="s">
        <v>2376</v>
      </c>
      <c r="H31" s="54"/>
      <c r="I31" s="55" t="s">
        <v>1639</v>
      </c>
      <c r="J31" s="56"/>
      <c r="K31" s="71"/>
      <c r="L31" s="80"/>
      <c r="M31" s="59"/>
      <c r="N31" s="86"/>
      <c r="O31" s="61"/>
      <c r="P31" s="62"/>
      <c r="Q31" s="63"/>
      <c r="R31" s="64"/>
      <c r="S31" s="149">
        <v>70.0</v>
      </c>
      <c r="T31" s="140"/>
      <c r="U31" s="138"/>
      <c r="V31" s="283">
        <v>70.0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70</v>
      </c>
      <c r="B32" s="50" t="s">
        <v>63</v>
      </c>
      <c r="C32" s="141"/>
      <c r="D32" s="70" t="s">
        <v>2377</v>
      </c>
      <c r="E32" s="53" t="s">
        <v>87</v>
      </c>
      <c r="F32" s="50" t="s">
        <v>73</v>
      </c>
      <c r="G32" s="282" t="s">
        <v>2378</v>
      </c>
      <c r="H32" s="54" t="s">
        <v>2372</v>
      </c>
      <c r="I32" s="55" t="s">
        <v>2373</v>
      </c>
      <c r="J32" s="50" t="s">
        <v>60</v>
      </c>
      <c r="K32" s="71"/>
      <c r="L32" s="58"/>
      <c r="M32" s="59"/>
      <c r="N32" s="81"/>
      <c r="O32" s="61">
        <v>250.0</v>
      </c>
      <c r="P32" s="87"/>
      <c r="Q32" s="43"/>
      <c r="R32" s="44"/>
      <c r="S32" s="139"/>
      <c r="T32" s="140"/>
      <c r="U32" s="138"/>
      <c r="V32" s="53">
        <v>50.0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52</v>
      </c>
      <c r="B33" s="50" t="s">
        <v>63</v>
      </c>
      <c r="C33" s="51"/>
      <c r="D33" s="70" t="s">
        <v>2379</v>
      </c>
      <c r="E33" s="53" t="s">
        <v>55</v>
      </c>
      <c r="F33" s="50" t="s">
        <v>2097</v>
      </c>
      <c r="G33" s="291" t="s">
        <v>2380</v>
      </c>
      <c r="H33" s="142" t="s">
        <v>2381</v>
      </c>
      <c r="I33" s="55" t="s">
        <v>2382</v>
      </c>
      <c r="J33" s="50" t="s">
        <v>60</v>
      </c>
      <c r="K33" s="71"/>
      <c r="L33" s="58"/>
      <c r="M33" s="119">
        <v>500.0</v>
      </c>
      <c r="N33" s="86"/>
      <c r="O33" s="61"/>
      <c r="P33" s="62"/>
      <c r="Q33" s="63"/>
      <c r="R33" s="64"/>
      <c r="S33" s="139"/>
      <c r="T33" s="140"/>
      <c r="U33" s="135"/>
      <c r="V33" s="53">
        <v>250.0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70</v>
      </c>
      <c r="B34" s="50" t="s">
        <v>63</v>
      </c>
      <c r="C34" s="144"/>
      <c r="D34" s="84" t="s">
        <v>2383</v>
      </c>
      <c r="E34" s="53" t="s">
        <v>87</v>
      </c>
      <c r="F34" s="50" t="s">
        <v>73</v>
      </c>
      <c r="G34" s="282" t="s">
        <v>2384</v>
      </c>
      <c r="H34" s="54" t="s">
        <v>2385</v>
      </c>
      <c r="I34" s="55" t="s">
        <v>2386</v>
      </c>
      <c r="J34" s="50" t="s">
        <v>60</v>
      </c>
      <c r="K34" s="71"/>
      <c r="L34" s="58"/>
      <c r="M34" s="143"/>
      <c r="N34" s="86"/>
      <c r="O34" s="61">
        <v>294.0</v>
      </c>
      <c r="P34" s="62"/>
      <c r="Q34" s="63"/>
      <c r="R34" s="64"/>
      <c r="S34" s="139"/>
      <c r="T34" s="140"/>
      <c r="U34" s="138"/>
      <c r="V34" s="53">
        <v>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70</v>
      </c>
      <c r="B35" s="50" t="s">
        <v>53</v>
      </c>
      <c r="C35" s="51"/>
      <c r="D35" s="161" t="s">
        <v>54</v>
      </c>
      <c r="E35" s="53" t="s">
        <v>122</v>
      </c>
      <c r="F35" s="50" t="s">
        <v>1244</v>
      </c>
      <c r="G35" s="282" t="s">
        <v>2387</v>
      </c>
      <c r="H35" s="54" t="s">
        <v>1894</v>
      </c>
      <c r="I35" s="55" t="s">
        <v>2388</v>
      </c>
      <c r="J35" s="50" t="s">
        <v>77</v>
      </c>
      <c r="K35" s="71" t="s">
        <v>86</v>
      </c>
      <c r="L35" s="58"/>
      <c r="M35" s="119"/>
      <c r="N35" s="86"/>
      <c r="O35" s="61"/>
      <c r="P35" s="73"/>
      <c r="Q35" s="74"/>
      <c r="R35" s="75"/>
      <c r="S35" s="139"/>
      <c r="T35" s="146"/>
      <c r="U35" s="138"/>
      <c r="V35" s="53" t="s">
        <v>54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70</v>
      </c>
      <c r="B36" s="50" t="s">
        <v>63</v>
      </c>
      <c r="C36" s="51"/>
      <c r="D36" s="161" t="s">
        <v>2389</v>
      </c>
      <c r="E36" s="53" t="s">
        <v>87</v>
      </c>
      <c r="F36" s="50" t="s">
        <v>249</v>
      </c>
      <c r="G36" s="282" t="s">
        <v>2390</v>
      </c>
      <c r="H36" s="54" t="s">
        <v>2391</v>
      </c>
      <c r="I36" s="54" t="s">
        <v>2392</v>
      </c>
      <c r="J36" s="50" t="s">
        <v>60</v>
      </c>
      <c r="K36" s="71">
        <v>147.0</v>
      </c>
      <c r="L36" s="58"/>
      <c r="M36" s="107"/>
      <c r="N36" s="86"/>
      <c r="O36" s="61"/>
      <c r="P36" s="87"/>
      <c r="Q36" s="43"/>
      <c r="R36" s="44"/>
      <c r="S36" s="139"/>
      <c r="T36" s="140"/>
      <c r="U36" s="138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52</v>
      </c>
      <c r="B37" s="50" t="s">
        <v>63</v>
      </c>
      <c r="C37" s="79"/>
      <c r="D37" s="161" t="s">
        <v>2393</v>
      </c>
      <c r="E37" s="53" t="s">
        <v>72</v>
      </c>
      <c r="F37" s="50" t="s">
        <v>73</v>
      </c>
      <c r="G37" s="282" t="s">
        <v>2394</v>
      </c>
      <c r="H37" s="54" t="s">
        <v>2395</v>
      </c>
      <c r="I37" s="54" t="s">
        <v>2396</v>
      </c>
      <c r="J37" s="50" t="s">
        <v>77</v>
      </c>
      <c r="K37" s="57"/>
      <c r="L37" s="58"/>
      <c r="M37" s="59">
        <v>127.0</v>
      </c>
      <c r="N37" s="86"/>
      <c r="O37" s="61"/>
      <c r="P37" s="62"/>
      <c r="Q37" s="63"/>
      <c r="R37" s="64"/>
      <c r="S37" s="139"/>
      <c r="T37" s="140"/>
      <c r="U37" s="135"/>
      <c r="V37" s="53">
        <v>50.0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70</v>
      </c>
      <c r="B38" s="50" t="s">
        <v>63</v>
      </c>
      <c r="C38" s="79"/>
      <c r="D38" s="52"/>
      <c r="E38" s="53" t="s">
        <v>87</v>
      </c>
      <c r="F38" s="50" t="s">
        <v>73</v>
      </c>
      <c r="G38" s="348" t="s">
        <v>2397</v>
      </c>
      <c r="H38" s="106" t="s">
        <v>2398</v>
      </c>
      <c r="I38" s="54" t="s">
        <v>2399</v>
      </c>
      <c r="J38" s="50" t="s">
        <v>49</v>
      </c>
      <c r="K38" s="57"/>
      <c r="L38" s="58"/>
      <c r="M38" s="59"/>
      <c r="N38" s="86"/>
      <c r="O38" s="61"/>
      <c r="P38" s="62"/>
      <c r="Q38" s="63"/>
      <c r="R38" s="64"/>
      <c r="S38" s="149"/>
      <c r="T38" s="140"/>
      <c r="U38" s="135">
        <v>147.0</v>
      </c>
      <c r="V38" s="53">
        <v>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52</v>
      </c>
      <c r="B39" s="50" t="s">
        <v>63</v>
      </c>
      <c r="C39" s="79"/>
      <c r="D39" s="70" t="s">
        <v>2400</v>
      </c>
      <c r="E39" s="53" t="s">
        <v>87</v>
      </c>
      <c r="F39" s="50" t="s">
        <v>73</v>
      </c>
      <c r="G39" s="293" t="s">
        <v>2401</v>
      </c>
      <c r="H39" s="150" t="s">
        <v>590</v>
      </c>
      <c r="I39" s="55" t="s">
        <v>2402</v>
      </c>
      <c r="J39" s="50" t="s">
        <v>60</v>
      </c>
      <c r="K39" s="71"/>
      <c r="L39" s="58"/>
      <c r="M39" s="59"/>
      <c r="N39" s="86">
        <v>244.0</v>
      </c>
      <c r="O39" s="61"/>
      <c r="P39" s="73"/>
      <c r="Q39" s="74"/>
      <c r="R39" s="75"/>
      <c r="S39" s="139"/>
      <c r="T39" s="140"/>
      <c r="U39" s="135"/>
      <c r="V39" s="53">
        <v>100.0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70</v>
      </c>
      <c r="B40" s="50" t="s">
        <v>53</v>
      </c>
      <c r="C40" s="51"/>
      <c r="D40" s="70" t="s">
        <v>54</v>
      </c>
      <c r="E40" s="53" t="s">
        <v>105</v>
      </c>
      <c r="F40" s="50" t="s">
        <v>2104</v>
      </c>
      <c r="G40" s="282" t="s">
        <v>2403</v>
      </c>
      <c r="H40" s="54"/>
      <c r="I40" s="55" t="s">
        <v>2404</v>
      </c>
      <c r="J40" s="50" t="s">
        <v>60</v>
      </c>
      <c r="K40" s="71" t="s">
        <v>86</v>
      </c>
      <c r="L40" s="58"/>
      <c r="M40" s="59"/>
      <c r="N40" s="86"/>
      <c r="O40" s="61"/>
      <c r="P40" s="151"/>
      <c r="Q40" s="152"/>
      <c r="R40" s="153"/>
      <c r="S40" s="139"/>
      <c r="T40" s="140"/>
      <c r="U40" s="138"/>
      <c r="V40" s="53" t="s">
        <v>54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63</v>
      </c>
      <c r="C41" s="51"/>
      <c r="D41" s="70" t="s">
        <v>2405</v>
      </c>
      <c r="E41" s="53" t="s">
        <v>35</v>
      </c>
      <c r="F41" s="50" t="s">
        <v>73</v>
      </c>
      <c r="G41" s="282" t="s">
        <v>2406</v>
      </c>
      <c r="H41" s="54" t="s">
        <v>2407</v>
      </c>
      <c r="I41" s="53" t="s">
        <v>2408</v>
      </c>
      <c r="J41" s="50" t="s">
        <v>49</v>
      </c>
      <c r="K41" s="134"/>
      <c r="L41" s="58"/>
      <c r="M41" s="59"/>
      <c r="N41" s="86"/>
      <c r="O41" s="61"/>
      <c r="P41" s="62"/>
      <c r="Q41" s="63"/>
      <c r="R41" s="64"/>
      <c r="S41" s="139"/>
      <c r="T41" s="140"/>
      <c r="U41" s="135">
        <v>147.0</v>
      </c>
      <c r="V41" s="53">
        <v>100.0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70</v>
      </c>
      <c r="B42" s="50" t="s">
        <v>63</v>
      </c>
      <c r="C42" s="51"/>
      <c r="D42" s="84" t="s">
        <v>2409</v>
      </c>
      <c r="E42" s="53" t="s">
        <v>100</v>
      </c>
      <c r="F42" s="50" t="s">
        <v>73</v>
      </c>
      <c r="G42" s="282" t="s">
        <v>2410</v>
      </c>
      <c r="H42" s="54" t="s">
        <v>2315</v>
      </c>
      <c r="I42" s="55" t="s">
        <v>2411</v>
      </c>
      <c r="J42" s="50" t="s">
        <v>77</v>
      </c>
      <c r="K42" s="71"/>
      <c r="L42" s="58"/>
      <c r="M42" s="107"/>
      <c r="N42" s="154"/>
      <c r="O42" s="127">
        <v>147.0</v>
      </c>
      <c r="P42" s="62"/>
      <c r="Q42" s="63"/>
      <c r="R42" s="64"/>
      <c r="S42" s="139"/>
      <c r="T42" s="140"/>
      <c r="U42" s="138"/>
      <c r="V42" s="53">
        <v>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70</v>
      </c>
      <c r="B43" s="50" t="s">
        <v>63</v>
      </c>
      <c r="C43" s="51"/>
      <c r="D43" s="70" t="s">
        <v>2412</v>
      </c>
      <c r="E43" s="53" t="s">
        <v>35</v>
      </c>
      <c r="F43" s="50" t="s">
        <v>73</v>
      </c>
      <c r="G43" s="282" t="s">
        <v>2413</v>
      </c>
      <c r="H43" s="54" t="s">
        <v>2414</v>
      </c>
      <c r="I43" s="55" t="s">
        <v>2415</v>
      </c>
      <c r="J43" s="50" t="s">
        <v>60</v>
      </c>
      <c r="K43" s="71">
        <v>127.0</v>
      </c>
      <c r="L43" s="93"/>
      <c r="M43" s="59"/>
      <c r="N43" s="155"/>
      <c r="O43" s="61"/>
      <c r="P43" s="62"/>
      <c r="Q43" s="63"/>
      <c r="R43" s="64"/>
      <c r="S43" s="139"/>
      <c r="T43" s="140"/>
      <c r="U43" s="138"/>
      <c r="V43" s="53">
        <v>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70</v>
      </c>
      <c r="B44" s="50" t="s">
        <v>63</v>
      </c>
      <c r="C44" s="79"/>
      <c r="D44" s="294" t="s">
        <v>2416</v>
      </c>
      <c r="E44" s="53" t="s">
        <v>35</v>
      </c>
      <c r="F44" s="50" t="s">
        <v>73</v>
      </c>
      <c r="G44" s="295" t="s">
        <v>2417</v>
      </c>
      <c r="H44" s="157" t="s">
        <v>1510</v>
      </c>
      <c r="I44" s="150" t="s">
        <v>2418</v>
      </c>
      <c r="J44" s="50" t="s">
        <v>60</v>
      </c>
      <c r="K44" s="57">
        <v>294.0</v>
      </c>
      <c r="L44" s="58"/>
      <c r="M44" s="59"/>
      <c r="N44" s="154"/>
      <c r="O44" s="61"/>
      <c r="P44" s="62"/>
      <c r="Q44" s="63"/>
      <c r="R44" s="64"/>
      <c r="S44" s="139"/>
      <c r="T44" s="146"/>
      <c r="U44" s="138"/>
      <c r="V44" s="53">
        <v>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70</v>
      </c>
      <c r="B45" s="50" t="s">
        <v>53</v>
      </c>
      <c r="C45" s="79"/>
      <c r="D45" s="84" t="s">
        <v>54</v>
      </c>
      <c r="E45" s="53" t="s">
        <v>35</v>
      </c>
      <c r="F45" s="50" t="s">
        <v>73</v>
      </c>
      <c r="G45" s="282" t="s">
        <v>2005</v>
      </c>
      <c r="H45" s="54"/>
      <c r="I45" s="55" t="s">
        <v>2006</v>
      </c>
      <c r="J45" s="50" t="s">
        <v>60</v>
      </c>
      <c r="K45" s="71"/>
      <c r="L45" s="58" t="s">
        <v>61</v>
      </c>
      <c r="M45" s="59"/>
      <c r="N45" s="159"/>
      <c r="O45" s="61"/>
      <c r="P45" s="62"/>
      <c r="Q45" s="63"/>
      <c r="R45" s="64"/>
      <c r="S45" s="139"/>
      <c r="T45" s="146"/>
      <c r="U45" s="103"/>
      <c r="V45" s="53" t="s">
        <v>54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52</v>
      </c>
      <c r="B46" s="50" t="s">
        <v>63</v>
      </c>
      <c r="C46" s="51"/>
      <c r="D46" s="84" t="s">
        <v>2419</v>
      </c>
      <c r="E46" s="53" t="s">
        <v>79</v>
      </c>
      <c r="F46" s="50" t="s">
        <v>2097</v>
      </c>
      <c r="G46" s="282" t="s">
        <v>2420</v>
      </c>
      <c r="H46" s="54"/>
      <c r="I46" s="55" t="s">
        <v>2421</v>
      </c>
      <c r="J46" s="50" t="s">
        <v>77</v>
      </c>
      <c r="K46" s="57"/>
      <c r="L46" s="58"/>
      <c r="M46" s="59"/>
      <c r="N46" s="160">
        <v>250.0</v>
      </c>
      <c r="O46" s="132"/>
      <c r="P46" s="62"/>
      <c r="Q46" s="63"/>
      <c r="R46" s="64"/>
      <c r="S46" s="149"/>
      <c r="T46" s="140"/>
      <c r="U46" s="103"/>
      <c r="V46" s="53">
        <v>125.0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70</v>
      </c>
      <c r="B47" s="50" t="s">
        <v>63</v>
      </c>
      <c r="C47" s="51"/>
      <c r="D47" s="161" t="s">
        <v>2422</v>
      </c>
      <c r="E47" s="53" t="s">
        <v>65</v>
      </c>
      <c r="F47" s="50" t="s">
        <v>2097</v>
      </c>
      <c r="G47" s="282" t="s">
        <v>2423</v>
      </c>
      <c r="H47" s="54" t="s">
        <v>2424</v>
      </c>
      <c r="I47" s="55" t="s">
        <v>2425</v>
      </c>
      <c r="J47" s="50" t="s">
        <v>60</v>
      </c>
      <c r="K47" s="71"/>
      <c r="L47" s="93"/>
      <c r="M47" s="59"/>
      <c r="N47" s="160"/>
      <c r="O47" s="61"/>
      <c r="P47" s="62"/>
      <c r="Q47" s="63">
        <v>250.0</v>
      </c>
      <c r="R47" s="64"/>
      <c r="S47" s="139"/>
      <c r="T47" s="140"/>
      <c r="U47" s="96"/>
      <c r="V47" s="53">
        <v>125.0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70</v>
      </c>
      <c r="B48" s="50" t="s">
        <v>53</v>
      </c>
      <c r="C48" s="51"/>
      <c r="D48" s="70" t="s">
        <v>54</v>
      </c>
      <c r="E48" s="53" t="s">
        <v>72</v>
      </c>
      <c r="F48" s="50" t="s">
        <v>73</v>
      </c>
      <c r="G48" s="297" t="s">
        <v>2426</v>
      </c>
      <c r="H48" s="162" t="s">
        <v>2427</v>
      </c>
      <c r="I48" s="55" t="s">
        <v>2428</v>
      </c>
      <c r="J48" s="50" t="s">
        <v>77</v>
      </c>
      <c r="K48" s="71"/>
      <c r="L48" s="58" t="s">
        <v>61</v>
      </c>
      <c r="M48" s="143"/>
      <c r="N48" s="160"/>
      <c r="O48" s="61"/>
      <c r="P48" s="73"/>
      <c r="Q48" s="74"/>
      <c r="R48" s="75"/>
      <c r="S48" s="163"/>
      <c r="T48" s="164"/>
      <c r="U48" s="103"/>
      <c r="V48" s="53" t="s">
        <v>54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52</v>
      </c>
      <c r="B49" s="50" t="s">
        <v>63</v>
      </c>
      <c r="C49" s="79"/>
      <c r="D49" s="70" t="s">
        <v>2429</v>
      </c>
      <c r="E49" s="53" t="s">
        <v>79</v>
      </c>
      <c r="F49" s="50" t="s">
        <v>2097</v>
      </c>
      <c r="G49" s="282" t="s">
        <v>2430</v>
      </c>
      <c r="H49" s="54"/>
      <c r="I49" s="54" t="s">
        <v>2431</v>
      </c>
      <c r="J49" s="50" t="s">
        <v>49</v>
      </c>
      <c r="K49" s="71"/>
      <c r="L49" s="58"/>
      <c r="M49" s="165"/>
      <c r="N49" s="160">
        <v>250.0</v>
      </c>
      <c r="O49" s="61"/>
      <c r="P49" s="62"/>
      <c r="Q49" s="63"/>
      <c r="R49" s="64"/>
      <c r="S49" s="163"/>
      <c r="T49" s="166"/>
      <c r="U49" s="135"/>
      <c r="V49" s="283">
        <v>250.0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70</v>
      </c>
      <c r="B50" s="50" t="s">
        <v>63</v>
      </c>
      <c r="C50" s="51"/>
      <c r="D50" s="70" t="s">
        <v>2432</v>
      </c>
      <c r="E50" s="53" t="s">
        <v>128</v>
      </c>
      <c r="F50" s="50" t="s">
        <v>2097</v>
      </c>
      <c r="G50" s="282" t="s">
        <v>2433</v>
      </c>
      <c r="H50" s="54" t="s">
        <v>2434</v>
      </c>
      <c r="I50" s="54" t="s">
        <v>2435</v>
      </c>
      <c r="J50" s="50" t="s">
        <v>49</v>
      </c>
      <c r="K50" s="71">
        <v>600.0</v>
      </c>
      <c r="L50" s="58"/>
      <c r="M50" s="165"/>
      <c r="N50" s="160"/>
      <c r="O50" s="61"/>
      <c r="P50" s="87"/>
      <c r="Q50" s="43"/>
      <c r="R50" s="44"/>
      <c r="S50" s="163"/>
      <c r="T50" s="166"/>
      <c r="U50" s="138"/>
      <c r="V50" s="53">
        <v>300.0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70</v>
      </c>
      <c r="B51" s="50" t="s">
        <v>63</v>
      </c>
      <c r="C51" s="51"/>
      <c r="D51" s="161" t="s">
        <v>2436</v>
      </c>
      <c r="E51" s="53" t="s">
        <v>35</v>
      </c>
      <c r="F51" s="50" t="s">
        <v>73</v>
      </c>
      <c r="G51" s="282" t="s">
        <v>2437</v>
      </c>
      <c r="H51" s="54" t="s">
        <v>2438</v>
      </c>
      <c r="I51" s="167" t="s">
        <v>2439</v>
      </c>
      <c r="J51" s="50" t="s">
        <v>60</v>
      </c>
      <c r="K51" s="57">
        <v>294.0</v>
      </c>
      <c r="L51" s="58"/>
      <c r="M51" s="165"/>
      <c r="N51" s="160"/>
      <c r="O51" s="61"/>
      <c r="P51" s="73"/>
      <c r="Q51" s="74"/>
      <c r="R51" s="75"/>
      <c r="S51" s="168"/>
      <c r="T51" s="166"/>
      <c r="U51" s="138"/>
      <c r="V51" s="53">
        <v>50.0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52</v>
      </c>
      <c r="B52" s="50" t="s">
        <v>63</v>
      </c>
      <c r="C52" s="51"/>
      <c r="D52" s="319" t="s">
        <v>2440</v>
      </c>
      <c r="E52" s="92"/>
      <c r="F52" s="50" t="s">
        <v>73</v>
      </c>
      <c r="G52" s="289" t="s">
        <v>2441</v>
      </c>
      <c r="H52" s="54" t="s">
        <v>2442</v>
      </c>
      <c r="I52" s="55" t="s">
        <v>2443</v>
      </c>
      <c r="J52" s="50" t="s">
        <v>49</v>
      </c>
      <c r="K52" s="57"/>
      <c r="L52" s="58"/>
      <c r="M52" s="170"/>
      <c r="N52" s="160"/>
      <c r="O52" s="171"/>
      <c r="P52" s="73"/>
      <c r="Q52" s="74"/>
      <c r="R52" s="64">
        <v>1890.0</v>
      </c>
      <c r="S52" s="163"/>
      <c r="T52" s="166"/>
      <c r="U52" s="138"/>
      <c r="V52" s="283" t="s">
        <v>2444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70</v>
      </c>
      <c r="B53" s="50" t="s">
        <v>63</v>
      </c>
      <c r="C53" s="51"/>
      <c r="D53" s="141" t="s">
        <v>2445</v>
      </c>
      <c r="E53" s="53" t="s">
        <v>149</v>
      </c>
      <c r="F53" s="50" t="s">
        <v>73</v>
      </c>
      <c r="G53" s="282" t="s">
        <v>2446</v>
      </c>
      <c r="I53" s="55" t="s">
        <v>2447</v>
      </c>
      <c r="J53" s="50" t="s">
        <v>49</v>
      </c>
      <c r="K53" s="71"/>
      <c r="L53" s="93"/>
      <c r="M53" s="165"/>
      <c r="N53" s="160">
        <v>147.0</v>
      </c>
      <c r="O53" s="171"/>
      <c r="P53" s="62"/>
      <c r="Q53" s="63"/>
      <c r="R53" s="64"/>
      <c r="S53" s="163"/>
      <c r="T53" s="166"/>
      <c r="U53" s="138"/>
      <c r="V53" s="53">
        <v>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52</v>
      </c>
      <c r="B54" s="50" t="s">
        <v>161</v>
      </c>
      <c r="C54" s="51"/>
      <c r="D54" s="141" t="s">
        <v>2448</v>
      </c>
      <c r="E54" s="53" t="s">
        <v>122</v>
      </c>
      <c r="F54" s="50" t="s">
        <v>2351</v>
      </c>
      <c r="G54" s="362" t="s">
        <v>2449</v>
      </c>
      <c r="H54" s="106" t="s">
        <v>2450</v>
      </c>
      <c r="I54" s="55" t="s">
        <v>2451</v>
      </c>
      <c r="J54" s="50" t="s">
        <v>77</v>
      </c>
      <c r="K54" s="158"/>
      <c r="L54" s="58"/>
      <c r="M54" s="165"/>
      <c r="N54" s="160"/>
      <c r="O54" s="171"/>
      <c r="P54" s="73"/>
      <c r="Q54" s="74"/>
      <c r="R54" s="64">
        <v>3000.0</v>
      </c>
      <c r="S54" s="163"/>
      <c r="T54" s="164"/>
      <c r="U54" s="138"/>
      <c r="V54" s="283" t="s">
        <v>2452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70</v>
      </c>
      <c r="B55" s="50" t="s">
        <v>53</v>
      </c>
      <c r="C55" s="51"/>
      <c r="D55" s="141" t="s">
        <v>54</v>
      </c>
      <c r="E55" s="173" t="s">
        <v>122</v>
      </c>
      <c r="F55" s="50" t="s">
        <v>1244</v>
      </c>
      <c r="G55" s="282" t="s">
        <v>2453</v>
      </c>
      <c r="H55" s="54"/>
      <c r="I55" s="55" t="s">
        <v>1895</v>
      </c>
      <c r="J55" s="50" t="s">
        <v>77</v>
      </c>
      <c r="K55" s="71" t="s">
        <v>86</v>
      </c>
      <c r="L55" s="174"/>
      <c r="M55" s="165"/>
      <c r="N55" s="172"/>
      <c r="O55" s="171"/>
      <c r="P55" s="62"/>
      <c r="Q55" s="63"/>
      <c r="R55" s="64"/>
      <c r="S55" s="168"/>
      <c r="T55" s="166"/>
      <c r="U55" s="138"/>
      <c r="V55" s="89" t="s">
        <v>54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70</v>
      </c>
      <c r="B56" s="50" t="s">
        <v>63</v>
      </c>
      <c r="C56" s="51"/>
      <c r="D56" s="141" t="s">
        <v>2454</v>
      </c>
      <c r="E56" s="173" t="s">
        <v>72</v>
      </c>
      <c r="F56" s="50" t="s">
        <v>73</v>
      </c>
      <c r="G56" s="282" t="s">
        <v>2455</v>
      </c>
      <c r="H56" s="54"/>
      <c r="I56" s="55" t="s">
        <v>2456</v>
      </c>
      <c r="J56" s="50" t="s">
        <v>49</v>
      </c>
      <c r="K56" s="177"/>
      <c r="L56" s="58"/>
      <c r="M56" s="165"/>
      <c r="N56" s="160"/>
      <c r="O56" s="171"/>
      <c r="P56" s="87">
        <v>100.0</v>
      </c>
      <c r="Q56" s="152"/>
      <c r="R56" s="153"/>
      <c r="S56" s="168"/>
      <c r="T56" s="166"/>
      <c r="U56" s="138"/>
      <c r="V56" s="283">
        <v>100.0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52</v>
      </c>
      <c r="B57" s="50" t="s">
        <v>63</v>
      </c>
      <c r="C57" s="51"/>
      <c r="D57" s="141" t="s">
        <v>2457</v>
      </c>
      <c r="E57" s="23"/>
      <c r="F57" s="50" t="s">
        <v>754</v>
      </c>
      <c r="G57" s="289" t="s">
        <v>2458</v>
      </c>
      <c r="H57" s="54" t="s">
        <v>2459</v>
      </c>
      <c r="I57" s="55" t="s">
        <v>2460</v>
      </c>
      <c r="J57" s="50" t="s">
        <v>49</v>
      </c>
      <c r="K57" s="178"/>
      <c r="L57" s="58"/>
      <c r="M57" s="165">
        <v>2350.0</v>
      </c>
      <c r="N57" s="172"/>
      <c r="O57" s="179"/>
      <c r="P57" s="151"/>
      <c r="Q57" s="152"/>
      <c r="R57" s="153"/>
      <c r="S57" s="168"/>
      <c r="T57" s="166"/>
      <c r="U57" s="138"/>
      <c r="V57" s="283">
        <v>2350.0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52</v>
      </c>
      <c r="B58" s="50" t="s">
        <v>53</v>
      </c>
      <c r="C58" s="51"/>
      <c r="D58" s="141" t="s">
        <v>54</v>
      </c>
      <c r="E58" s="173" t="s">
        <v>122</v>
      </c>
      <c r="F58" s="50" t="s">
        <v>754</v>
      </c>
      <c r="G58" s="282" t="s">
        <v>2461</v>
      </c>
      <c r="H58" s="54" t="s">
        <v>2459</v>
      </c>
      <c r="I58" s="55" t="s">
        <v>2460</v>
      </c>
      <c r="J58" s="50" t="s">
        <v>49</v>
      </c>
      <c r="K58" s="177"/>
      <c r="L58" s="58"/>
      <c r="M58" s="180" t="s">
        <v>323</v>
      </c>
      <c r="N58" s="172"/>
      <c r="O58" s="171"/>
      <c r="P58" s="62"/>
      <c r="Q58" s="63"/>
      <c r="R58" s="64"/>
      <c r="S58" s="163"/>
      <c r="T58" s="166"/>
      <c r="U58" s="138"/>
      <c r="V58" s="53" t="s">
        <v>54</v>
      </c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141"/>
      <c r="E59" s="23"/>
      <c r="F59" s="50"/>
      <c r="G59" s="54"/>
      <c r="H59" s="54"/>
      <c r="I59" s="55"/>
      <c r="J59" s="56"/>
      <c r="K59" s="177"/>
      <c r="L59" s="58"/>
      <c r="M59" s="165"/>
      <c r="N59" s="176"/>
      <c r="O59" s="171"/>
      <c r="P59" s="73"/>
      <c r="Q59" s="74"/>
      <c r="R59" s="75"/>
      <c r="S59" s="163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79"/>
      <c r="D60" s="51"/>
      <c r="E60" s="23"/>
      <c r="F60" s="50"/>
      <c r="G60" s="54"/>
      <c r="H60" s="54"/>
      <c r="I60" s="55"/>
      <c r="J60" s="56"/>
      <c r="K60" s="177"/>
      <c r="L60" s="58"/>
      <c r="M60" s="165"/>
      <c r="N60" s="172"/>
      <c r="O60" s="171"/>
      <c r="P60" s="73"/>
      <c r="Q60" s="74"/>
      <c r="R60" s="75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51"/>
      <c r="E61" s="23"/>
      <c r="F61" s="50"/>
      <c r="G61" s="54"/>
      <c r="H61" s="54"/>
      <c r="I61" s="55"/>
      <c r="J61" s="56"/>
      <c r="K61" s="177"/>
      <c r="L61" s="93"/>
      <c r="M61" s="165"/>
      <c r="N61" s="181"/>
      <c r="O61" s="179"/>
      <c r="P61" s="73"/>
      <c r="Q61" s="74"/>
      <c r="R61" s="75"/>
      <c r="S61" s="163"/>
      <c r="T61" s="166"/>
      <c r="U61" s="135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51"/>
      <c r="D62" s="51"/>
      <c r="E62" s="23"/>
      <c r="F62" s="50"/>
      <c r="G62" s="54"/>
      <c r="H62" s="54"/>
      <c r="I62" s="55"/>
      <c r="J62" s="56"/>
      <c r="K62" s="177"/>
      <c r="L62" s="58"/>
      <c r="M62" s="165"/>
      <c r="N62" s="181"/>
      <c r="O62" s="171"/>
      <c r="P62" s="73"/>
      <c r="Q62" s="74"/>
      <c r="R62" s="75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177"/>
      <c r="L63" s="58"/>
      <c r="M63" s="170"/>
      <c r="N63" s="181"/>
      <c r="O63" s="179"/>
      <c r="P63" s="62"/>
      <c r="Q63" s="63"/>
      <c r="R63" s="64"/>
      <c r="S63" s="163"/>
      <c r="T63" s="166"/>
      <c r="U63" s="138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177"/>
      <c r="L64" s="93"/>
      <c r="M64" s="170"/>
      <c r="N64" s="181"/>
      <c r="O64" s="179"/>
      <c r="P64" s="73"/>
      <c r="Q64" s="74"/>
      <c r="R64" s="75"/>
      <c r="S64" s="163"/>
      <c r="T64" s="166"/>
      <c r="U64" s="138"/>
      <c r="V64" s="182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178"/>
      <c r="L65" s="93"/>
      <c r="M65" s="165"/>
      <c r="N65" s="172"/>
      <c r="O65" s="179"/>
      <c r="P65" s="62"/>
      <c r="Q65" s="63"/>
      <c r="R65" s="64"/>
      <c r="S65" s="163"/>
      <c r="T65" s="166"/>
      <c r="U65" s="138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178"/>
      <c r="L66" s="93"/>
      <c r="M66" s="170"/>
      <c r="N66" s="176"/>
      <c r="O66" s="171"/>
      <c r="P66" s="73"/>
      <c r="Q66" s="74"/>
      <c r="R66" s="75"/>
      <c r="S66" s="163"/>
      <c r="T66" s="166"/>
      <c r="U66" s="138"/>
      <c r="V66" s="53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177"/>
      <c r="L67" s="93"/>
      <c r="M67" s="170"/>
      <c r="N67" s="160"/>
      <c r="O67" s="183"/>
      <c r="P67" s="73"/>
      <c r="Q67" s="74"/>
      <c r="R67" s="75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184"/>
      <c r="F68" s="50"/>
      <c r="G68" s="54"/>
      <c r="H68" s="54"/>
      <c r="I68" s="55"/>
      <c r="J68" s="56"/>
      <c r="K68" s="185"/>
      <c r="L68" s="93"/>
      <c r="M68" s="165"/>
      <c r="N68" s="172"/>
      <c r="O68" s="179"/>
      <c r="P68" s="62"/>
      <c r="Q68" s="63"/>
      <c r="R68" s="64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84"/>
      <c r="F69" s="50"/>
      <c r="G69" s="54"/>
      <c r="H69" s="54"/>
      <c r="I69" s="55"/>
      <c r="J69" s="56"/>
      <c r="K69" s="186"/>
      <c r="L69" s="93"/>
      <c r="M69" s="170"/>
      <c r="N69" s="172"/>
      <c r="O69" s="179"/>
      <c r="P69" s="73"/>
      <c r="Q69" s="74"/>
      <c r="R69" s="75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177"/>
      <c r="L70" s="93"/>
      <c r="M70" s="187"/>
      <c r="N70" s="172"/>
      <c r="O70" s="179"/>
      <c r="P70" s="73"/>
      <c r="Q70" s="74"/>
      <c r="R70" s="75"/>
      <c r="S70" s="163"/>
      <c r="T70" s="166"/>
      <c r="U70" s="138"/>
      <c r="V70" s="89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185"/>
      <c r="L71" s="58"/>
      <c r="M71" s="170"/>
      <c r="N71" s="172"/>
      <c r="O71" s="179"/>
      <c r="P71" s="73"/>
      <c r="Q71" s="74"/>
      <c r="R71" s="75"/>
      <c r="S71" s="163"/>
      <c r="T71" s="166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188"/>
      <c r="D72" s="189"/>
      <c r="E72" s="184"/>
      <c r="F72" s="50"/>
      <c r="G72" s="54"/>
      <c r="H72" s="54"/>
      <c r="I72" s="55"/>
      <c r="J72" s="56"/>
      <c r="K72" s="190"/>
      <c r="L72" s="58"/>
      <c r="M72" s="191"/>
      <c r="N72" s="192"/>
      <c r="O72" s="193"/>
      <c r="P72" s="73"/>
      <c r="Q72" s="74"/>
      <c r="R72" s="75"/>
      <c r="S72" s="194"/>
      <c r="T72" s="195"/>
      <c r="U72" s="138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8"/>
      <c r="D73" s="51"/>
      <c r="E73" s="184"/>
      <c r="F73" s="50"/>
      <c r="G73" s="54"/>
      <c r="H73" s="54"/>
      <c r="I73" s="55"/>
      <c r="J73" s="56"/>
      <c r="K73" s="196"/>
      <c r="L73" s="93"/>
      <c r="M73" s="191"/>
      <c r="N73" s="192"/>
      <c r="O73" s="197"/>
      <c r="P73" s="151"/>
      <c r="Q73" s="152"/>
      <c r="R73" s="153"/>
      <c r="S73" s="194"/>
      <c r="T73" s="195"/>
      <c r="U73" s="138"/>
      <c r="V73" s="182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91"/>
      <c r="E74" s="184"/>
      <c r="F74" s="50"/>
      <c r="G74" s="54"/>
      <c r="H74" s="54"/>
      <c r="I74" s="54"/>
      <c r="J74" s="56"/>
      <c r="K74" s="190"/>
      <c r="L74" s="93"/>
      <c r="M74" s="198"/>
      <c r="N74" s="192"/>
      <c r="O74" s="197"/>
      <c r="P74" s="73"/>
      <c r="Q74" s="74"/>
      <c r="R74" s="75"/>
      <c r="S74" s="194"/>
      <c r="T74" s="195"/>
      <c r="U74" s="138"/>
      <c r="V74" s="182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4"/>
      <c r="J75" s="56"/>
      <c r="K75" s="190"/>
      <c r="L75" s="58"/>
      <c r="M75" s="191"/>
      <c r="N75" s="192"/>
      <c r="O75" s="197"/>
      <c r="P75" s="73"/>
      <c r="Q75" s="74"/>
      <c r="R75" s="75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51"/>
      <c r="E76" s="184"/>
      <c r="F76" s="50"/>
      <c r="G76" s="54"/>
      <c r="H76" s="54"/>
      <c r="I76" s="54"/>
      <c r="J76" s="56"/>
      <c r="K76" s="196"/>
      <c r="L76" s="93"/>
      <c r="M76" s="191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23"/>
      <c r="F77" s="50"/>
      <c r="G77" s="54"/>
      <c r="H77" s="54"/>
      <c r="I77" s="54"/>
      <c r="J77" s="56"/>
      <c r="K77" s="196"/>
      <c r="L77" s="93"/>
      <c r="M77" s="191"/>
      <c r="N77" s="192"/>
      <c r="O77" s="197"/>
      <c r="P77" s="73"/>
      <c r="Q77" s="74"/>
      <c r="R77" s="75"/>
      <c r="S77" s="194"/>
      <c r="T77" s="195"/>
      <c r="U77" s="138"/>
      <c r="V77" s="199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23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6"/>
      <c r="B79" s="50"/>
      <c r="C79" s="188"/>
      <c r="D79" s="51"/>
      <c r="E79" s="23"/>
      <c r="F79" s="50"/>
      <c r="G79" s="200"/>
      <c r="H79" s="200"/>
      <c r="I79" s="200"/>
      <c r="J79" s="56"/>
      <c r="K79" s="190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201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8"/>
      <c r="D80" s="51"/>
      <c r="E80" s="23"/>
      <c r="F80" s="50"/>
      <c r="G80" s="200"/>
      <c r="H80" s="200"/>
      <c r="I80" s="200"/>
      <c r="J80" s="56"/>
      <c r="K80" s="190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20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2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203"/>
      <c r="L82" s="204"/>
      <c r="M82" s="205"/>
      <c r="N82" s="206"/>
      <c r="O82" s="207"/>
      <c r="P82" s="208"/>
      <c r="Q82" s="209"/>
      <c r="R82" s="210"/>
      <c r="S82" s="211"/>
      <c r="T82" s="212"/>
      <c r="U82" s="213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203"/>
      <c r="L83" s="204"/>
      <c r="M83" s="205"/>
      <c r="N83" s="206"/>
      <c r="O83" s="207"/>
      <c r="P83" s="208"/>
      <c r="Q83" s="209"/>
      <c r="R83" s="210"/>
      <c r="S83" s="211"/>
      <c r="T83" s="212"/>
      <c r="U83" s="213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14"/>
      <c r="L85" s="204"/>
      <c r="M85" s="215"/>
      <c r="N85" s="216"/>
      <c r="O85" s="217"/>
      <c r="P85" s="218"/>
      <c r="Q85" s="219"/>
      <c r="R85" s="220"/>
      <c r="S85" s="22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184"/>
      <c r="F86" s="50"/>
      <c r="G86" s="200"/>
      <c r="H86" s="200"/>
      <c r="I86" s="200"/>
      <c r="J86" s="56"/>
      <c r="K86" s="203"/>
      <c r="L86" s="222"/>
      <c r="M86" s="205"/>
      <c r="N86" s="206"/>
      <c r="O86" s="207"/>
      <c r="P86" s="223"/>
      <c r="Q86" s="224"/>
      <c r="R86" s="225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184"/>
      <c r="F87" s="50"/>
      <c r="G87" s="200"/>
      <c r="H87" s="200"/>
      <c r="I87" s="200"/>
      <c r="J87" s="56"/>
      <c r="K87" s="203"/>
      <c r="L87" s="222"/>
      <c r="M87" s="205"/>
      <c r="N87" s="206"/>
      <c r="O87" s="207"/>
      <c r="P87" s="223"/>
      <c r="Q87" s="224"/>
      <c r="R87" s="225"/>
      <c r="S87" s="21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4"/>
      <c r="B94" s="4"/>
      <c r="C94" s="2"/>
      <c r="D94" s="226"/>
      <c r="E94" s="227"/>
      <c r="F94" s="4"/>
      <c r="G94" s="228"/>
      <c r="H94" s="229"/>
      <c r="I94" s="230"/>
      <c r="J94" s="4"/>
      <c r="K94" s="231"/>
      <c r="Q94" s="231"/>
      <c r="R94" s="231"/>
      <c r="S94" s="232"/>
      <c r="T94" s="232"/>
      <c r="U94" s="233"/>
      <c r="V94" s="234">
        <f>SUM(V7:V93)</f>
        <v>7573</v>
      </c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35"/>
      <c r="E95" s="236"/>
      <c r="F95" s="1"/>
      <c r="G95" s="237"/>
      <c r="H95" s="238"/>
      <c r="I95" s="239"/>
      <c r="J95" s="1"/>
      <c r="K95" s="240" t="s">
        <v>34</v>
      </c>
      <c r="L95" s="241"/>
      <c r="Q95" s="241"/>
      <c r="R95" s="241"/>
      <c r="S95" s="232"/>
      <c r="T95" s="232"/>
      <c r="U95" s="233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42"/>
      <c r="D96" s="17"/>
      <c r="E96" s="243"/>
      <c r="F96" s="244"/>
      <c r="G96" s="228"/>
      <c r="H96" s="3"/>
      <c r="I96" s="3"/>
      <c r="J96" s="1"/>
      <c r="K96" s="189">
        <f>SUM(K7:K93)</f>
        <v>3393</v>
      </c>
      <c r="L96" s="245" t="s">
        <v>35</v>
      </c>
      <c r="M96" s="246"/>
      <c r="Q96" s="246"/>
      <c r="R96" s="246"/>
      <c r="S96" s="247"/>
      <c r="T96" s="247"/>
      <c r="U96" s="23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1"/>
      <c r="B97" s="1"/>
      <c r="C97" s="2"/>
      <c r="D97" s="17"/>
      <c r="E97" s="1"/>
      <c r="F97" s="1"/>
      <c r="G97" s="228"/>
      <c r="H97" s="3"/>
      <c r="I97" s="3"/>
      <c r="J97" s="1"/>
      <c r="K97" s="189">
        <f>SUM(K96*2%)</f>
        <v>67.86</v>
      </c>
      <c r="L97" s="248">
        <f>SUM(L7:L93)</f>
        <v>0</v>
      </c>
      <c r="M97" s="249" t="s">
        <v>24</v>
      </c>
      <c r="Q97" s="249"/>
      <c r="R97" s="249"/>
      <c r="S97" s="250" t="s">
        <v>36</v>
      </c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3"/>
      <c r="H98" s="3"/>
      <c r="I98" s="3"/>
      <c r="J98" s="1"/>
      <c r="K98" s="251"/>
      <c r="L98" s="91">
        <f>SUM(L97*1%)</f>
        <v>0</v>
      </c>
      <c r="M98" s="252" t="s">
        <v>37</v>
      </c>
      <c r="N98" s="253"/>
      <c r="Q98" s="253"/>
      <c r="R98" s="253"/>
      <c r="S98" s="232"/>
      <c r="T98" s="232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54" t="s">
        <v>38</v>
      </c>
      <c r="H99" s="363">
        <f>SUM(U38)</f>
        <v>147</v>
      </c>
      <c r="I99" s="3"/>
      <c r="J99" s="1"/>
      <c r="K99" s="8"/>
      <c r="L99" s="251"/>
      <c r="M99" s="248">
        <f>SUM(M7:M93)</f>
        <v>3377</v>
      </c>
      <c r="N99" s="253"/>
      <c r="Q99" s="253"/>
      <c r="R99" s="253"/>
      <c r="S99" s="256"/>
      <c r="T99" s="256"/>
      <c r="U99" s="23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257"/>
      <c r="G100" s="258" t="s">
        <v>39</v>
      </c>
      <c r="H100" s="259">
        <f>SUM(K96,L97,M99,N101,R106,U109)</f>
        <v>15489</v>
      </c>
      <c r="I100" s="3"/>
      <c r="J100" s="1"/>
      <c r="K100" s="8"/>
      <c r="L100" s="8"/>
      <c r="M100" s="91">
        <f>SUM(M99*2%)</f>
        <v>67.54</v>
      </c>
      <c r="N100" s="260" t="s">
        <v>40</v>
      </c>
      <c r="O100" s="231"/>
      <c r="Q100" s="231"/>
      <c r="R100" s="231"/>
      <c r="S100" s="256"/>
      <c r="T100" s="256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57"/>
      <c r="G101" s="258" t="s">
        <v>41</v>
      </c>
      <c r="H101" s="259">
        <f>SUM(S107,T108)</f>
        <v>70</v>
      </c>
      <c r="I101" s="3"/>
      <c r="J101" s="1"/>
      <c r="K101" s="8"/>
      <c r="L101" s="8"/>
      <c r="M101" s="18"/>
      <c r="N101" s="189">
        <f>SUM(N7:N93)</f>
        <v>2135</v>
      </c>
      <c r="O101" s="261" t="s">
        <v>42</v>
      </c>
      <c r="P101" s="262"/>
      <c r="Q101" s="262"/>
      <c r="R101" s="262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1"/>
      <c r="G102" s="258" t="s">
        <v>43</v>
      </c>
      <c r="H102" s="259">
        <f>SUM(P104,Q105,O102)</f>
        <v>2123</v>
      </c>
      <c r="I102" s="3"/>
      <c r="J102" s="1"/>
      <c r="K102" s="8"/>
      <c r="L102" s="8"/>
      <c r="M102" s="1"/>
      <c r="N102" s="189">
        <f>SUM(N101*2%)</f>
        <v>42.7</v>
      </c>
      <c r="O102" s="189">
        <f>SUM(O7:O93)</f>
        <v>1773</v>
      </c>
      <c r="P102" s="262"/>
      <c r="Q102" s="262"/>
      <c r="R102" s="262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3"/>
      <c r="H103" s="3"/>
      <c r="I103" s="3"/>
      <c r="J103" s="1"/>
      <c r="K103" s="8"/>
      <c r="L103" s="8"/>
      <c r="M103" s="1"/>
      <c r="N103" s="1"/>
      <c r="O103" s="189">
        <f>SUM(O102*2%)</f>
        <v>35.46</v>
      </c>
      <c r="P103" s="263" t="s">
        <v>44</v>
      </c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64" t="s">
        <v>45</v>
      </c>
      <c r="H104" s="265">
        <f>SUM(K12,N15,O19,K20,O21,N22,K24,O25,K27,M28,O29,O32,M33,O34,K36,N39,K43,K44,Q47,K51)</f>
        <v>5123</v>
      </c>
      <c r="I104" s="282">
        <v>0.0</v>
      </c>
      <c r="J104" s="1"/>
      <c r="K104" s="8"/>
      <c r="L104" s="8"/>
      <c r="M104" s="1"/>
      <c r="N104" s="1"/>
      <c r="O104" s="8"/>
      <c r="P104" s="189">
        <f>SUM(P7:P94)</f>
        <v>100</v>
      </c>
      <c r="Q104" s="267" t="s">
        <v>46</v>
      </c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68" t="s">
        <v>47</v>
      </c>
      <c r="H105" s="302">
        <f>SUM(O10,R16,R23,M26,M37,U41,O42,N46,R54)</f>
        <v>4915</v>
      </c>
      <c r="I105" s="301"/>
      <c r="J105" s="1"/>
      <c r="K105" s="8"/>
      <c r="L105" s="8"/>
      <c r="M105" s="1"/>
      <c r="N105" s="1"/>
      <c r="O105" s="8"/>
      <c r="P105" s="189">
        <f>SUM(P104*2%)</f>
        <v>2</v>
      </c>
      <c r="Q105" s="17">
        <f>SUM(Q7:Q93)</f>
        <v>250</v>
      </c>
      <c r="R105" s="270" t="s">
        <v>48</v>
      </c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71" t="s">
        <v>49</v>
      </c>
      <c r="H106" s="323">
        <f>SUM(U7,R9,R11,K14,N17,U38,U41,N49,K50,R52,N53,P56,M57)</f>
        <v>7421</v>
      </c>
      <c r="I106" s="347">
        <f>SUM(U38)</f>
        <v>147</v>
      </c>
      <c r="J106" s="1"/>
      <c r="K106" s="8"/>
      <c r="L106" s="8"/>
      <c r="M106" s="1"/>
      <c r="N106" s="1"/>
      <c r="O106" s="8"/>
      <c r="P106" s="18"/>
      <c r="Q106" s="189">
        <f>SUM(Q105*2%)</f>
        <v>5</v>
      </c>
      <c r="R106" s="17">
        <f>SUM(R7:R93)</f>
        <v>6140</v>
      </c>
      <c r="S106" s="272" t="s">
        <v>50</v>
      </c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144"/>
      <c r="D107" s="17"/>
      <c r="E107" s="1"/>
      <c r="F107" s="1"/>
      <c r="G107" s="3"/>
      <c r="H107" s="3"/>
      <c r="I107" s="3"/>
      <c r="J107" s="1"/>
      <c r="K107" s="8"/>
      <c r="L107" s="8"/>
      <c r="M107" s="1"/>
      <c r="N107" s="1"/>
      <c r="O107" s="8"/>
      <c r="P107" s="1"/>
      <c r="Q107" s="1"/>
      <c r="R107" s="189">
        <f>SUM(R106*3%)</f>
        <v>184.2</v>
      </c>
      <c r="S107" s="189">
        <f>SUM(S7:S94)</f>
        <v>70</v>
      </c>
      <c r="T107" s="273" t="s">
        <v>47</v>
      </c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44"/>
      <c r="D108" s="17"/>
      <c r="E108" s="1"/>
      <c r="F108" s="1"/>
      <c r="G108" s="3"/>
      <c r="H108" s="3"/>
      <c r="I108" s="3"/>
      <c r="J108" s="1"/>
      <c r="K108" s="8"/>
      <c r="L108" s="8"/>
      <c r="M108" s="1"/>
      <c r="N108" s="1"/>
      <c r="O108" s="8"/>
      <c r="P108" s="1"/>
      <c r="Q108" s="1"/>
      <c r="R108" s="1"/>
      <c r="S108" s="189">
        <f>SUM(S107*2%)</f>
        <v>1.4</v>
      </c>
      <c r="T108" s="189">
        <f>SUM(T7:T94)</f>
        <v>0</v>
      </c>
      <c r="U108" s="274" t="s">
        <v>49</v>
      </c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"/>
      <c r="S109" s="8"/>
      <c r="T109" s="189">
        <f>SUM(T108*2%)</f>
        <v>0</v>
      </c>
      <c r="U109" s="275">
        <f>SUM(U7:U94)</f>
        <v>444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8"/>
      <c r="U110" s="189">
        <f>SUM(U109*1%)</f>
        <v>4.44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276"/>
      <c r="U111" s="277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276"/>
      <c r="U112" s="277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8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278"/>
      <c r="D227" s="278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8"/>
      <c r="D228" s="278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M1002" s="279"/>
      <c r="N1002" s="279"/>
      <c r="P1002" s="279"/>
      <c r="Q1002" s="279"/>
      <c r="R1002" s="279"/>
    </row>
  </sheetData>
  <mergeCells count="15">
    <mergeCell ref="K94:P94"/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93 E210:F1001">
      <formula1>"Vinicius,Gustavo,Kaua,Wesley,Caio,Julia,Thiago,Daniel,Jonatha,Jhonatas,Gabriel ,Diogo,David,Caio Ferreira,Kaicky,Pamelah,Caio Alves,Felipe,Camila,Wiliam "</formula1>
    </dataValidation>
    <dataValidation type="list" allowBlank="1" showErrorMessage="1" sqref="A7:A93">
      <formula1>"Nobre,Publicidade"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41.5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52</v>
      </c>
      <c r="B7" s="50" t="s">
        <v>53</v>
      </c>
      <c r="C7" s="51"/>
      <c r="D7" s="70" t="s">
        <v>54</v>
      </c>
      <c r="E7" s="53"/>
      <c r="F7" s="50"/>
      <c r="G7" s="54" t="s">
        <v>2462</v>
      </c>
      <c r="H7" s="54" t="s">
        <v>663</v>
      </c>
      <c r="I7" s="55" t="s">
        <v>664</v>
      </c>
      <c r="J7" s="56"/>
      <c r="K7" s="57"/>
      <c r="L7" s="58"/>
      <c r="M7" s="59"/>
      <c r="N7" s="60"/>
      <c r="O7" s="61" t="s">
        <v>61</v>
      </c>
      <c r="P7" s="62"/>
      <c r="Q7" s="63"/>
      <c r="R7" s="64"/>
      <c r="S7" s="65"/>
      <c r="T7" s="66"/>
      <c r="U7" s="67"/>
      <c r="V7" s="53" t="s">
        <v>54</v>
      </c>
      <c r="W7" s="68" t="s">
        <v>25</v>
      </c>
      <c r="X7" s="69">
        <f>SUM(K7:K95)</f>
        <v>3986</v>
      </c>
      <c r="Y7" s="8"/>
      <c r="Z7" s="8"/>
      <c r="AA7" s="8"/>
      <c r="AB7" s="8"/>
      <c r="AC7" s="8"/>
      <c r="AD7" s="8"/>
    </row>
    <row r="8">
      <c r="A8" s="50" t="s">
        <v>52</v>
      </c>
      <c r="B8" s="50" t="s">
        <v>53</v>
      </c>
      <c r="C8" s="51"/>
      <c r="D8" s="70" t="s">
        <v>54</v>
      </c>
      <c r="E8" s="53" t="s">
        <v>412</v>
      </c>
      <c r="F8" s="50" t="s">
        <v>73</v>
      </c>
      <c r="G8" s="282" t="s">
        <v>2463</v>
      </c>
      <c r="H8" s="54" t="s">
        <v>2464</v>
      </c>
      <c r="I8" s="55" t="s">
        <v>2465</v>
      </c>
      <c r="J8" s="50" t="s">
        <v>49</v>
      </c>
      <c r="K8" s="71"/>
      <c r="L8" s="58"/>
      <c r="M8" s="59" t="s">
        <v>61</v>
      </c>
      <c r="N8" s="72"/>
      <c r="O8" s="61"/>
      <c r="P8" s="73"/>
      <c r="Q8" s="74"/>
      <c r="R8" s="75"/>
      <c r="S8" s="76"/>
      <c r="T8" s="77"/>
      <c r="U8" s="78"/>
      <c r="V8" s="53" t="s">
        <v>54</v>
      </c>
      <c r="W8" s="38" t="s">
        <v>13</v>
      </c>
      <c r="X8" s="69">
        <f>SUM(L7:L95)</f>
        <v>2000</v>
      </c>
      <c r="Y8" s="8"/>
      <c r="Z8" s="8"/>
      <c r="AA8" s="8"/>
      <c r="AB8" s="8"/>
      <c r="AC8" s="8"/>
      <c r="AD8" s="8"/>
    </row>
    <row r="9">
      <c r="A9" s="50" t="s">
        <v>52</v>
      </c>
      <c r="B9" s="50" t="s">
        <v>53</v>
      </c>
      <c r="C9" s="79"/>
      <c r="D9" s="70" t="s">
        <v>54</v>
      </c>
      <c r="E9" s="53" t="s">
        <v>412</v>
      </c>
      <c r="F9" s="50" t="s">
        <v>73</v>
      </c>
      <c r="G9" s="282" t="s">
        <v>2466</v>
      </c>
      <c r="H9" s="54" t="s">
        <v>2464</v>
      </c>
      <c r="I9" s="55" t="s">
        <v>2465</v>
      </c>
      <c r="J9" s="50" t="s">
        <v>49</v>
      </c>
      <c r="K9" s="71"/>
      <c r="L9" s="80"/>
      <c r="M9" s="59" t="s">
        <v>61</v>
      </c>
      <c r="N9" s="81"/>
      <c r="O9" s="61"/>
      <c r="P9" s="73"/>
      <c r="Q9" s="74"/>
      <c r="R9" s="75"/>
      <c r="S9" s="76"/>
      <c r="T9" s="77"/>
      <c r="U9" s="67"/>
      <c r="V9" s="53" t="s">
        <v>54</v>
      </c>
      <c r="W9" s="82" t="s">
        <v>14</v>
      </c>
      <c r="X9" s="83">
        <f>SUM(M7:M95)</f>
        <v>2017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 t="s">
        <v>2467</v>
      </c>
      <c r="E10" s="53" t="s">
        <v>100</v>
      </c>
      <c r="F10" s="50" t="s">
        <v>73</v>
      </c>
      <c r="G10" s="284" t="s">
        <v>2468</v>
      </c>
      <c r="H10" s="85"/>
      <c r="I10" s="55" t="s">
        <v>2469</v>
      </c>
      <c r="J10" s="50" t="s">
        <v>77</v>
      </c>
      <c r="K10" s="71"/>
      <c r="L10" s="58">
        <v>294.0</v>
      </c>
      <c r="M10" s="59"/>
      <c r="N10" s="86"/>
      <c r="O10" s="61"/>
      <c r="P10" s="87"/>
      <c r="Q10" s="43"/>
      <c r="R10" s="44"/>
      <c r="S10" s="88"/>
      <c r="T10" s="77"/>
      <c r="U10" s="67"/>
      <c r="V10" s="89">
        <v>50.0</v>
      </c>
      <c r="W10" s="90" t="s">
        <v>27</v>
      </c>
      <c r="X10" s="83">
        <f>SUM(N7:N95)</f>
        <v>2394</v>
      </c>
      <c r="Y10" s="8"/>
      <c r="Z10" s="8"/>
      <c r="AA10" s="8"/>
      <c r="AB10" s="8"/>
      <c r="AC10" s="8"/>
      <c r="AD10" s="8"/>
    </row>
    <row r="11">
      <c r="A11" s="50" t="s">
        <v>52</v>
      </c>
      <c r="B11" s="50" t="s">
        <v>63</v>
      </c>
      <c r="C11" s="51"/>
      <c r="D11" s="91"/>
      <c r="E11" s="92"/>
      <c r="F11" s="50"/>
      <c r="G11" s="282" t="s">
        <v>2470</v>
      </c>
      <c r="H11" s="54"/>
      <c r="I11" s="55" t="s">
        <v>2471</v>
      </c>
      <c r="J11" s="50" t="s">
        <v>77</v>
      </c>
      <c r="K11" s="57"/>
      <c r="L11" s="93"/>
      <c r="M11" s="59"/>
      <c r="N11" s="86"/>
      <c r="O11" s="94"/>
      <c r="P11" s="62"/>
      <c r="Q11" s="63"/>
      <c r="R11" s="64"/>
      <c r="S11" s="88"/>
      <c r="T11" s="109">
        <v>50.0</v>
      </c>
      <c r="U11" s="96"/>
      <c r="V11" s="288">
        <v>50.0</v>
      </c>
      <c r="W11" s="44" t="s">
        <v>19</v>
      </c>
      <c r="X11" s="97">
        <f>SUM(R7:R95)</f>
        <v>0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63</v>
      </c>
      <c r="C12" s="98"/>
      <c r="D12" s="84" t="s">
        <v>2472</v>
      </c>
      <c r="E12" s="53" t="s">
        <v>122</v>
      </c>
      <c r="F12" s="50" t="s">
        <v>2232</v>
      </c>
      <c r="G12" s="282" t="s">
        <v>1564</v>
      </c>
      <c r="H12" s="54" t="s">
        <v>698</v>
      </c>
      <c r="I12" s="55" t="s">
        <v>2473</v>
      </c>
      <c r="J12" s="50" t="s">
        <v>49</v>
      </c>
      <c r="K12" s="57"/>
      <c r="L12" s="99"/>
      <c r="M12" s="59"/>
      <c r="N12" s="100"/>
      <c r="O12" s="61"/>
      <c r="P12" s="62"/>
      <c r="Q12" s="63">
        <v>400.0</v>
      </c>
      <c r="R12" s="64"/>
      <c r="S12" s="101"/>
      <c r="T12" s="102"/>
      <c r="U12" s="103"/>
      <c r="V12" s="89">
        <v>200.0</v>
      </c>
      <c r="W12" s="104" t="s">
        <v>22</v>
      </c>
      <c r="X12" s="105">
        <f>SUM(U7:U93)</f>
        <v>945.9</v>
      </c>
      <c r="Y12" s="8"/>
      <c r="Z12" s="8"/>
      <c r="AA12" s="8"/>
      <c r="AB12" s="8"/>
      <c r="AC12" s="8"/>
      <c r="AD12" s="8"/>
    </row>
    <row r="13" ht="16.5" customHeight="1">
      <c r="A13" s="50" t="s">
        <v>70</v>
      </c>
      <c r="B13" s="50" t="s">
        <v>63</v>
      </c>
      <c r="C13" s="79"/>
      <c r="D13" s="70" t="s">
        <v>2474</v>
      </c>
      <c r="E13" s="53" t="s">
        <v>412</v>
      </c>
      <c r="F13" s="50" t="s">
        <v>73</v>
      </c>
      <c r="G13" s="284" t="s">
        <v>2475</v>
      </c>
      <c r="H13" s="106"/>
      <c r="I13" s="55" t="s">
        <v>2476</v>
      </c>
      <c r="J13" s="50" t="s">
        <v>60</v>
      </c>
      <c r="K13" s="71"/>
      <c r="L13" s="58">
        <v>294.0</v>
      </c>
      <c r="M13" s="107"/>
      <c r="N13" s="86"/>
      <c r="O13" s="61"/>
      <c r="P13" s="87"/>
      <c r="Q13" s="43"/>
      <c r="R13" s="44"/>
      <c r="S13" s="76"/>
      <c r="T13" s="95"/>
      <c r="U13" s="103"/>
      <c r="V13" s="288">
        <v>294.0</v>
      </c>
      <c r="W13" s="108" t="s">
        <v>28</v>
      </c>
      <c r="X13" s="69">
        <f>SUM(X7:X12)</f>
        <v>11342.9</v>
      </c>
      <c r="Y13" s="8"/>
      <c r="Z13" s="8"/>
      <c r="AA13" s="8"/>
      <c r="AB13" s="8"/>
      <c r="AC13" s="8"/>
      <c r="AD13" s="8"/>
    </row>
    <row r="14">
      <c r="A14" s="50" t="s">
        <v>70</v>
      </c>
      <c r="B14" s="50" t="s">
        <v>63</v>
      </c>
      <c r="C14" s="51"/>
      <c r="D14" s="84" t="s">
        <v>2477</v>
      </c>
      <c r="E14" s="53" t="s">
        <v>100</v>
      </c>
      <c r="F14" s="50" t="s">
        <v>73</v>
      </c>
      <c r="G14" s="282" t="s">
        <v>2478</v>
      </c>
      <c r="H14" s="54"/>
      <c r="I14" s="55" t="s">
        <v>2479</v>
      </c>
      <c r="J14" s="50" t="s">
        <v>77</v>
      </c>
      <c r="K14" s="71">
        <v>147.0</v>
      </c>
      <c r="L14" s="58"/>
      <c r="M14" s="59"/>
      <c r="N14" s="86"/>
      <c r="O14" s="61"/>
      <c r="P14" s="87"/>
      <c r="Q14" s="43"/>
      <c r="R14" s="44"/>
      <c r="S14" s="88"/>
      <c r="T14" s="109"/>
      <c r="U14" s="103"/>
      <c r="V14" s="110">
        <v>50.0</v>
      </c>
      <c r="W14" s="111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63</v>
      </c>
      <c r="C15" s="51"/>
      <c r="D15" s="84" t="s">
        <v>2480</v>
      </c>
      <c r="E15" s="53" t="s">
        <v>100</v>
      </c>
      <c r="F15" s="50" t="s">
        <v>73</v>
      </c>
      <c r="G15" s="282" t="s">
        <v>2481</v>
      </c>
      <c r="H15" s="54" t="s">
        <v>2482</v>
      </c>
      <c r="I15" s="55" t="s">
        <v>2483</v>
      </c>
      <c r="J15" s="50" t="s">
        <v>77</v>
      </c>
      <c r="K15" s="71">
        <v>294.0</v>
      </c>
      <c r="L15" s="58"/>
      <c r="M15" s="59"/>
      <c r="N15" s="86"/>
      <c r="O15" s="61"/>
      <c r="P15" s="62"/>
      <c r="Q15" s="63"/>
      <c r="R15" s="64"/>
      <c r="S15" s="88"/>
      <c r="T15" s="95"/>
      <c r="U15" s="112"/>
      <c r="V15" s="89">
        <v>50.0</v>
      </c>
      <c r="W15" s="113"/>
      <c r="X15" s="114"/>
      <c r="Y15" s="8"/>
      <c r="Z15" s="8"/>
      <c r="AA15" s="8"/>
      <c r="AB15" s="8"/>
      <c r="AC15" s="8"/>
      <c r="AD15" s="8"/>
    </row>
    <row r="16">
      <c r="A16" s="50" t="s">
        <v>70</v>
      </c>
      <c r="B16" s="50" t="s">
        <v>63</v>
      </c>
      <c r="C16" s="51"/>
      <c r="D16" s="84" t="s">
        <v>2484</v>
      </c>
      <c r="E16" s="53" t="s">
        <v>105</v>
      </c>
      <c r="F16" s="50" t="s">
        <v>2104</v>
      </c>
      <c r="G16" s="282" t="s">
        <v>2485</v>
      </c>
      <c r="H16" s="54"/>
      <c r="I16" s="55" t="s">
        <v>2486</v>
      </c>
      <c r="J16" s="50" t="s">
        <v>60</v>
      </c>
      <c r="K16" s="71"/>
      <c r="L16" s="58">
        <v>350.0</v>
      </c>
      <c r="M16" s="59"/>
      <c r="N16" s="86"/>
      <c r="O16" s="115"/>
      <c r="P16" s="62"/>
      <c r="Q16" s="63"/>
      <c r="R16" s="64"/>
      <c r="S16" s="88"/>
      <c r="T16" s="95"/>
      <c r="U16" s="103"/>
      <c r="V16" s="89">
        <v>175.0</v>
      </c>
      <c r="W16" s="116" t="s">
        <v>29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C17" s="79"/>
      <c r="D17" s="84" t="s">
        <v>2487</v>
      </c>
      <c r="E17" s="53" t="s">
        <v>100</v>
      </c>
      <c r="F17" s="50" t="s">
        <v>73</v>
      </c>
      <c r="G17" s="282" t="s">
        <v>2488</v>
      </c>
      <c r="H17" s="54"/>
      <c r="I17" s="55" t="s">
        <v>2489</v>
      </c>
      <c r="J17" s="50" t="s">
        <v>77</v>
      </c>
      <c r="K17" s="71">
        <v>147.0</v>
      </c>
      <c r="L17" s="93"/>
      <c r="M17" s="59"/>
      <c r="N17" s="81"/>
      <c r="O17" s="61"/>
      <c r="P17" s="87"/>
      <c r="Q17" s="43"/>
      <c r="R17" s="44"/>
      <c r="S17" s="88"/>
      <c r="T17" s="95"/>
      <c r="U17" s="96"/>
      <c r="V17" s="89">
        <v>50.0</v>
      </c>
      <c r="W17" s="117" t="s">
        <v>17</v>
      </c>
      <c r="X17" s="69">
        <f>SUM(P9:P97)</f>
        <v>0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63</v>
      </c>
      <c r="C18" s="79"/>
      <c r="D18" s="84" t="s">
        <v>2490</v>
      </c>
      <c r="E18" s="53" t="s">
        <v>87</v>
      </c>
      <c r="F18" s="50" t="s">
        <v>73</v>
      </c>
      <c r="G18" s="282" t="s">
        <v>2491</v>
      </c>
      <c r="H18" s="54" t="s">
        <v>1594</v>
      </c>
      <c r="I18" s="55" t="s">
        <v>2492</v>
      </c>
      <c r="J18" s="50" t="s">
        <v>60</v>
      </c>
      <c r="K18" s="71">
        <v>294.0</v>
      </c>
      <c r="L18" s="80"/>
      <c r="M18" s="59"/>
      <c r="N18" s="86"/>
      <c r="O18" s="61"/>
      <c r="P18" s="62"/>
      <c r="Q18" s="63"/>
      <c r="R18" s="64"/>
      <c r="S18" s="88"/>
      <c r="T18" s="95"/>
      <c r="U18" s="103"/>
      <c r="V18" s="89">
        <v>50.0</v>
      </c>
      <c r="W18" s="43" t="s">
        <v>18</v>
      </c>
      <c r="X18" s="69">
        <f>SUM(Q9:Q97)</f>
        <v>400</v>
      </c>
      <c r="Y18" s="8"/>
      <c r="Z18" s="8"/>
      <c r="AA18" s="8"/>
      <c r="AB18" s="8"/>
      <c r="AC18" s="8"/>
      <c r="AD18" s="8"/>
    </row>
    <row r="19">
      <c r="A19" s="50" t="s">
        <v>52</v>
      </c>
      <c r="B19" s="50" t="s">
        <v>63</v>
      </c>
      <c r="C19" s="51"/>
      <c r="D19" s="84" t="s">
        <v>2493</v>
      </c>
      <c r="E19" s="53" t="s">
        <v>899</v>
      </c>
      <c r="F19" s="50" t="s">
        <v>2097</v>
      </c>
      <c r="G19" s="282" t="s">
        <v>2494</v>
      </c>
      <c r="H19" s="54"/>
      <c r="I19" s="55" t="s">
        <v>2495</v>
      </c>
      <c r="J19" s="50" t="s">
        <v>60</v>
      </c>
      <c r="K19" s="71"/>
      <c r="L19" s="118"/>
      <c r="M19" s="59"/>
      <c r="N19" s="86">
        <v>500.0</v>
      </c>
      <c r="O19" s="61"/>
      <c r="P19" s="62"/>
      <c r="Q19" s="63"/>
      <c r="R19" s="64"/>
      <c r="S19" s="88"/>
      <c r="T19" s="95"/>
      <c r="U19" s="96"/>
      <c r="V19" s="89">
        <v>250.0</v>
      </c>
      <c r="W19" s="41" t="s">
        <v>16</v>
      </c>
      <c r="X19" s="69">
        <f>SUM(O9:O97)</f>
        <v>500</v>
      </c>
      <c r="Y19" s="8"/>
      <c r="Z19" s="8"/>
      <c r="AA19" s="8"/>
      <c r="AB19" s="8"/>
      <c r="AC19" s="8"/>
      <c r="AD19" s="8"/>
    </row>
    <row r="20" ht="15.75" customHeight="1">
      <c r="A20" s="50" t="s">
        <v>70</v>
      </c>
      <c r="B20" s="50" t="s">
        <v>63</v>
      </c>
      <c r="C20" s="51"/>
      <c r="D20" s="84" t="s">
        <v>2496</v>
      </c>
      <c r="E20" s="53" t="s">
        <v>87</v>
      </c>
      <c r="F20" s="50" t="s">
        <v>73</v>
      </c>
      <c r="G20" s="282" t="s">
        <v>2497</v>
      </c>
      <c r="H20" s="54" t="s">
        <v>2498</v>
      </c>
      <c r="I20" s="55" t="s">
        <v>2499</v>
      </c>
      <c r="J20" s="50" t="s">
        <v>60</v>
      </c>
      <c r="K20" s="71">
        <v>147.0</v>
      </c>
      <c r="L20" s="58"/>
      <c r="M20" s="119"/>
      <c r="N20" s="86"/>
      <c r="O20" s="61"/>
      <c r="P20" s="73"/>
      <c r="Q20" s="74"/>
      <c r="R20" s="75"/>
      <c r="S20" s="76"/>
      <c r="T20" s="95"/>
      <c r="U20" s="103"/>
      <c r="V20" s="89">
        <v>50.0</v>
      </c>
      <c r="W20" s="108" t="s">
        <v>30</v>
      </c>
      <c r="X20" s="69">
        <f>SUM(X17:X19)</f>
        <v>900</v>
      </c>
      <c r="Y20" s="8"/>
      <c r="Z20" s="8"/>
      <c r="AA20" s="8"/>
      <c r="AB20" s="8"/>
      <c r="AC20" s="8"/>
      <c r="AD20" s="8"/>
    </row>
    <row r="21" ht="17.25" customHeight="1">
      <c r="A21" s="50" t="s">
        <v>70</v>
      </c>
      <c r="B21" s="50" t="s">
        <v>161</v>
      </c>
      <c r="C21" s="51"/>
      <c r="D21" s="84" t="s">
        <v>2500</v>
      </c>
      <c r="E21" s="53" t="s">
        <v>87</v>
      </c>
      <c r="F21" s="50" t="s">
        <v>73</v>
      </c>
      <c r="G21" s="282" t="s">
        <v>2501</v>
      </c>
      <c r="H21" s="54" t="s">
        <v>2502</v>
      </c>
      <c r="I21" s="55" t="s">
        <v>2503</v>
      </c>
      <c r="J21" s="50" t="s">
        <v>60</v>
      </c>
      <c r="K21" s="71">
        <v>120.0</v>
      </c>
      <c r="L21" s="58"/>
      <c r="M21" s="119"/>
      <c r="N21" s="86"/>
      <c r="O21" s="61"/>
      <c r="P21" s="62"/>
      <c r="Q21" s="63"/>
      <c r="R21" s="64"/>
      <c r="S21" s="88"/>
      <c r="T21" s="95"/>
      <c r="U21" s="103"/>
      <c r="V21" s="89">
        <v>60.0</v>
      </c>
      <c r="W21" s="120"/>
      <c r="X21" s="121"/>
      <c r="Y21" s="8"/>
      <c r="Z21" s="8"/>
      <c r="AA21" s="8"/>
      <c r="AB21" s="8"/>
      <c r="AC21" s="8"/>
      <c r="AD21" s="8"/>
    </row>
    <row r="22">
      <c r="A22" s="50" t="s">
        <v>52</v>
      </c>
      <c r="B22" s="50" t="s">
        <v>161</v>
      </c>
      <c r="C22" s="51"/>
      <c r="D22" s="84" t="s">
        <v>2504</v>
      </c>
      <c r="E22" s="53"/>
      <c r="F22" s="50" t="s">
        <v>73</v>
      </c>
      <c r="G22" s="54" t="s">
        <v>2505</v>
      </c>
      <c r="H22" s="54" t="s">
        <v>2506</v>
      </c>
      <c r="I22" s="55" t="s">
        <v>2507</v>
      </c>
      <c r="J22" s="56"/>
      <c r="K22" s="71"/>
      <c r="L22" s="58"/>
      <c r="M22" s="59">
        <v>600.0</v>
      </c>
      <c r="N22" s="122"/>
      <c r="O22" s="61"/>
      <c r="P22" s="62"/>
      <c r="Q22" s="63"/>
      <c r="R22" s="64"/>
      <c r="S22" s="88"/>
      <c r="T22" s="95"/>
      <c r="U22" s="103"/>
      <c r="V22" s="89">
        <v>300.0</v>
      </c>
      <c r="W22" s="123" t="s">
        <v>31</v>
      </c>
      <c r="Y22" s="8"/>
      <c r="Z22" s="8"/>
      <c r="AA22" s="8"/>
      <c r="AB22" s="8"/>
      <c r="AC22" s="8"/>
      <c r="AD22" s="8"/>
    </row>
    <row r="23">
      <c r="A23" s="50" t="s">
        <v>70</v>
      </c>
      <c r="B23" s="50" t="s">
        <v>63</v>
      </c>
      <c r="C23" s="51"/>
      <c r="D23" s="84" t="s">
        <v>2508</v>
      </c>
      <c r="E23" s="53" t="s">
        <v>899</v>
      </c>
      <c r="F23" s="50" t="s">
        <v>2097</v>
      </c>
      <c r="G23" s="282" t="s">
        <v>2509</v>
      </c>
      <c r="H23" s="54"/>
      <c r="I23" s="55" t="s">
        <v>2510</v>
      </c>
      <c r="J23" s="50" t="s">
        <v>60</v>
      </c>
      <c r="K23" s="71"/>
      <c r="L23" s="58"/>
      <c r="M23" s="59"/>
      <c r="N23" s="122">
        <v>250.0</v>
      </c>
      <c r="O23" s="61"/>
      <c r="P23" s="62"/>
      <c r="Q23" s="63"/>
      <c r="R23" s="64"/>
      <c r="S23" s="88"/>
      <c r="T23" s="95"/>
      <c r="U23" s="103"/>
      <c r="V23" s="89">
        <v>125.0</v>
      </c>
      <c r="W23" s="124" t="s">
        <v>20</v>
      </c>
      <c r="X23" s="83">
        <f>SUM(S11:S99)</f>
        <v>0</v>
      </c>
      <c r="Y23" s="8"/>
      <c r="Z23" s="8"/>
      <c r="AA23" s="8"/>
      <c r="AB23" s="8"/>
      <c r="AC23" s="8"/>
      <c r="AD23" s="8"/>
    </row>
    <row r="24">
      <c r="A24" s="50" t="s">
        <v>52</v>
      </c>
      <c r="B24" s="50" t="s">
        <v>53</v>
      </c>
      <c r="C24" s="51"/>
      <c r="D24" s="84" t="s">
        <v>54</v>
      </c>
      <c r="E24" s="53" t="s">
        <v>35</v>
      </c>
      <c r="F24" s="50" t="s">
        <v>73</v>
      </c>
      <c r="G24" s="282" t="s">
        <v>2511</v>
      </c>
      <c r="H24" s="54"/>
      <c r="I24" s="55" t="s">
        <v>2512</v>
      </c>
      <c r="J24" s="50" t="s">
        <v>60</v>
      </c>
      <c r="K24" s="71"/>
      <c r="L24" s="58"/>
      <c r="M24" s="59" t="s">
        <v>61</v>
      </c>
      <c r="N24" s="81"/>
      <c r="O24" s="61"/>
      <c r="P24" s="62"/>
      <c r="Q24" s="63"/>
      <c r="R24" s="64"/>
      <c r="S24" s="125"/>
      <c r="T24" s="95"/>
      <c r="U24" s="96"/>
      <c r="V24" s="89" t="s">
        <v>54</v>
      </c>
      <c r="W24" s="126" t="s">
        <v>21</v>
      </c>
      <c r="X24" s="83">
        <f>SUM(T11:T99)</f>
        <v>350</v>
      </c>
      <c r="Y24" s="8"/>
      <c r="Z24" s="8"/>
      <c r="AA24" s="8"/>
      <c r="AB24" s="8"/>
      <c r="AC24" s="8"/>
      <c r="AD24" s="8"/>
    </row>
    <row r="25">
      <c r="A25" s="50" t="s">
        <v>52</v>
      </c>
      <c r="B25" s="50" t="s">
        <v>53</v>
      </c>
      <c r="C25" s="51"/>
      <c r="D25" s="84" t="s">
        <v>54</v>
      </c>
      <c r="E25" s="53" t="s">
        <v>87</v>
      </c>
      <c r="F25" s="50" t="s">
        <v>73</v>
      </c>
      <c r="G25" s="282" t="s">
        <v>2513</v>
      </c>
      <c r="H25" s="54"/>
      <c r="I25" s="55" t="s">
        <v>2512</v>
      </c>
      <c r="J25" s="50" t="s">
        <v>60</v>
      </c>
      <c r="K25" s="71"/>
      <c r="L25" s="58"/>
      <c r="M25" s="59" t="s">
        <v>323</v>
      </c>
      <c r="N25" s="86"/>
      <c r="O25" s="127"/>
      <c r="P25" s="62"/>
      <c r="Q25" s="63"/>
      <c r="R25" s="64"/>
      <c r="S25" s="76"/>
      <c r="T25" s="95"/>
      <c r="U25" s="128"/>
      <c r="V25" s="89" t="s">
        <v>54</v>
      </c>
      <c r="W25" s="108" t="s">
        <v>32</v>
      </c>
      <c r="X25" s="69">
        <f>SUM(X23:X24)</f>
        <v>350</v>
      </c>
      <c r="Y25" s="8"/>
      <c r="Z25" s="8"/>
      <c r="AA25" s="8"/>
      <c r="AB25" s="8"/>
      <c r="AC25" s="8"/>
      <c r="AD25" s="8"/>
    </row>
    <row r="26" ht="17.25" customHeight="1">
      <c r="A26" s="50" t="s">
        <v>70</v>
      </c>
      <c r="B26" s="50" t="s">
        <v>63</v>
      </c>
      <c r="C26" s="51"/>
      <c r="D26" s="141" t="s">
        <v>2514</v>
      </c>
      <c r="E26" s="53" t="s">
        <v>72</v>
      </c>
      <c r="F26" s="50" t="s">
        <v>73</v>
      </c>
      <c r="G26" s="282" t="s">
        <v>2515</v>
      </c>
      <c r="H26" s="54"/>
      <c r="I26" s="55" t="s">
        <v>2516</v>
      </c>
      <c r="J26" s="50" t="s">
        <v>77</v>
      </c>
      <c r="K26" s="129"/>
      <c r="L26" s="58">
        <v>147.0</v>
      </c>
      <c r="M26" s="59"/>
      <c r="N26" s="81"/>
      <c r="O26" s="61"/>
      <c r="P26" s="62"/>
      <c r="Q26" s="63"/>
      <c r="R26" s="64"/>
      <c r="S26" s="88"/>
      <c r="T26" s="109"/>
      <c r="U26" s="103"/>
      <c r="V26" s="89">
        <v>50.0</v>
      </c>
      <c r="W26" s="130"/>
      <c r="X26" s="131"/>
      <c r="Y26" s="8"/>
      <c r="Z26" s="8"/>
      <c r="AA26" s="8"/>
      <c r="AB26" s="8"/>
      <c r="AC26" s="8"/>
      <c r="AD26" s="8"/>
    </row>
    <row r="27">
      <c r="A27" s="50" t="s">
        <v>70</v>
      </c>
      <c r="B27" s="50" t="s">
        <v>63</v>
      </c>
      <c r="C27" s="51"/>
      <c r="D27" s="141" t="s">
        <v>2517</v>
      </c>
      <c r="E27" s="53" t="s">
        <v>72</v>
      </c>
      <c r="F27" s="50" t="s">
        <v>73</v>
      </c>
      <c r="G27" s="282" t="s">
        <v>2518</v>
      </c>
      <c r="H27" s="54" t="s">
        <v>2519</v>
      </c>
      <c r="I27" s="55" t="s">
        <v>2520</v>
      </c>
      <c r="J27" s="50" t="s">
        <v>49</v>
      </c>
      <c r="K27" s="71"/>
      <c r="L27" s="80"/>
      <c r="M27" s="107"/>
      <c r="N27" s="81"/>
      <c r="O27" s="132"/>
      <c r="P27" s="62"/>
      <c r="Q27" s="63"/>
      <c r="R27" s="64"/>
      <c r="S27" s="88"/>
      <c r="T27" s="109"/>
      <c r="U27" s="96">
        <v>147.0</v>
      </c>
      <c r="V27" s="288">
        <v>147.0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70</v>
      </c>
      <c r="B28" s="50" t="s">
        <v>63</v>
      </c>
      <c r="C28" s="79"/>
      <c r="D28" s="84" t="s">
        <v>2521</v>
      </c>
      <c r="E28" s="53" t="s">
        <v>72</v>
      </c>
      <c r="F28" s="50" t="s">
        <v>73</v>
      </c>
      <c r="G28" s="282" t="s">
        <v>2522</v>
      </c>
      <c r="H28" s="54" t="s">
        <v>2523</v>
      </c>
      <c r="I28" s="55" t="s">
        <v>2524</v>
      </c>
      <c r="J28" s="50" t="s">
        <v>77</v>
      </c>
      <c r="K28" s="57">
        <v>147.0</v>
      </c>
      <c r="L28" s="58"/>
      <c r="M28" s="133"/>
      <c r="N28" s="81"/>
      <c r="O28" s="132"/>
      <c r="P28" s="73"/>
      <c r="Q28" s="74"/>
      <c r="R28" s="75"/>
      <c r="S28" s="88"/>
      <c r="T28" s="109"/>
      <c r="U28" s="96"/>
      <c r="V28" s="89">
        <v>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70</v>
      </c>
      <c r="B29" s="50" t="s">
        <v>63</v>
      </c>
      <c r="C29" s="79"/>
      <c r="D29" s="84" t="s">
        <v>2525</v>
      </c>
      <c r="E29" s="53" t="s">
        <v>128</v>
      </c>
      <c r="F29" s="50" t="s">
        <v>2097</v>
      </c>
      <c r="G29" s="282" t="s">
        <v>2526</v>
      </c>
      <c r="H29" s="54" t="s">
        <v>663</v>
      </c>
      <c r="I29" s="55" t="s">
        <v>2527</v>
      </c>
      <c r="J29" s="50" t="s">
        <v>49</v>
      </c>
      <c r="K29" s="134"/>
      <c r="L29" s="58"/>
      <c r="M29" s="119"/>
      <c r="N29" s="86"/>
      <c r="O29" s="61">
        <v>500.0</v>
      </c>
      <c r="P29" s="62"/>
      <c r="Q29" s="63"/>
      <c r="R29" s="64"/>
      <c r="S29" s="88"/>
      <c r="T29" s="109"/>
      <c r="U29" s="135"/>
      <c r="V29" s="283">
        <v>500.0</v>
      </c>
      <c r="W29" s="136" t="s">
        <v>33</v>
      </c>
      <c r="X29" s="137">
        <f>SUM(X13,X20,X25)</f>
        <v>12592.9</v>
      </c>
      <c r="Y29" s="8"/>
      <c r="Z29" s="8"/>
      <c r="AA29" s="8"/>
      <c r="AB29" s="8"/>
      <c r="AC29" s="8"/>
      <c r="AD29" s="8"/>
    </row>
    <row r="30">
      <c r="A30" s="50" t="s">
        <v>70</v>
      </c>
      <c r="B30" s="50" t="s">
        <v>63</v>
      </c>
      <c r="C30" s="79"/>
      <c r="D30" s="84" t="s">
        <v>2528</v>
      </c>
      <c r="E30" s="53" t="s">
        <v>35</v>
      </c>
      <c r="F30" s="50" t="s">
        <v>73</v>
      </c>
      <c r="G30" s="282" t="s">
        <v>2529</v>
      </c>
      <c r="H30" s="54" t="s">
        <v>2530</v>
      </c>
      <c r="I30" s="55" t="s">
        <v>2531</v>
      </c>
      <c r="J30" s="50" t="s">
        <v>49</v>
      </c>
      <c r="K30" s="134"/>
      <c r="L30" s="58"/>
      <c r="M30" s="59"/>
      <c r="N30" s="122"/>
      <c r="O30" s="61"/>
      <c r="P30" s="62"/>
      <c r="Q30" s="63"/>
      <c r="R30" s="64"/>
      <c r="S30" s="76"/>
      <c r="T30" s="95"/>
      <c r="U30" s="135">
        <v>119.9</v>
      </c>
      <c r="V30" s="283">
        <v>119.9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70</v>
      </c>
      <c r="B31" s="50" t="s">
        <v>63</v>
      </c>
      <c r="C31" s="79"/>
      <c r="D31" s="70" t="s">
        <v>2532</v>
      </c>
      <c r="E31" s="53" t="s">
        <v>79</v>
      </c>
      <c r="F31" s="50" t="s">
        <v>73</v>
      </c>
      <c r="G31" s="282" t="s">
        <v>2533</v>
      </c>
      <c r="H31" s="54" t="s">
        <v>2534</v>
      </c>
      <c r="I31" s="55" t="s">
        <v>2535</v>
      </c>
      <c r="J31" s="50" t="s">
        <v>49</v>
      </c>
      <c r="K31" s="71">
        <v>294.0</v>
      </c>
      <c r="L31" s="58"/>
      <c r="M31" s="59"/>
      <c r="N31" s="86"/>
      <c r="O31" s="127"/>
      <c r="P31" s="62"/>
      <c r="Q31" s="63"/>
      <c r="R31" s="64"/>
      <c r="S31" s="88"/>
      <c r="T31" s="95"/>
      <c r="U31" s="138"/>
      <c r="V31" s="53">
        <v>73.5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70</v>
      </c>
      <c r="B32" s="50" t="s">
        <v>53</v>
      </c>
      <c r="C32" s="51"/>
      <c r="D32" s="70" t="s">
        <v>54</v>
      </c>
      <c r="E32" s="53" t="s">
        <v>899</v>
      </c>
      <c r="F32" s="50" t="s">
        <v>2097</v>
      </c>
      <c r="G32" s="364" t="s">
        <v>2536</v>
      </c>
      <c r="H32" s="54"/>
      <c r="I32" s="55" t="s">
        <v>466</v>
      </c>
      <c r="J32" s="50" t="s">
        <v>49</v>
      </c>
      <c r="K32" s="71" t="s">
        <v>86</v>
      </c>
      <c r="L32" s="80"/>
      <c r="M32" s="59"/>
      <c r="N32" s="86"/>
      <c r="O32" s="61"/>
      <c r="P32" s="62"/>
      <c r="Q32" s="63"/>
      <c r="R32" s="64"/>
      <c r="S32" s="139"/>
      <c r="T32" s="140"/>
      <c r="U32" s="138"/>
      <c r="V32" s="53" t="s">
        <v>54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70</v>
      </c>
      <c r="B33" s="50" t="s">
        <v>63</v>
      </c>
      <c r="C33" s="141"/>
      <c r="D33" s="70" t="s">
        <v>2537</v>
      </c>
      <c r="E33" s="53" t="s">
        <v>899</v>
      </c>
      <c r="F33" s="50" t="s">
        <v>2097</v>
      </c>
      <c r="G33" s="282" t="s">
        <v>2538</v>
      </c>
      <c r="H33" s="54"/>
      <c r="I33" s="55" t="s">
        <v>1938</v>
      </c>
      <c r="J33" s="50" t="s">
        <v>60</v>
      </c>
      <c r="K33" s="71"/>
      <c r="L33" s="58">
        <v>250.0</v>
      </c>
      <c r="M33" s="59"/>
      <c r="N33" s="81"/>
      <c r="O33" s="61"/>
      <c r="P33" s="87"/>
      <c r="Q33" s="43"/>
      <c r="R33" s="44"/>
      <c r="S33" s="139"/>
      <c r="T33" s="140"/>
      <c r="U33" s="138"/>
      <c r="V33" s="53">
        <v>125.0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70</v>
      </c>
      <c r="B34" s="50" t="s">
        <v>53</v>
      </c>
      <c r="C34" s="51"/>
      <c r="D34" s="70" t="s">
        <v>54</v>
      </c>
      <c r="E34" s="53" t="s">
        <v>55</v>
      </c>
      <c r="F34" s="50" t="s">
        <v>2097</v>
      </c>
      <c r="G34" s="291" t="s">
        <v>2539</v>
      </c>
      <c r="H34" s="142"/>
      <c r="I34" s="55" t="s">
        <v>466</v>
      </c>
      <c r="J34" s="50" t="s">
        <v>49</v>
      </c>
      <c r="K34" s="71" t="s">
        <v>86</v>
      </c>
      <c r="L34" s="58"/>
      <c r="M34" s="143"/>
      <c r="N34" s="86"/>
      <c r="O34" s="61"/>
      <c r="P34" s="62"/>
      <c r="Q34" s="63"/>
      <c r="R34" s="64"/>
      <c r="S34" s="139"/>
      <c r="T34" s="140"/>
      <c r="U34" s="135"/>
      <c r="V34" s="53" t="s">
        <v>54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70</v>
      </c>
      <c r="B35" s="50" t="s">
        <v>63</v>
      </c>
      <c r="C35" s="144"/>
      <c r="D35" s="84" t="s">
        <v>2540</v>
      </c>
      <c r="E35" s="53" t="s">
        <v>149</v>
      </c>
      <c r="F35" s="50" t="s">
        <v>73</v>
      </c>
      <c r="G35" s="296" t="s">
        <v>2541</v>
      </c>
      <c r="H35" s="54"/>
      <c r="I35" s="55" t="s">
        <v>2542</v>
      </c>
      <c r="J35" s="50" t="s">
        <v>77</v>
      </c>
      <c r="K35" s="71"/>
      <c r="L35" s="58"/>
      <c r="M35" s="143"/>
      <c r="N35" s="86">
        <v>147.0</v>
      </c>
      <c r="O35" s="61"/>
      <c r="P35" s="62"/>
      <c r="Q35" s="63"/>
      <c r="R35" s="64"/>
      <c r="S35" s="139"/>
      <c r="T35" s="140"/>
      <c r="U35" s="138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52</v>
      </c>
      <c r="B36" s="50" t="s">
        <v>63</v>
      </c>
      <c r="C36" s="51"/>
      <c r="D36" s="161" t="s">
        <v>2543</v>
      </c>
      <c r="E36" s="53"/>
      <c r="F36" s="50" t="s">
        <v>73</v>
      </c>
      <c r="G36" s="289" t="s">
        <v>2544</v>
      </c>
      <c r="H36" s="54"/>
      <c r="I36" s="55" t="s">
        <v>2545</v>
      </c>
      <c r="J36" s="50" t="s">
        <v>49</v>
      </c>
      <c r="K36" s="71"/>
      <c r="L36" s="58"/>
      <c r="M36" s="119">
        <v>890.0</v>
      </c>
      <c r="N36" s="86"/>
      <c r="O36" s="61"/>
      <c r="P36" s="73"/>
      <c r="Q36" s="74"/>
      <c r="R36" s="75"/>
      <c r="S36" s="139"/>
      <c r="T36" s="146"/>
      <c r="U36" s="138"/>
      <c r="V36" s="283">
        <v>890.0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70</v>
      </c>
      <c r="B37" s="50" t="s">
        <v>63</v>
      </c>
      <c r="C37" s="51"/>
      <c r="D37" s="161" t="s">
        <v>2546</v>
      </c>
      <c r="E37" s="53" t="s">
        <v>100</v>
      </c>
      <c r="F37" s="50" t="s">
        <v>73</v>
      </c>
      <c r="G37" s="282" t="s">
        <v>2547</v>
      </c>
      <c r="H37" s="54"/>
      <c r="I37" s="54" t="s">
        <v>2548</v>
      </c>
      <c r="J37" s="50" t="s">
        <v>77</v>
      </c>
      <c r="K37" s="71">
        <v>120.0</v>
      </c>
      <c r="L37" s="58"/>
      <c r="M37" s="107"/>
      <c r="N37" s="86"/>
      <c r="O37" s="61"/>
      <c r="P37" s="87"/>
      <c r="Q37" s="43"/>
      <c r="R37" s="44"/>
      <c r="S37" s="139"/>
      <c r="T37" s="140"/>
      <c r="U37" s="138"/>
      <c r="V37" s="53">
        <v>50.0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52</v>
      </c>
      <c r="B38" s="50" t="s">
        <v>53</v>
      </c>
      <c r="C38" s="79"/>
      <c r="D38" s="161" t="s">
        <v>54</v>
      </c>
      <c r="E38" s="53" t="s">
        <v>122</v>
      </c>
      <c r="F38" s="50" t="s">
        <v>2351</v>
      </c>
      <c r="G38" s="292" t="s">
        <v>2449</v>
      </c>
      <c r="H38" s="54" t="s">
        <v>2549</v>
      </c>
      <c r="I38" s="55" t="s">
        <v>2451</v>
      </c>
      <c r="J38" s="50" t="s">
        <v>77</v>
      </c>
      <c r="K38" s="57"/>
      <c r="L38" s="58"/>
      <c r="M38" s="59"/>
      <c r="N38" s="86"/>
      <c r="O38" s="61"/>
      <c r="P38" s="62"/>
      <c r="Q38" s="63"/>
      <c r="R38" s="64" t="s">
        <v>2550</v>
      </c>
      <c r="S38" s="139"/>
      <c r="T38" s="140"/>
      <c r="U38" s="135"/>
      <c r="V38" s="53" t="s">
        <v>54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70</v>
      </c>
      <c r="B39" s="50" t="s">
        <v>63</v>
      </c>
      <c r="C39" s="79"/>
      <c r="D39" s="70" t="s">
        <v>2551</v>
      </c>
      <c r="E39" s="53" t="s">
        <v>100</v>
      </c>
      <c r="F39" s="50" t="s">
        <v>73</v>
      </c>
      <c r="G39" s="284" t="s">
        <v>2552</v>
      </c>
      <c r="H39" s="148"/>
      <c r="I39" s="54" t="s">
        <v>2548</v>
      </c>
      <c r="J39" s="50" t="s">
        <v>77</v>
      </c>
      <c r="K39" s="57">
        <v>244.0</v>
      </c>
      <c r="L39" s="58"/>
      <c r="M39" s="59"/>
      <c r="N39" s="86"/>
      <c r="O39" s="61"/>
      <c r="P39" s="62"/>
      <c r="Q39" s="63"/>
      <c r="R39" s="64"/>
      <c r="S39" s="149"/>
      <c r="T39" s="140"/>
      <c r="U39" s="135"/>
      <c r="V39" s="53">
        <v>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70</v>
      </c>
      <c r="B40" s="50" t="s">
        <v>53</v>
      </c>
      <c r="C40" s="79"/>
      <c r="D40" s="70" t="s">
        <v>54</v>
      </c>
      <c r="E40" s="53" t="s">
        <v>55</v>
      </c>
      <c r="F40" s="50" t="s">
        <v>2097</v>
      </c>
      <c r="G40" s="364" t="s">
        <v>2553</v>
      </c>
      <c r="H40" s="150"/>
      <c r="I40" s="55" t="s">
        <v>466</v>
      </c>
      <c r="J40" s="50" t="s">
        <v>49</v>
      </c>
      <c r="K40" s="71" t="s">
        <v>86</v>
      </c>
      <c r="L40" s="58"/>
      <c r="M40" s="59"/>
      <c r="N40" s="81"/>
      <c r="O40" s="61"/>
      <c r="P40" s="73"/>
      <c r="Q40" s="74"/>
      <c r="R40" s="75"/>
      <c r="S40" s="139"/>
      <c r="T40" s="140"/>
      <c r="U40" s="135"/>
      <c r="V40" s="53" t="s">
        <v>54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63</v>
      </c>
      <c r="C41" s="51"/>
      <c r="D41" s="70" t="s">
        <v>2554</v>
      </c>
      <c r="E41" s="53" t="s">
        <v>100</v>
      </c>
      <c r="F41" s="50" t="s">
        <v>73</v>
      </c>
      <c r="G41" s="282" t="s">
        <v>2555</v>
      </c>
      <c r="H41" s="54" t="s">
        <v>2556</v>
      </c>
      <c r="I41" s="55" t="s">
        <v>2557</v>
      </c>
      <c r="J41" s="50" t="s">
        <v>77</v>
      </c>
      <c r="K41" s="71">
        <v>147.0</v>
      </c>
      <c r="L41" s="58"/>
      <c r="M41" s="59"/>
      <c r="N41" s="86"/>
      <c r="O41" s="61"/>
      <c r="P41" s="151"/>
      <c r="Q41" s="152"/>
      <c r="R41" s="153"/>
      <c r="S41" s="139"/>
      <c r="T41" s="140"/>
      <c r="U41" s="138"/>
      <c r="V41" s="53">
        <v>50.0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52</v>
      </c>
      <c r="B42" s="50" t="s">
        <v>53</v>
      </c>
      <c r="C42" s="51"/>
      <c r="D42" s="70" t="s">
        <v>54</v>
      </c>
      <c r="E42" s="53" t="s">
        <v>122</v>
      </c>
      <c r="F42" s="50" t="s">
        <v>2330</v>
      </c>
      <c r="G42" s="292" t="s">
        <v>2558</v>
      </c>
      <c r="H42" s="54" t="s">
        <v>2450</v>
      </c>
      <c r="I42" s="55" t="s">
        <v>2451</v>
      </c>
      <c r="J42" s="50" t="s">
        <v>77</v>
      </c>
      <c r="K42" s="134"/>
      <c r="L42" s="58"/>
      <c r="M42" s="59"/>
      <c r="N42" s="86"/>
      <c r="O42" s="61"/>
      <c r="P42" s="62"/>
      <c r="Q42" s="63"/>
      <c r="R42" s="64" t="s">
        <v>2550</v>
      </c>
      <c r="S42" s="139"/>
      <c r="T42" s="140"/>
      <c r="U42" s="135"/>
      <c r="V42" s="53" t="s">
        <v>54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70</v>
      </c>
      <c r="B43" s="50" t="s">
        <v>63</v>
      </c>
      <c r="C43" s="51"/>
      <c r="D43" s="84" t="s">
        <v>2559</v>
      </c>
      <c r="E43" s="53" t="s">
        <v>899</v>
      </c>
      <c r="F43" s="50" t="s">
        <v>2104</v>
      </c>
      <c r="G43" s="282" t="s">
        <v>2560</v>
      </c>
      <c r="H43" s="54" t="s">
        <v>2561</v>
      </c>
      <c r="I43" s="55" t="s">
        <v>2562</v>
      </c>
      <c r="J43" s="50" t="s">
        <v>60</v>
      </c>
      <c r="K43" s="71"/>
      <c r="L43" s="58"/>
      <c r="M43" s="107"/>
      <c r="N43" s="154">
        <v>600.0</v>
      </c>
      <c r="O43" s="127"/>
      <c r="P43" s="62"/>
      <c r="Q43" s="63"/>
      <c r="R43" s="64"/>
      <c r="S43" s="139"/>
      <c r="T43" s="140"/>
      <c r="U43" s="138"/>
      <c r="V43" s="53">
        <v>250.0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70</v>
      </c>
      <c r="B44" s="50" t="s">
        <v>63</v>
      </c>
      <c r="C44" s="51"/>
      <c r="D44" s="70" t="s">
        <v>2563</v>
      </c>
      <c r="E44" s="53" t="s">
        <v>122</v>
      </c>
      <c r="F44" s="50" t="s">
        <v>2564</v>
      </c>
      <c r="G44" s="282" t="s">
        <v>2565</v>
      </c>
      <c r="H44" s="54"/>
      <c r="I44" s="55" t="s">
        <v>2566</v>
      </c>
      <c r="J44" s="50" t="s">
        <v>77</v>
      </c>
      <c r="K44" s="71">
        <v>350.0</v>
      </c>
      <c r="L44" s="93"/>
      <c r="M44" s="59"/>
      <c r="N44" s="155"/>
      <c r="O44" s="61"/>
      <c r="P44" s="62"/>
      <c r="Q44" s="63"/>
      <c r="R44" s="64"/>
      <c r="S44" s="139"/>
      <c r="T44" s="140"/>
      <c r="U44" s="138"/>
      <c r="V44" s="283">
        <v>350.0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70</v>
      </c>
      <c r="B45" s="50" t="s">
        <v>63</v>
      </c>
      <c r="C45" s="79"/>
      <c r="D45" s="294" t="s">
        <v>2567</v>
      </c>
      <c r="E45" s="53" t="s">
        <v>493</v>
      </c>
      <c r="F45" s="50" t="s">
        <v>805</v>
      </c>
      <c r="G45" s="295" t="s">
        <v>2568</v>
      </c>
      <c r="H45" s="157"/>
      <c r="I45" s="150" t="s">
        <v>2569</v>
      </c>
      <c r="J45" s="50" t="s">
        <v>49</v>
      </c>
      <c r="K45" s="158"/>
      <c r="L45" s="58"/>
      <c r="M45" s="59"/>
      <c r="N45" s="154" t="s">
        <v>26</v>
      </c>
      <c r="O45" s="61"/>
      <c r="P45" s="62"/>
      <c r="Q45" s="63"/>
      <c r="R45" s="64"/>
      <c r="S45" s="139"/>
      <c r="T45" s="146"/>
      <c r="U45" s="135">
        <v>280.0</v>
      </c>
      <c r="V45" s="53">
        <v>140.0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52</v>
      </c>
      <c r="B46" s="50" t="s">
        <v>161</v>
      </c>
      <c r="C46" s="79"/>
      <c r="D46" s="84" t="s">
        <v>2570</v>
      </c>
      <c r="E46" s="53" t="s">
        <v>105</v>
      </c>
      <c r="F46" s="50" t="s">
        <v>2097</v>
      </c>
      <c r="G46" s="282" t="s">
        <v>2571</v>
      </c>
      <c r="H46" s="54"/>
      <c r="I46" s="55" t="s">
        <v>2572</v>
      </c>
      <c r="J46" s="50" t="s">
        <v>60</v>
      </c>
      <c r="K46" s="71"/>
      <c r="L46" s="58"/>
      <c r="M46" s="59"/>
      <c r="N46" s="154">
        <v>250.0</v>
      </c>
      <c r="O46" s="61"/>
      <c r="P46" s="62"/>
      <c r="Q46" s="63"/>
      <c r="R46" s="64"/>
      <c r="S46" s="139"/>
      <c r="T46" s="146"/>
      <c r="U46" s="103"/>
      <c r="V46" s="283">
        <v>250.0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52</v>
      </c>
      <c r="B47" s="50" t="s">
        <v>63</v>
      </c>
      <c r="C47" s="51"/>
      <c r="D47" s="84" t="s">
        <v>2573</v>
      </c>
      <c r="E47" s="92"/>
      <c r="F47" s="50" t="s">
        <v>73</v>
      </c>
      <c r="G47" s="289" t="s">
        <v>2574</v>
      </c>
      <c r="H47" s="54" t="s">
        <v>2575</v>
      </c>
      <c r="I47" s="55" t="s">
        <v>2576</v>
      </c>
      <c r="J47" s="50"/>
      <c r="K47" s="57"/>
      <c r="L47" s="58"/>
      <c r="M47" s="59">
        <v>400.0</v>
      </c>
      <c r="N47" s="160"/>
      <c r="O47" s="132"/>
      <c r="P47" s="62"/>
      <c r="Q47" s="63"/>
      <c r="R47" s="64"/>
      <c r="S47" s="149"/>
      <c r="T47" s="140"/>
      <c r="U47" s="103"/>
      <c r="V47" s="283">
        <v>400.0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70</v>
      </c>
      <c r="B48" s="50" t="s">
        <v>63</v>
      </c>
      <c r="C48" s="51"/>
      <c r="D48" s="161" t="s">
        <v>2577</v>
      </c>
      <c r="E48" s="92"/>
      <c r="F48" s="50" t="s">
        <v>2104</v>
      </c>
      <c r="G48" s="282" t="s">
        <v>2578</v>
      </c>
      <c r="H48" s="54"/>
      <c r="I48" s="55" t="s">
        <v>2579</v>
      </c>
      <c r="J48" s="50" t="s">
        <v>49</v>
      </c>
      <c r="K48" s="71"/>
      <c r="L48" s="93"/>
      <c r="M48" s="59"/>
      <c r="N48" s="160"/>
      <c r="O48" s="61"/>
      <c r="P48" s="62"/>
      <c r="Q48" s="63"/>
      <c r="R48" s="64"/>
      <c r="S48" s="139"/>
      <c r="T48" s="140"/>
      <c r="U48" s="96">
        <v>399.0</v>
      </c>
      <c r="V48" s="53">
        <v>200.0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52</v>
      </c>
      <c r="B49" s="50" t="s">
        <v>53</v>
      </c>
      <c r="C49" s="51"/>
      <c r="D49" s="70" t="s">
        <v>54</v>
      </c>
      <c r="E49" s="53" t="s">
        <v>122</v>
      </c>
      <c r="F49" s="50" t="s">
        <v>2330</v>
      </c>
      <c r="G49" s="284" t="s">
        <v>2580</v>
      </c>
      <c r="H49" s="54" t="s">
        <v>2450</v>
      </c>
      <c r="I49" s="55" t="s">
        <v>2451</v>
      </c>
      <c r="J49" s="50" t="s">
        <v>77</v>
      </c>
      <c r="K49" s="71"/>
      <c r="L49" s="58"/>
      <c r="M49" s="143"/>
      <c r="N49" s="160"/>
      <c r="O49" s="61"/>
      <c r="P49" s="73"/>
      <c r="Q49" s="74"/>
      <c r="R49" s="64" t="s">
        <v>2550</v>
      </c>
      <c r="S49" s="163"/>
      <c r="T49" s="164"/>
      <c r="U49" s="103"/>
      <c r="V49" s="53" t="s">
        <v>54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52</v>
      </c>
      <c r="B50" s="50" t="s">
        <v>53</v>
      </c>
      <c r="C50" s="79"/>
      <c r="D50" s="70" t="s">
        <v>54</v>
      </c>
      <c r="E50" s="92"/>
      <c r="F50" s="50" t="s">
        <v>2330</v>
      </c>
      <c r="G50" s="167" t="s">
        <v>2581</v>
      </c>
      <c r="H50" s="54" t="s">
        <v>2450</v>
      </c>
      <c r="I50" s="55" t="s">
        <v>2451</v>
      </c>
      <c r="J50" s="56"/>
      <c r="K50" s="71"/>
      <c r="L50" s="58"/>
      <c r="M50" s="165"/>
      <c r="N50" s="160"/>
      <c r="O50" s="61"/>
      <c r="P50" s="62"/>
      <c r="Q50" s="63"/>
      <c r="R50" s="64" t="s">
        <v>2550</v>
      </c>
      <c r="S50" s="163"/>
      <c r="T50" s="166"/>
      <c r="U50" s="135"/>
      <c r="V50" s="53" t="s">
        <v>54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70</v>
      </c>
      <c r="B51" s="50" t="s">
        <v>63</v>
      </c>
      <c r="C51" s="51"/>
      <c r="D51" s="70" t="s">
        <v>2582</v>
      </c>
      <c r="E51" s="53" t="s">
        <v>65</v>
      </c>
      <c r="F51" s="50" t="s">
        <v>2097</v>
      </c>
      <c r="G51" s="282" t="s">
        <v>2583</v>
      </c>
      <c r="H51" s="54" t="s">
        <v>2584</v>
      </c>
      <c r="I51" s="54" t="s">
        <v>2585</v>
      </c>
      <c r="J51" s="50" t="s">
        <v>60</v>
      </c>
      <c r="K51" s="71"/>
      <c r="L51" s="58"/>
      <c r="M51" s="165"/>
      <c r="N51" s="160">
        <v>250.0</v>
      </c>
      <c r="O51" s="61"/>
      <c r="P51" s="87"/>
      <c r="Q51" s="43"/>
      <c r="R51" s="44"/>
      <c r="S51" s="163"/>
      <c r="T51" s="166"/>
      <c r="U51" s="138"/>
      <c r="V51" s="53">
        <v>125.0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70</v>
      </c>
      <c r="B52" s="50" t="s">
        <v>63</v>
      </c>
      <c r="C52" s="51"/>
      <c r="D52" s="161" t="s">
        <v>2586</v>
      </c>
      <c r="E52" s="53" t="s">
        <v>149</v>
      </c>
      <c r="F52" s="50" t="s">
        <v>73</v>
      </c>
      <c r="G52" s="282" t="s">
        <v>2587</v>
      </c>
      <c r="H52" s="54"/>
      <c r="I52" s="167" t="s">
        <v>2588</v>
      </c>
      <c r="J52" s="50" t="s">
        <v>77</v>
      </c>
      <c r="K52" s="57"/>
      <c r="L52" s="58"/>
      <c r="M52" s="165"/>
      <c r="N52" s="160">
        <v>147.0</v>
      </c>
      <c r="O52" s="61"/>
      <c r="P52" s="73"/>
      <c r="Q52" s="74"/>
      <c r="R52" s="75"/>
      <c r="S52" s="168"/>
      <c r="T52" s="166"/>
      <c r="U52" s="138"/>
      <c r="V52" s="53">
        <v>50.0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70</v>
      </c>
      <c r="B53" s="50" t="s">
        <v>63</v>
      </c>
      <c r="C53" s="51"/>
      <c r="D53" s="319" t="s">
        <v>2589</v>
      </c>
      <c r="E53" s="53" t="s">
        <v>899</v>
      </c>
      <c r="F53" s="50" t="s">
        <v>2104</v>
      </c>
      <c r="G53" s="282" t="s">
        <v>2590</v>
      </c>
      <c r="H53" s="54"/>
      <c r="I53" s="55" t="s">
        <v>2591</v>
      </c>
      <c r="J53" s="50" t="s">
        <v>77</v>
      </c>
      <c r="K53" s="57"/>
      <c r="L53" s="58"/>
      <c r="M53" s="170"/>
      <c r="N53" s="160"/>
      <c r="O53" s="171"/>
      <c r="P53" s="73"/>
      <c r="Q53" s="74"/>
      <c r="R53" s="75"/>
      <c r="S53" s="163"/>
      <c r="T53" s="164">
        <v>300.0</v>
      </c>
      <c r="U53" s="138"/>
      <c r="V53" s="53">
        <v>150.0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70</v>
      </c>
      <c r="B54" s="50" t="s">
        <v>63</v>
      </c>
      <c r="C54" s="51"/>
      <c r="D54" s="141" t="s">
        <v>2592</v>
      </c>
      <c r="E54" s="53" t="s">
        <v>35</v>
      </c>
      <c r="F54" s="50" t="s">
        <v>73</v>
      </c>
      <c r="G54" s="282" t="s">
        <v>2593</v>
      </c>
      <c r="H54" s="54" t="s">
        <v>1594</v>
      </c>
      <c r="I54" s="55" t="s">
        <v>2594</v>
      </c>
      <c r="J54" s="50" t="s">
        <v>60</v>
      </c>
      <c r="K54" s="71">
        <v>294.0</v>
      </c>
      <c r="L54" s="93"/>
      <c r="M54" s="165"/>
      <c r="N54" s="172"/>
      <c r="O54" s="171"/>
      <c r="P54" s="62"/>
      <c r="Q54" s="63"/>
      <c r="R54" s="64"/>
      <c r="S54" s="163"/>
      <c r="T54" s="166"/>
      <c r="U54" s="138"/>
      <c r="V54" s="53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52</v>
      </c>
      <c r="B55" s="50" t="s">
        <v>63</v>
      </c>
      <c r="C55" s="51"/>
      <c r="D55" s="141" t="s">
        <v>2595</v>
      </c>
      <c r="E55" s="53" t="s">
        <v>149</v>
      </c>
      <c r="F55" s="50" t="s">
        <v>73</v>
      </c>
      <c r="G55" s="284" t="s">
        <v>2596</v>
      </c>
      <c r="H55" s="106" t="s">
        <v>2597</v>
      </c>
      <c r="I55" s="55" t="s">
        <v>2598</v>
      </c>
      <c r="J55" s="50" t="s">
        <v>49</v>
      </c>
      <c r="K55" s="158"/>
      <c r="L55" s="58"/>
      <c r="M55" s="165">
        <v>127.0</v>
      </c>
      <c r="N55" s="160"/>
      <c r="O55" s="171"/>
      <c r="P55" s="73"/>
      <c r="Q55" s="74"/>
      <c r="R55" s="75"/>
      <c r="S55" s="163"/>
      <c r="T55" s="164"/>
      <c r="U55" s="138"/>
      <c r="V55" s="53">
        <v>50.0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52</v>
      </c>
      <c r="B56" s="50" t="s">
        <v>53</v>
      </c>
      <c r="C56" s="51"/>
      <c r="D56" s="141" t="s">
        <v>54</v>
      </c>
      <c r="E56" s="173" t="s">
        <v>149</v>
      </c>
      <c r="F56" s="50" t="s">
        <v>73</v>
      </c>
      <c r="G56" s="282" t="s">
        <v>2599</v>
      </c>
      <c r="H56" s="54" t="s">
        <v>2442</v>
      </c>
      <c r="I56" s="55" t="s">
        <v>2443</v>
      </c>
      <c r="J56" s="50" t="s">
        <v>77</v>
      </c>
      <c r="K56" s="71"/>
      <c r="L56" s="174"/>
      <c r="M56" s="165"/>
      <c r="N56" s="172"/>
      <c r="O56" s="171"/>
      <c r="P56" s="62"/>
      <c r="Q56" s="63"/>
      <c r="R56" s="64" t="s">
        <v>2550</v>
      </c>
      <c r="S56" s="168"/>
      <c r="T56" s="166"/>
      <c r="U56" s="138"/>
      <c r="V56" s="89" t="s">
        <v>54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70</v>
      </c>
      <c r="B57" s="50" t="s">
        <v>63</v>
      </c>
      <c r="C57" s="51"/>
      <c r="D57" s="141" t="s">
        <v>2600</v>
      </c>
      <c r="E57" s="173" t="s">
        <v>149</v>
      </c>
      <c r="F57" s="50" t="s">
        <v>2097</v>
      </c>
      <c r="G57" s="365" t="s">
        <v>2601</v>
      </c>
      <c r="H57" s="175"/>
      <c r="I57" s="55" t="s">
        <v>2602</v>
      </c>
      <c r="J57" s="50" t="s">
        <v>49</v>
      </c>
      <c r="K57" s="71"/>
      <c r="L57" s="58"/>
      <c r="M57" s="165"/>
      <c r="N57" s="176">
        <v>250.0</v>
      </c>
      <c r="O57" s="171"/>
      <c r="P57" s="62"/>
      <c r="Q57" s="63"/>
      <c r="R57" s="64"/>
      <c r="S57" s="168"/>
      <c r="T57" s="166"/>
      <c r="U57" s="138"/>
      <c r="V57" s="53">
        <v>150.0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70</v>
      </c>
      <c r="B58" s="50" t="s">
        <v>63</v>
      </c>
      <c r="C58" s="51"/>
      <c r="D58" s="141" t="s">
        <v>2603</v>
      </c>
      <c r="E58" s="173" t="s">
        <v>72</v>
      </c>
      <c r="F58" s="50" t="s">
        <v>73</v>
      </c>
      <c r="G58" s="282" t="s">
        <v>2604</v>
      </c>
      <c r="H58" s="54" t="s">
        <v>2605</v>
      </c>
      <c r="I58" s="55" t="s">
        <v>2606</v>
      </c>
      <c r="J58" s="50" t="s">
        <v>77</v>
      </c>
      <c r="K58" s="177">
        <v>200.0</v>
      </c>
      <c r="L58" s="58"/>
      <c r="M58" s="165"/>
      <c r="N58" s="160"/>
      <c r="O58" s="171"/>
      <c r="P58" s="151"/>
      <c r="Q58" s="152"/>
      <c r="R58" s="153"/>
      <c r="S58" s="168"/>
      <c r="T58" s="166"/>
      <c r="U58" s="138"/>
      <c r="V58" s="53">
        <v>50.0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70</v>
      </c>
      <c r="B59" s="50" t="s">
        <v>63</v>
      </c>
      <c r="C59" s="51"/>
      <c r="D59" s="141" t="s">
        <v>2607</v>
      </c>
      <c r="E59" s="173" t="s">
        <v>87</v>
      </c>
      <c r="F59" s="50" t="s">
        <v>73</v>
      </c>
      <c r="G59" s="282" t="s">
        <v>2608</v>
      </c>
      <c r="H59" s="54" t="s">
        <v>2609</v>
      </c>
      <c r="I59" s="55" t="s">
        <v>2610</v>
      </c>
      <c r="J59" s="50" t="s">
        <v>60</v>
      </c>
      <c r="K59" s="177">
        <v>147.0</v>
      </c>
      <c r="L59" s="58"/>
      <c r="M59" s="165"/>
      <c r="N59" s="172"/>
      <c r="O59" s="179"/>
      <c r="P59" s="151"/>
      <c r="Q59" s="152"/>
      <c r="R59" s="153"/>
      <c r="S59" s="168"/>
      <c r="T59" s="166"/>
      <c r="U59" s="138"/>
      <c r="V59" s="53">
        <v>50.0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70</v>
      </c>
      <c r="B60" s="50" t="s">
        <v>63</v>
      </c>
      <c r="C60" s="51"/>
      <c r="D60" s="141" t="s">
        <v>2611</v>
      </c>
      <c r="E60" s="173" t="s">
        <v>87</v>
      </c>
      <c r="F60" s="50" t="s">
        <v>73</v>
      </c>
      <c r="G60" s="282" t="s">
        <v>2612</v>
      </c>
      <c r="H60" s="54" t="s">
        <v>2273</v>
      </c>
      <c r="I60" s="55" t="s">
        <v>2613</v>
      </c>
      <c r="J60" s="50" t="s">
        <v>60</v>
      </c>
      <c r="K60" s="177">
        <v>200.0</v>
      </c>
      <c r="L60" s="58"/>
      <c r="M60" s="180"/>
      <c r="N60" s="172"/>
      <c r="O60" s="171"/>
      <c r="P60" s="62"/>
      <c r="Q60" s="63"/>
      <c r="R60" s="64"/>
      <c r="S60" s="163"/>
      <c r="T60" s="166"/>
      <c r="U60" s="138"/>
      <c r="V60" s="53">
        <v>50.0</v>
      </c>
      <c r="W60" s="8"/>
      <c r="X60" s="8"/>
      <c r="Y60" s="8"/>
      <c r="Z60" s="8"/>
      <c r="AA60" s="8"/>
      <c r="AB60" s="8"/>
      <c r="AC60" s="8"/>
      <c r="AD60" s="8"/>
    </row>
    <row r="61">
      <c r="A61" s="50" t="s">
        <v>70</v>
      </c>
      <c r="B61" s="50" t="s">
        <v>63</v>
      </c>
      <c r="C61" s="51"/>
      <c r="D61" s="141" t="s">
        <v>2614</v>
      </c>
      <c r="E61" s="173" t="s">
        <v>87</v>
      </c>
      <c r="F61" s="50" t="s">
        <v>73</v>
      </c>
      <c r="G61" s="282" t="s">
        <v>2615</v>
      </c>
      <c r="H61" s="54" t="s">
        <v>2616</v>
      </c>
      <c r="I61" s="55" t="s">
        <v>2617</v>
      </c>
      <c r="J61" s="50" t="s">
        <v>60</v>
      </c>
      <c r="K61" s="177">
        <v>400.0</v>
      </c>
      <c r="L61" s="58"/>
      <c r="M61" s="165"/>
      <c r="N61" s="176"/>
      <c r="O61" s="171"/>
      <c r="P61" s="73"/>
      <c r="Q61" s="74"/>
      <c r="R61" s="75"/>
      <c r="S61" s="163"/>
      <c r="T61" s="166"/>
      <c r="U61" s="138"/>
      <c r="V61" s="53">
        <v>200.0</v>
      </c>
      <c r="W61" s="8"/>
      <c r="X61" s="8"/>
      <c r="Y61" s="8"/>
      <c r="Z61" s="8"/>
      <c r="AA61" s="8"/>
      <c r="AB61" s="8"/>
      <c r="AC61" s="8"/>
      <c r="AD61" s="8"/>
    </row>
    <row r="62">
      <c r="A62" s="50" t="s">
        <v>70</v>
      </c>
      <c r="B62" s="50" t="s">
        <v>63</v>
      </c>
      <c r="C62" s="79"/>
      <c r="D62" s="141" t="s">
        <v>2618</v>
      </c>
      <c r="E62" s="173" t="s">
        <v>35</v>
      </c>
      <c r="F62" s="50" t="s">
        <v>73</v>
      </c>
      <c r="G62" s="282" t="s">
        <v>2619</v>
      </c>
      <c r="H62" s="54" t="s">
        <v>2620</v>
      </c>
      <c r="I62" s="55" t="s">
        <v>2621</v>
      </c>
      <c r="J62" s="50" t="s">
        <v>60</v>
      </c>
      <c r="K62" s="177">
        <v>294.0</v>
      </c>
      <c r="L62" s="58"/>
      <c r="M62" s="165"/>
      <c r="N62" s="172"/>
      <c r="O62" s="171"/>
      <c r="P62" s="73"/>
      <c r="Q62" s="74"/>
      <c r="R62" s="75"/>
      <c r="S62" s="163"/>
      <c r="T62" s="166"/>
      <c r="U62" s="138"/>
      <c r="V62" s="53">
        <v>50.0</v>
      </c>
      <c r="W62" s="8"/>
      <c r="X62" s="8"/>
      <c r="Y62" s="8"/>
      <c r="Z62" s="8"/>
      <c r="AA62" s="8"/>
      <c r="AB62" s="8"/>
      <c r="AC62" s="8"/>
      <c r="AD62" s="8"/>
    </row>
    <row r="63">
      <c r="A63" s="50" t="s">
        <v>70</v>
      </c>
      <c r="B63" s="50" t="s">
        <v>63</v>
      </c>
      <c r="C63" s="51"/>
      <c r="D63" s="141" t="s">
        <v>2622</v>
      </c>
      <c r="E63" s="173" t="s">
        <v>35</v>
      </c>
      <c r="F63" s="50" t="s">
        <v>73</v>
      </c>
      <c r="G63" s="282" t="s">
        <v>2623</v>
      </c>
      <c r="H63" s="54"/>
      <c r="I63" s="55" t="s">
        <v>2624</v>
      </c>
      <c r="J63" s="50" t="s">
        <v>60</v>
      </c>
      <c r="K63" s="177"/>
      <c r="L63" s="58">
        <v>127.0</v>
      </c>
      <c r="M63" s="165"/>
      <c r="N63" s="181"/>
      <c r="O63" s="179"/>
      <c r="P63" s="73"/>
      <c r="Q63" s="74"/>
      <c r="R63" s="75"/>
      <c r="S63" s="163"/>
      <c r="T63" s="166"/>
      <c r="U63" s="135"/>
      <c r="V63" s="53">
        <v>50.0</v>
      </c>
      <c r="W63" s="8"/>
      <c r="X63" s="8"/>
      <c r="Y63" s="8"/>
      <c r="Z63" s="8"/>
      <c r="AA63" s="8"/>
      <c r="AB63" s="8"/>
      <c r="AC63" s="8"/>
      <c r="AD63" s="8"/>
    </row>
    <row r="64">
      <c r="A64" s="50" t="s">
        <v>70</v>
      </c>
      <c r="B64" s="50" t="s">
        <v>63</v>
      </c>
      <c r="C64" s="51"/>
      <c r="D64" s="141" t="s">
        <v>2625</v>
      </c>
      <c r="E64" s="173" t="s">
        <v>35</v>
      </c>
      <c r="F64" s="50" t="s">
        <v>73</v>
      </c>
      <c r="G64" s="282" t="s">
        <v>2626</v>
      </c>
      <c r="H64" s="54"/>
      <c r="I64" s="55" t="s">
        <v>2624</v>
      </c>
      <c r="J64" s="50" t="s">
        <v>60</v>
      </c>
      <c r="K64" s="177"/>
      <c r="L64" s="58">
        <v>244.0</v>
      </c>
      <c r="M64" s="165"/>
      <c r="N64" s="181"/>
      <c r="O64" s="171"/>
      <c r="P64" s="73"/>
      <c r="Q64" s="74"/>
      <c r="R64" s="75"/>
      <c r="S64" s="163"/>
      <c r="T64" s="166"/>
      <c r="U64" s="138"/>
      <c r="V64" s="53">
        <v>50.0</v>
      </c>
      <c r="W64" s="8"/>
      <c r="X64" s="8"/>
      <c r="Y64" s="8"/>
      <c r="Z64" s="8"/>
      <c r="AA64" s="8"/>
      <c r="AB64" s="8"/>
      <c r="AC64" s="8"/>
      <c r="AD64" s="8"/>
    </row>
    <row r="65">
      <c r="A65" s="50" t="s">
        <v>70</v>
      </c>
      <c r="B65" s="50" t="s">
        <v>63</v>
      </c>
      <c r="C65" s="51"/>
      <c r="D65" s="141" t="s">
        <v>2627</v>
      </c>
      <c r="E65" s="173" t="s">
        <v>100</v>
      </c>
      <c r="F65" s="50" t="s">
        <v>73</v>
      </c>
      <c r="G65" s="282" t="s">
        <v>2628</v>
      </c>
      <c r="H65" s="54"/>
      <c r="I65" s="55" t="s">
        <v>2629</v>
      </c>
      <c r="J65" s="50" t="s">
        <v>77</v>
      </c>
      <c r="K65" s="177"/>
      <c r="L65" s="58">
        <v>294.0</v>
      </c>
      <c r="M65" s="170"/>
      <c r="N65" s="181"/>
      <c r="O65" s="179"/>
      <c r="P65" s="62"/>
      <c r="Q65" s="63"/>
      <c r="R65" s="64"/>
      <c r="S65" s="163"/>
      <c r="T65" s="166"/>
      <c r="U65" s="138"/>
      <c r="V65" s="53">
        <v>50.0</v>
      </c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177"/>
      <c r="L66" s="93"/>
      <c r="M66" s="170"/>
      <c r="N66" s="181"/>
      <c r="O66" s="179"/>
      <c r="P66" s="73"/>
      <c r="Q66" s="74"/>
      <c r="R66" s="75"/>
      <c r="S66" s="163"/>
      <c r="T66" s="166"/>
      <c r="U66" s="138"/>
      <c r="V66" s="182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178"/>
      <c r="L67" s="93"/>
      <c r="M67" s="165"/>
      <c r="N67" s="172"/>
      <c r="O67" s="179"/>
      <c r="P67" s="62"/>
      <c r="Q67" s="63"/>
      <c r="R67" s="64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178"/>
      <c r="L68" s="93"/>
      <c r="M68" s="170"/>
      <c r="N68" s="176"/>
      <c r="O68" s="171"/>
      <c r="P68" s="73"/>
      <c r="Q68" s="74"/>
      <c r="R68" s="75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177"/>
      <c r="L69" s="93"/>
      <c r="M69" s="170"/>
      <c r="N69" s="160"/>
      <c r="O69" s="183"/>
      <c r="P69" s="73"/>
      <c r="Q69" s="74"/>
      <c r="R69" s="75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185"/>
      <c r="L70" s="93"/>
      <c r="M70" s="165"/>
      <c r="N70" s="172"/>
      <c r="O70" s="179"/>
      <c r="P70" s="62"/>
      <c r="Q70" s="63"/>
      <c r="R70" s="64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186"/>
      <c r="L71" s="93"/>
      <c r="M71" s="170"/>
      <c r="N71" s="172"/>
      <c r="O71" s="179"/>
      <c r="P71" s="73"/>
      <c r="Q71" s="74"/>
      <c r="R71" s="75"/>
      <c r="S71" s="163"/>
      <c r="T71" s="166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177"/>
      <c r="L72" s="93"/>
      <c r="M72" s="187"/>
      <c r="N72" s="172"/>
      <c r="O72" s="179"/>
      <c r="P72" s="73"/>
      <c r="Q72" s="74"/>
      <c r="R72" s="75"/>
      <c r="S72" s="163"/>
      <c r="T72" s="166"/>
      <c r="U72" s="138"/>
      <c r="V72" s="89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185"/>
      <c r="L73" s="58"/>
      <c r="M73" s="170"/>
      <c r="N73" s="172"/>
      <c r="O73" s="179"/>
      <c r="P73" s="73"/>
      <c r="Q73" s="74"/>
      <c r="R73" s="75"/>
      <c r="S73" s="163"/>
      <c r="T73" s="166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190"/>
      <c r="L74" s="58"/>
      <c r="M74" s="191"/>
      <c r="N74" s="192"/>
      <c r="O74" s="193"/>
      <c r="P74" s="73"/>
      <c r="Q74" s="74"/>
      <c r="R74" s="75"/>
      <c r="S74" s="194"/>
      <c r="T74" s="195"/>
      <c r="U74" s="138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196"/>
      <c r="L75" s="93"/>
      <c r="M75" s="191"/>
      <c r="N75" s="192"/>
      <c r="O75" s="197"/>
      <c r="P75" s="151"/>
      <c r="Q75" s="152"/>
      <c r="R75" s="153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190"/>
      <c r="L76" s="93"/>
      <c r="M76" s="198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190"/>
      <c r="L77" s="58"/>
      <c r="M77" s="191"/>
      <c r="N77" s="192"/>
      <c r="O77" s="197"/>
      <c r="P77" s="73"/>
      <c r="Q77" s="74"/>
      <c r="R77" s="75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196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199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196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18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1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190"/>
      <c r="L82" s="93"/>
      <c r="M82" s="191"/>
      <c r="N82" s="192"/>
      <c r="O82" s="197"/>
      <c r="P82" s="73"/>
      <c r="Q82" s="74"/>
      <c r="R82" s="75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190"/>
      <c r="L83" s="93"/>
      <c r="M83" s="191"/>
      <c r="N83" s="192"/>
      <c r="O83" s="197"/>
      <c r="P83" s="73"/>
      <c r="Q83" s="74"/>
      <c r="R83" s="75"/>
      <c r="S83" s="194"/>
      <c r="T83" s="195"/>
      <c r="U83" s="138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03"/>
      <c r="L85" s="204"/>
      <c r="M85" s="205"/>
      <c r="N85" s="206"/>
      <c r="O85" s="207"/>
      <c r="P85" s="208"/>
      <c r="Q85" s="209"/>
      <c r="R85" s="210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203"/>
      <c r="L86" s="204"/>
      <c r="M86" s="205"/>
      <c r="N86" s="206"/>
      <c r="O86" s="207"/>
      <c r="P86" s="208"/>
      <c r="Q86" s="209"/>
      <c r="R86" s="210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214"/>
      <c r="L87" s="204"/>
      <c r="M87" s="215"/>
      <c r="N87" s="216"/>
      <c r="O87" s="217"/>
      <c r="P87" s="218"/>
      <c r="Q87" s="219"/>
      <c r="R87" s="220"/>
      <c r="S87" s="22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203"/>
      <c r="L94" s="222"/>
      <c r="M94" s="205"/>
      <c r="N94" s="206"/>
      <c r="O94" s="207"/>
      <c r="P94" s="223"/>
      <c r="Q94" s="224"/>
      <c r="R94" s="225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203"/>
      <c r="L95" s="222"/>
      <c r="M95" s="205"/>
      <c r="N95" s="206"/>
      <c r="O95" s="207"/>
      <c r="P95" s="223"/>
      <c r="Q95" s="224"/>
      <c r="R95" s="225"/>
      <c r="S95" s="211"/>
      <c r="T95" s="212"/>
      <c r="U95" s="213"/>
      <c r="V95" s="202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231"/>
      <c r="Q96" s="231"/>
      <c r="R96" s="231"/>
      <c r="S96" s="232"/>
      <c r="T96" s="232"/>
      <c r="U96" s="233"/>
      <c r="V96" s="234">
        <f>SUM(V7:V95)</f>
        <v>6624.4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240" t="s">
        <v>34</v>
      </c>
      <c r="L97" s="241"/>
      <c r="Q97" s="241"/>
      <c r="R97" s="241"/>
      <c r="S97" s="232"/>
      <c r="T97" s="232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89">
        <f>SUM(K7:K95)</f>
        <v>3986</v>
      </c>
      <c r="L98" s="245" t="s">
        <v>35</v>
      </c>
      <c r="M98" s="246"/>
      <c r="Q98" s="246"/>
      <c r="R98" s="246"/>
      <c r="S98" s="247"/>
      <c r="T98" s="247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89">
        <f>SUM(K98*2%)</f>
        <v>79.72</v>
      </c>
      <c r="L99" s="248">
        <f>SUM(L7:L95)</f>
        <v>2000</v>
      </c>
      <c r="M99" s="249" t="s">
        <v>24</v>
      </c>
      <c r="Q99" s="249"/>
      <c r="R99" s="249"/>
      <c r="S99" s="250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251"/>
      <c r="L100" s="91">
        <f>SUM(L99*2%)</f>
        <v>40</v>
      </c>
      <c r="M100" s="252" t="s">
        <v>37</v>
      </c>
      <c r="N100" s="253"/>
      <c r="Q100" s="253"/>
      <c r="R100" s="253"/>
      <c r="S100" s="232"/>
      <c r="T100" s="232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98">
        <f>SUM(N35)</f>
        <v>147</v>
      </c>
      <c r="I101" s="3"/>
      <c r="J101" s="1"/>
      <c r="K101" s="8"/>
      <c r="L101" s="251"/>
      <c r="M101" s="248">
        <f>SUM(M7:M95)</f>
        <v>2017</v>
      </c>
      <c r="N101" s="253"/>
      <c r="Q101" s="253"/>
      <c r="R101" s="253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SUM(K98,L99,M101,N103,U111,R108)</f>
        <v>11342.9</v>
      </c>
      <c r="I102" s="3"/>
      <c r="J102" s="1"/>
      <c r="K102" s="8"/>
      <c r="L102" s="8"/>
      <c r="M102" s="91">
        <f>SUM(M101*2%)</f>
        <v>40.34</v>
      </c>
      <c r="N102" s="260" t="s">
        <v>40</v>
      </c>
      <c r="O102" s="231"/>
      <c r="Q102" s="231"/>
      <c r="R102" s="231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SUM(S109,T110)</f>
        <v>350</v>
      </c>
      <c r="I103" s="3"/>
      <c r="J103" s="1"/>
      <c r="K103" s="8"/>
      <c r="L103" s="8"/>
      <c r="M103" s="18"/>
      <c r="N103" s="189">
        <f>SUM(N7:N95)</f>
        <v>2394</v>
      </c>
      <c r="O103" s="261" t="s">
        <v>42</v>
      </c>
      <c r="P103" s="262"/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SUM(P106,Q107,O104)</f>
        <v>900</v>
      </c>
      <c r="I104" s="3"/>
      <c r="J104" s="1"/>
      <c r="K104" s="8"/>
      <c r="L104" s="8"/>
      <c r="M104" s="1"/>
      <c r="N104" s="189">
        <f>SUM(N103*2%)</f>
        <v>47.88</v>
      </c>
      <c r="O104" s="189">
        <f>SUM(O7:O95)</f>
        <v>500</v>
      </c>
      <c r="P104" s="262"/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8"/>
      <c r="L105" s="8"/>
      <c r="M105" s="1"/>
      <c r="N105" s="1"/>
      <c r="O105" s="189">
        <f>SUM(O104*2%)</f>
        <v>10</v>
      </c>
      <c r="P105" s="263" t="s">
        <v>44</v>
      </c>
      <c r="Q105" s="262"/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SUM(L13,L16,K18,N19,K20,K21,N23,L33,N43,N46,N51,K54,K59,K60,K61,K62,L63,L64)</f>
        <v>5011</v>
      </c>
      <c r="I106" s="282">
        <v>0.0</v>
      </c>
      <c r="J106" s="1"/>
      <c r="K106" s="8"/>
      <c r="L106" s="8"/>
      <c r="M106" s="1"/>
      <c r="N106" s="1"/>
      <c r="O106" s="8"/>
      <c r="P106" s="189">
        <f>SUM(P7:P96)</f>
        <v>0</v>
      </c>
      <c r="Q106" s="267" t="s">
        <v>46</v>
      </c>
      <c r="R106" s="262"/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2">
        <f>SUM(L10,T11,K14,K15,K17,L26,K28,N35,K37,K39,K41,K44,N52,L65)</f>
        <v>2675</v>
      </c>
      <c r="I107" s="303">
        <f>SUM(N35)</f>
        <v>147</v>
      </c>
      <c r="J107" s="1"/>
      <c r="K107" s="8"/>
      <c r="L107" s="8"/>
      <c r="M107" s="1"/>
      <c r="N107" s="1"/>
      <c r="O107" s="8"/>
      <c r="P107" s="189">
        <f>SUM(P106*2%)</f>
        <v>0</v>
      </c>
      <c r="Q107" s="366">
        <f>SUM(Q7:Q95)</f>
        <v>400</v>
      </c>
      <c r="R107" s="270" t="s">
        <v>48</v>
      </c>
      <c r="S107" s="256"/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0">
        <f>SUM(Q12,U27,O29,U30,K31,M36,U45,U48,M55,N57)</f>
        <v>3406.9</v>
      </c>
      <c r="I108" s="301"/>
      <c r="J108" s="1"/>
      <c r="K108" s="8"/>
      <c r="L108" s="8"/>
      <c r="M108" s="1"/>
      <c r="N108" s="1"/>
      <c r="O108" s="8"/>
      <c r="P108" s="18"/>
      <c r="Q108" s="189">
        <f>SUM(Q107*2%)</f>
        <v>8</v>
      </c>
      <c r="R108" s="17">
        <f>SUM(R7:R95)</f>
        <v>0</v>
      </c>
      <c r="S108" s="272" t="s">
        <v>50</v>
      </c>
      <c r="T108" s="256"/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89">
        <f>SUM(R108*1%)</f>
        <v>0</v>
      </c>
      <c r="S109" s="189">
        <f>SUM(S7:S96)</f>
        <v>0</v>
      </c>
      <c r="T109" s="273" t="s">
        <v>47</v>
      </c>
      <c r="U109" s="233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189">
        <f>SUM(S109*2%)</f>
        <v>0</v>
      </c>
      <c r="T110" s="189">
        <f>SUM(T7:T96)</f>
        <v>350</v>
      </c>
      <c r="U110" s="274" t="s">
        <v>49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189">
        <f>SUM(T110*2%)</f>
        <v>7</v>
      </c>
      <c r="U111" s="275">
        <f>SUM(U7:U96)</f>
        <v>945.9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189">
        <f>SUM(U111*1%)</f>
        <v>9.459</v>
      </c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276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77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8"/>
      <c r="L1003" s="8"/>
      <c r="M1003" s="1"/>
      <c r="N1003" s="1"/>
      <c r="O1003" s="8"/>
      <c r="P1003" s="1"/>
      <c r="Q1003" s="1"/>
      <c r="R1003" s="1"/>
      <c r="S1003" s="8"/>
      <c r="T1003" s="8"/>
      <c r="U1003" s="277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M1004" s="279"/>
      <c r="N1004" s="279"/>
      <c r="P1004" s="279"/>
      <c r="Q1004" s="279"/>
      <c r="R1004" s="279"/>
    </row>
  </sheetData>
  <mergeCells count="15">
    <mergeCell ref="K96:P96"/>
    <mergeCell ref="L97:P97"/>
    <mergeCell ref="M98:P98"/>
    <mergeCell ref="M99:P99"/>
    <mergeCell ref="S99:U99"/>
    <mergeCell ref="N100:P100"/>
    <mergeCell ref="N101:P101"/>
    <mergeCell ref="O102:P102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5">
      <formula1>"Pix,Cartão,Pacote ,Pago "</formula1>
    </dataValidation>
    <dataValidation type="list" allowBlank="1" showErrorMessage="1" sqref="E7:E95 E212:F1003">
      <formula1>"Vinicius,Gustavo,Kaua,Wesley,Caio,Julia,Thiago,Daniel,Jonatha,Jhonatas,Gabriel ,Diogo,David,Caio Ferreira,Kaicky,Pamelah,Caio Alves,Felipe,Camila,Wiliam "</formula1>
    </dataValidation>
    <dataValidation type="list" allowBlank="1" showErrorMessage="1" sqref="A7:A95">
      <formula1>"Nobre,Publicidade"</formula1>
    </dataValidation>
    <dataValidation type="list" allowBlank="1" showErrorMessage="1" sqref="J7:J95">
      <formula1>"Mel,Drieli,Fernanda"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5.63"/>
    <col customWidth="1" min="6" max="6" width="20.63"/>
    <col customWidth="1" min="7" max="7" width="40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52</v>
      </c>
      <c r="B7" s="50" t="s">
        <v>161</v>
      </c>
      <c r="C7" s="51"/>
      <c r="D7" s="52"/>
      <c r="E7" s="53" t="s">
        <v>100</v>
      </c>
      <c r="F7" s="50" t="s">
        <v>73</v>
      </c>
      <c r="G7" s="282" t="s">
        <v>2630</v>
      </c>
      <c r="H7" s="54"/>
      <c r="I7" s="55" t="s">
        <v>2631</v>
      </c>
      <c r="J7" s="50" t="s">
        <v>49</v>
      </c>
      <c r="K7" s="57"/>
      <c r="L7" s="58"/>
      <c r="M7" s="59"/>
      <c r="N7" s="60">
        <v>588.0</v>
      </c>
      <c r="O7" s="61"/>
      <c r="P7" s="62"/>
      <c r="Q7" s="63"/>
      <c r="R7" s="64"/>
      <c r="S7" s="65"/>
      <c r="T7" s="66"/>
      <c r="U7" s="67"/>
      <c r="V7" s="283">
        <v>588.0</v>
      </c>
      <c r="W7" s="68" t="s">
        <v>25</v>
      </c>
      <c r="X7" s="69">
        <f>SUM(K7:K94)</f>
        <v>3964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63</v>
      </c>
      <c r="C8" s="51"/>
      <c r="D8" s="70" t="s">
        <v>2632</v>
      </c>
      <c r="E8" s="53" t="s">
        <v>412</v>
      </c>
      <c r="F8" s="50" t="s">
        <v>249</v>
      </c>
      <c r="G8" s="282" t="s">
        <v>2633</v>
      </c>
      <c r="H8" s="54"/>
      <c r="I8" s="55" t="s">
        <v>2634</v>
      </c>
      <c r="J8" s="50" t="s">
        <v>60</v>
      </c>
      <c r="K8" s="71"/>
      <c r="L8" s="58"/>
      <c r="M8" s="59"/>
      <c r="N8" s="72">
        <v>2700.0</v>
      </c>
      <c r="O8" s="61"/>
      <c r="P8" s="73"/>
      <c r="Q8" s="74"/>
      <c r="R8" s="75"/>
      <c r="S8" s="76"/>
      <c r="T8" s="77"/>
      <c r="U8" s="78"/>
      <c r="V8" s="53">
        <v>1350.0</v>
      </c>
      <c r="W8" s="38" t="s">
        <v>13</v>
      </c>
      <c r="X8" s="69">
        <f>SUM(L7:L94)</f>
        <v>1547</v>
      </c>
      <c r="Y8" s="8"/>
      <c r="Z8" s="8"/>
      <c r="AA8" s="8"/>
      <c r="AB8" s="8"/>
      <c r="AC8" s="8"/>
      <c r="AD8" s="8"/>
    </row>
    <row r="9">
      <c r="A9" s="50"/>
      <c r="B9" s="50"/>
      <c r="C9" s="51"/>
      <c r="D9" s="91"/>
      <c r="E9" s="92"/>
      <c r="F9" s="50"/>
      <c r="G9" s="282" t="s">
        <v>2635</v>
      </c>
      <c r="H9" s="54" t="s">
        <v>149</v>
      </c>
      <c r="I9" s="55" t="s">
        <v>2636</v>
      </c>
      <c r="J9" s="50" t="s">
        <v>60</v>
      </c>
      <c r="K9" s="57"/>
      <c r="L9" s="93"/>
      <c r="M9" s="59"/>
      <c r="N9" s="86"/>
      <c r="O9" s="94"/>
      <c r="P9" s="62">
        <v>100.0</v>
      </c>
      <c r="Q9" s="63"/>
      <c r="R9" s="64"/>
      <c r="S9" s="88"/>
      <c r="T9" s="95"/>
      <c r="U9" s="96"/>
      <c r="V9" s="288">
        <v>100.0</v>
      </c>
      <c r="W9" s="82" t="s">
        <v>14</v>
      </c>
      <c r="X9" s="83">
        <f>SUM(M7:M94)</f>
        <v>2473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98"/>
      <c r="D10" s="84" t="s">
        <v>2637</v>
      </c>
      <c r="E10" s="53" t="s">
        <v>72</v>
      </c>
      <c r="F10" s="50" t="s">
        <v>2097</v>
      </c>
      <c r="G10" s="282" t="s">
        <v>2638</v>
      </c>
      <c r="H10" s="54"/>
      <c r="I10" s="55" t="s">
        <v>2639</v>
      </c>
      <c r="J10" s="50" t="s">
        <v>49</v>
      </c>
      <c r="K10" s="57"/>
      <c r="L10" s="335">
        <v>250.0</v>
      </c>
      <c r="M10" s="59"/>
      <c r="N10" s="100"/>
      <c r="O10" s="61"/>
      <c r="P10" s="62"/>
      <c r="Q10" s="63"/>
      <c r="R10" s="64"/>
      <c r="S10" s="101"/>
      <c r="T10" s="102"/>
      <c r="U10" s="103"/>
      <c r="V10" s="89">
        <v>125.0</v>
      </c>
      <c r="W10" s="90" t="s">
        <v>27</v>
      </c>
      <c r="X10" s="83">
        <f>SUM(N7:N94)</f>
        <v>4018</v>
      </c>
      <c r="Y10" s="8"/>
      <c r="Z10" s="8"/>
      <c r="AA10" s="8"/>
      <c r="AB10" s="8"/>
      <c r="AC10" s="8"/>
      <c r="AD10" s="8"/>
    </row>
    <row r="11" ht="16.5" customHeight="1">
      <c r="A11" s="50" t="s">
        <v>70</v>
      </c>
      <c r="B11" s="50" t="s">
        <v>53</v>
      </c>
      <c r="C11" s="79"/>
      <c r="D11" s="70" t="s">
        <v>54</v>
      </c>
      <c r="E11" s="53" t="s">
        <v>35</v>
      </c>
      <c r="F11" s="50" t="s">
        <v>73</v>
      </c>
      <c r="G11" s="284" t="s">
        <v>2640</v>
      </c>
      <c r="H11" s="106" t="s">
        <v>2641</v>
      </c>
      <c r="I11" s="55" t="s">
        <v>2642</v>
      </c>
      <c r="J11" s="50" t="s">
        <v>49</v>
      </c>
      <c r="K11" s="71" t="s">
        <v>86</v>
      </c>
      <c r="L11" s="58"/>
      <c r="M11" s="107"/>
      <c r="N11" s="86"/>
      <c r="O11" s="61"/>
      <c r="P11" s="87"/>
      <c r="Q11" s="43"/>
      <c r="R11" s="44"/>
      <c r="S11" s="76"/>
      <c r="T11" s="95"/>
      <c r="U11" s="103"/>
      <c r="V11" s="89" t="s">
        <v>54</v>
      </c>
      <c r="W11" s="44" t="s">
        <v>19</v>
      </c>
      <c r="X11" s="97">
        <f>SUM(R7:R94)</f>
        <v>1197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63</v>
      </c>
      <c r="C12" s="51"/>
      <c r="D12" s="84" t="s">
        <v>2643</v>
      </c>
      <c r="E12" s="53" t="s">
        <v>35</v>
      </c>
      <c r="F12" s="50" t="s">
        <v>73</v>
      </c>
      <c r="G12" s="282" t="s">
        <v>2644</v>
      </c>
      <c r="H12" s="54" t="s">
        <v>274</v>
      </c>
      <c r="I12" s="55" t="s">
        <v>2645</v>
      </c>
      <c r="J12" s="50" t="s">
        <v>49</v>
      </c>
      <c r="K12" s="71"/>
      <c r="L12" s="58"/>
      <c r="M12" s="59"/>
      <c r="N12" s="86"/>
      <c r="O12" s="61"/>
      <c r="P12" s="87"/>
      <c r="Q12" s="43"/>
      <c r="R12" s="44"/>
      <c r="S12" s="88"/>
      <c r="T12" s="109"/>
      <c r="U12" s="96">
        <v>650.0</v>
      </c>
      <c r="V12" s="305">
        <v>650.0</v>
      </c>
      <c r="W12" s="104" t="s">
        <v>22</v>
      </c>
      <c r="X12" s="105">
        <f>SUM(U7:U92)</f>
        <v>3273</v>
      </c>
      <c r="Y12" s="8"/>
      <c r="Z12" s="8"/>
      <c r="AA12" s="8"/>
      <c r="AB12" s="8"/>
      <c r="AC12" s="8"/>
      <c r="AD12" s="8"/>
    </row>
    <row r="13">
      <c r="A13" s="50" t="s">
        <v>52</v>
      </c>
      <c r="B13" s="50" t="s">
        <v>63</v>
      </c>
      <c r="C13" s="51"/>
      <c r="D13" s="84" t="s">
        <v>2646</v>
      </c>
      <c r="E13" s="53" t="s">
        <v>149</v>
      </c>
      <c r="F13" s="50" t="s">
        <v>73</v>
      </c>
      <c r="G13" s="282" t="s">
        <v>2647</v>
      </c>
      <c r="H13" s="54" t="s">
        <v>2648</v>
      </c>
      <c r="I13" s="55" t="s">
        <v>2649</v>
      </c>
      <c r="J13" s="50" t="s">
        <v>77</v>
      </c>
      <c r="K13" s="71"/>
      <c r="L13" s="58"/>
      <c r="M13" s="59"/>
      <c r="N13" s="86"/>
      <c r="O13" s="61"/>
      <c r="P13" s="62"/>
      <c r="Q13" s="63"/>
      <c r="R13" s="64">
        <v>147.0</v>
      </c>
      <c r="S13" s="88"/>
      <c r="T13" s="95"/>
      <c r="U13" s="112"/>
      <c r="V13" s="89">
        <v>50.0</v>
      </c>
      <c r="W13" s="108" t="s">
        <v>28</v>
      </c>
      <c r="X13" s="69">
        <f>SUM(X7:X12)</f>
        <v>16472</v>
      </c>
      <c r="Y13" s="8"/>
      <c r="Z13" s="8"/>
      <c r="AA13" s="8"/>
      <c r="AB13" s="8"/>
      <c r="AC13" s="8"/>
      <c r="AD13" s="8"/>
    </row>
    <row r="14">
      <c r="A14" s="50" t="s">
        <v>70</v>
      </c>
      <c r="B14" s="50" t="s">
        <v>63</v>
      </c>
      <c r="C14" s="141" t="s">
        <v>2650</v>
      </c>
      <c r="D14" s="84" t="s">
        <v>2651</v>
      </c>
      <c r="E14" s="53" t="s">
        <v>105</v>
      </c>
      <c r="F14" s="50" t="s">
        <v>2097</v>
      </c>
      <c r="G14" s="282" t="s">
        <v>2652</v>
      </c>
      <c r="H14" s="54"/>
      <c r="I14" s="55" t="s">
        <v>2653</v>
      </c>
      <c r="J14" s="50" t="s">
        <v>60</v>
      </c>
      <c r="K14" s="71"/>
      <c r="L14" s="58"/>
      <c r="M14" s="59"/>
      <c r="N14" s="86">
        <v>250.0</v>
      </c>
      <c r="O14" s="115"/>
      <c r="P14" s="62"/>
      <c r="Q14" s="63"/>
      <c r="R14" s="64"/>
      <c r="S14" s="88"/>
      <c r="T14" s="95"/>
      <c r="U14" s="103"/>
      <c r="V14" s="89">
        <v>125.0</v>
      </c>
      <c r="W14" s="111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63</v>
      </c>
      <c r="C15" s="141" t="s">
        <v>2650</v>
      </c>
      <c r="D15" s="84" t="s">
        <v>2651</v>
      </c>
      <c r="E15" s="53" t="s">
        <v>65</v>
      </c>
      <c r="F15" s="50" t="s">
        <v>2097</v>
      </c>
      <c r="G15" s="282" t="s">
        <v>2654</v>
      </c>
      <c r="H15" s="54"/>
      <c r="I15" s="55" t="s">
        <v>2653</v>
      </c>
      <c r="J15" s="50" t="s">
        <v>60</v>
      </c>
      <c r="K15" s="71"/>
      <c r="L15" s="93"/>
      <c r="M15" s="59"/>
      <c r="N15" s="86">
        <v>250.0</v>
      </c>
      <c r="O15" s="61"/>
      <c r="P15" s="87"/>
      <c r="Q15" s="43"/>
      <c r="R15" s="44"/>
      <c r="S15" s="88"/>
      <c r="T15" s="95"/>
      <c r="U15" s="96"/>
      <c r="V15" s="89">
        <v>125.0</v>
      </c>
      <c r="W15" s="113"/>
      <c r="X15" s="114"/>
      <c r="Y15" s="8"/>
      <c r="Z15" s="8"/>
      <c r="AA15" s="8"/>
      <c r="AB15" s="8"/>
      <c r="AC15" s="8"/>
      <c r="AD15" s="8"/>
    </row>
    <row r="16">
      <c r="A16" s="50" t="s">
        <v>52</v>
      </c>
      <c r="B16" s="50" t="s">
        <v>63</v>
      </c>
      <c r="C16" s="79"/>
      <c r="D16" s="84" t="s">
        <v>2655</v>
      </c>
      <c r="E16" s="53" t="s">
        <v>35</v>
      </c>
      <c r="F16" s="50" t="s">
        <v>73</v>
      </c>
      <c r="G16" s="282" t="s">
        <v>2656</v>
      </c>
      <c r="H16" s="54"/>
      <c r="I16" s="55" t="s">
        <v>2657</v>
      </c>
      <c r="J16" s="50" t="s">
        <v>60</v>
      </c>
      <c r="K16" s="71"/>
      <c r="L16" s="80"/>
      <c r="M16" s="59">
        <v>699.0</v>
      </c>
      <c r="N16" s="86"/>
      <c r="O16" s="61"/>
      <c r="P16" s="62"/>
      <c r="Q16" s="63"/>
      <c r="R16" s="64"/>
      <c r="S16" s="88"/>
      <c r="T16" s="95"/>
      <c r="U16" s="103"/>
      <c r="V16" s="288">
        <v>699.0</v>
      </c>
      <c r="W16" s="116" t="s">
        <v>29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C17" s="51"/>
      <c r="D17" s="84" t="s">
        <v>2658</v>
      </c>
      <c r="E17" s="53" t="s">
        <v>412</v>
      </c>
      <c r="F17" s="50" t="s">
        <v>73</v>
      </c>
      <c r="G17" s="282" t="s">
        <v>2659</v>
      </c>
      <c r="H17" s="54"/>
      <c r="I17" s="55" t="s">
        <v>2660</v>
      </c>
      <c r="J17" s="50" t="s">
        <v>60</v>
      </c>
      <c r="K17" s="71"/>
      <c r="L17" s="80">
        <v>147.0</v>
      </c>
      <c r="M17" s="59"/>
      <c r="N17" s="86"/>
      <c r="O17" s="61"/>
      <c r="P17" s="62"/>
      <c r="Q17" s="63"/>
      <c r="R17" s="64"/>
      <c r="S17" s="88"/>
      <c r="T17" s="95"/>
      <c r="U17" s="96"/>
      <c r="V17" s="89">
        <v>50.0</v>
      </c>
      <c r="W17" s="117" t="s">
        <v>17</v>
      </c>
      <c r="X17" s="69">
        <f>SUM(P9:P96)</f>
        <v>500</v>
      </c>
      <c r="Y17" s="8"/>
      <c r="Z17" s="8"/>
      <c r="AA17" s="8"/>
      <c r="AB17" s="8"/>
      <c r="AC17" s="8"/>
      <c r="AD17" s="8"/>
    </row>
    <row r="18" ht="15.75" customHeight="1">
      <c r="A18" s="50" t="s">
        <v>70</v>
      </c>
      <c r="B18" s="50" t="s">
        <v>63</v>
      </c>
      <c r="C18" s="51"/>
      <c r="D18" s="84" t="s">
        <v>2661</v>
      </c>
      <c r="E18" s="53" t="s">
        <v>72</v>
      </c>
      <c r="F18" s="50" t="s">
        <v>73</v>
      </c>
      <c r="G18" s="282" t="s">
        <v>2662</v>
      </c>
      <c r="H18" s="54" t="s">
        <v>2663</v>
      </c>
      <c r="I18" s="55" t="s">
        <v>2664</v>
      </c>
      <c r="J18" s="50" t="s">
        <v>49</v>
      </c>
      <c r="K18" s="71"/>
      <c r="L18" s="58"/>
      <c r="M18" s="119"/>
      <c r="N18" s="86"/>
      <c r="O18" s="61"/>
      <c r="P18" s="73"/>
      <c r="Q18" s="74"/>
      <c r="R18" s="75"/>
      <c r="S18" s="76"/>
      <c r="T18" s="95"/>
      <c r="U18" s="96">
        <v>147.0</v>
      </c>
      <c r="V18" s="89">
        <v>100.0</v>
      </c>
      <c r="W18" s="43" t="s">
        <v>18</v>
      </c>
      <c r="X18" s="69">
        <f>SUM(Q9:Q96)</f>
        <v>0</v>
      </c>
      <c r="Y18" s="8"/>
      <c r="Z18" s="8"/>
      <c r="AA18" s="8"/>
      <c r="AB18" s="8"/>
      <c r="AC18" s="8"/>
      <c r="AD18" s="8"/>
    </row>
    <row r="19" ht="17.25" customHeight="1">
      <c r="A19" s="50" t="s">
        <v>70</v>
      </c>
      <c r="B19" s="50" t="s">
        <v>63</v>
      </c>
      <c r="C19" s="51"/>
      <c r="D19" s="84" t="s">
        <v>2665</v>
      </c>
      <c r="E19" s="53" t="s">
        <v>72</v>
      </c>
      <c r="F19" s="50" t="s">
        <v>73</v>
      </c>
      <c r="G19" s="282" t="s">
        <v>2666</v>
      </c>
      <c r="H19" s="54" t="s">
        <v>2667</v>
      </c>
      <c r="I19" s="55" t="s">
        <v>2668</v>
      </c>
      <c r="J19" s="50" t="s">
        <v>49</v>
      </c>
      <c r="K19" s="71"/>
      <c r="L19" s="58"/>
      <c r="M19" s="119"/>
      <c r="N19" s="86"/>
      <c r="O19" s="61"/>
      <c r="P19" s="62"/>
      <c r="Q19" s="63"/>
      <c r="R19" s="64"/>
      <c r="S19" s="88"/>
      <c r="T19" s="95"/>
      <c r="U19" s="96">
        <v>294.0</v>
      </c>
      <c r="V19" s="89">
        <v>147.0</v>
      </c>
      <c r="W19" s="41" t="s">
        <v>16</v>
      </c>
      <c r="X19" s="69">
        <f>SUM(O9:O96)</f>
        <v>0</v>
      </c>
      <c r="Y19" s="8"/>
      <c r="Z19" s="8"/>
      <c r="AA19" s="8"/>
      <c r="AB19" s="8"/>
      <c r="AC19" s="8"/>
      <c r="AD19" s="8"/>
    </row>
    <row r="20">
      <c r="A20" s="50" t="s">
        <v>70</v>
      </c>
      <c r="B20" s="50" t="s">
        <v>63</v>
      </c>
      <c r="C20" s="51"/>
      <c r="D20" s="84" t="s">
        <v>2669</v>
      </c>
      <c r="E20" s="53" t="s">
        <v>87</v>
      </c>
      <c r="F20" s="50" t="s">
        <v>73</v>
      </c>
      <c r="G20" s="282" t="s">
        <v>2670</v>
      </c>
      <c r="H20" s="54" t="s">
        <v>2671</v>
      </c>
      <c r="I20" s="55" t="s">
        <v>2672</v>
      </c>
      <c r="J20" s="50" t="s">
        <v>60</v>
      </c>
      <c r="K20" s="71">
        <v>147.0</v>
      </c>
      <c r="L20" s="58"/>
      <c r="M20" s="59"/>
      <c r="N20" s="122"/>
      <c r="O20" s="61"/>
      <c r="P20" s="62"/>
      <c r="Q20" s="63"/>
      <c r="R20" s="64"/>
      <c r="S20" s="88"/>
      <c r="T20" s="95"/>
      <c r="U20" s="103"/>
      <c r="V20" s="89">
        <v>50.0</v>
      </c>
      <c r="W20" s="108" t="s">
        <v>30</v>
      </c>
      <c r="X20" s="69">
        <f>SUM(X17:X19)</f>
        <v>500</v>
      </c>
      <c r="Y20" s="8"/>
      <c r="Z20" s="8"/>
      <c r="AA20" s="8"/>
      <c r="AB20" s="8"/>
      <c r="AC20" s="8"/>
      <c r="AD20" s="8"/>
    </row>
    <row r="21">
      <c r="A21" s="50"/>
      <c r="B21" s="50" t="s">
        <v>53</v>
      </c>
      <c r="C21" s="51"/>
      <c r="D21" s="84" t="s">
        <v>54</v>
      </c>
      <c r="E21" s="53" t="s">
        <v>100</v>
      </c>
      <c r="F21" s="50" t="s">
        <v>73</v>
      </c>
      <c r="G21" s="282" t="s">
        <v>2673</v>
      </c>
      <c r="H21" s="54"/>
      <c r="I21" s="55" t="s">
        <v>2019</v>
      </c>
      <c r="J21" s="50" t="s">
        <v>49</v>
      </c>
      <c r="K21" s="71"/>
      <c r="L21" s="58" t="s">
        <v>61</v>
      </c>
      <c r="M21" s="59"/>
      <c r="N21" s="122"/>
      <c r="O21" s="61"/>
      <c r="P21" s="62"/>
      <c r="Q21" s="63"/>
      <c r="R21" s="64"/>
      <c r="S21" s="88"/>
      <c r="T21" s="95"/>
      <c r="U21" s="103"/>
      <c r="V21" s="89" t="s">
        <v>54</v>
      </c>
      <c r="W21" s="120"/>
      <c r="X21" s="121"/>
      <c r="Y21" s="8"/>
      <c r="Z21" s="8"/>
      <c r="AA21" s="8"/>
      <c r="AB21" s="8"/>
      <c r="AC21" s="8"/>
      <c r="AD21" s="8"/>
    </row>
    <row r="22">
      <c r="A22" s="50" t="s">
        <v>70</v>
      </c>
      <c r="B22" s="50" t="s">
        <v>63</v>
      </c>
      <c r="C22" s="51"/>
      <c r="D22" s="84" t="s">
        <v>2674</v>
      </c>
      <c r="E22" s="53" t="s">
        <v>100</v>
      </c>
      <c r="F22" s="50" t="s">
        <v>249</v>
      </c>
      <c r="G22" s="282" t="s">
        <v>2675</v>
      </c>
      <c r="H22" s="54" t="s">
        <v>694</v>
      </c>
      <c r="I22" s="55" t="s">
        <v>2676</v>
      </c>
      <c r="J22" s="50" t="s">
        <v>77</v>
      </c>
      <c r="K22" s="71"/>
      <c r="L22" s="58"/>
      <c r="M22" s="59"/>
      <c r="N22" s="86">
        <v>230.0</v>
      </c>
      <c r="O22" s="61"/>
      <c r="P22" s="62"/>
      <c r="Q22" s="63"/>
      <c r="R22" s="64"/>
      <c r="S22" s="125"/>
      <c r="T22" s="95"/>
      <c r="U22" s="96"/>
      <c r="V22" s="288">
        <v>230.0</v>
      </c>
      <c r="W22" s="123" t="s">
        <v>31</v>
      </c>
      <c r="Y22" s="8"/>
      <c r="Z22" s="8"/>
      <c r="AA22" s="8"/>
      <c r="AB22" s="8"/>
      <c r="AC22" s="8"/>
      <c r="AD22" s="8"/>
    </row>
    <row r="23">
      <c r="A23" s="50" t="s">
        <v>70</v>
      </c>
      <c r="B23" s="50" t="s">
        <v>63</v>
      </c>
      <c r="C23" s="51"/>
      <c r="D23" s="84" t="s">
        <v>2677</v>
      </c>
      <c r="E23" s="53" t="s">
        <v>65</v>
      </c>
      <c r="F23" s="50" t="s">
        <v>2097</v>
      </c>
      <c r="G23" s="282" t="s">
        <v>2678</v>
      </c>
      <c r="H23" s="54"/>
      <c r="I23" s="55" t="s">
        <v>2679</v>
      </c>
      <c r="J23" s="50" t="s">
        <v>60</v>
      </c>
      <c r="K23" s="71"/>
      <c r="L23" s="58">
        <v>250.0</v>
      </c>
      <c r="M23" s="59"/>
      <c r="N23" s="86"/>
      <c r="O23" s="127"/>
      <c r="P23" s="62"/>
      <c r="Q23" s="63"/>
      <c r="R23" s="64"/>
      <c r="S23" s="76"/>
      <c r="T23" s="95"/>
      <c r="U23" s="128"/>
      <c r="V23" s="89">
        <v>150.0</v>
      </c>
      <c r="W23" s="124" t="s">
        <v>20</v>
      </c>
      <c r="X23" s="83">
        <f>SUM(S11:S98)</f>
        <v>125</v>
      </c>
      <c r="Y23" s="8"/>
      <c r="Z23" s="8"/>
      <c r="AA23" s="8"/>
      <c r="AB23" s="8"/>
      <c r="AC23" s="8"/>
      <c r="AD23" s="8"/>
    </row>
    <row r="24" ht="17.25" customHeight="1">
      <c r="A24" s="50" t="s">
        <v>70</v>
      </c>
      <c r="B24" s="50" t="s">
        <v>63</v>
      </c>
      <c r="C24" s="51"/>
      <c r="D24" s="141" t="s">
        <v>2680</v>
      </c>
      <c r="E24" s="53" t="s">
        <v>100</v>
      </c>
      <c r="F24" s="50" t="s">
        <v>73</v>
      </c>
      <c r="G24" s="282" t="s">
        <v>2681</v>
      </c>
      <c r="H24" s="54" t="s">
        <v>122</v>
      </c>
      <c r="I24" s="55" t="s">
        <v>2682</v>
      </c>
      <c r="J24" s="50" t="s">
        <v>49</v>
      </c>
      <c r="K24" s="129"/>
      <c r="L24" s="58"/>
      <c r="M24" s="59"/>
      <c r="N24" s="81"/>
      <c r="O24" s="61"/>
      <c r="P24" s="62"/>
      <c r="Q24" s="63"/>
      <c r="R24" s="64"/>
      <c r="S24" s="88"/>
      <c r="T24" s="109"/>
      <c r="U24" s="96">
        <v>294.0</v>
      </c>
      <c r="V24" s="89">
        <v>147.0</v>
      </c>
      <c r="W24" s="126" t="s">
        <v>21</v>
      </c>
      <c r="X24" s="83">
        <f>SUM(T11:T98)</f>
        <v>500</v>
      </c>
      <c r="Y24" s="8"/>
      <c r="Z24" s="8"/>
      <c r="AA24" s="8"/>
      <c r="AB24" s="8"/>
      <c r="AC24" s="8"/>
      <c r="AD24" s="8"/>
    </row>
    <row r="25">
      <c r="A25" s="50" t="s">
        <v>70</v>
      </c>
      <c r="B25" s="50" t="s">
        <v>63</v>
      </c>
      <c r="C25" s="51"/>
      <c r="D25" s="367" t="s">
        <v>2683</v>
      </c>
      <c r="E25" s="92"/>
      <c r="F25" s="50" t="s">
        <v>2351</v>
      </c>
      <c r="G25" s="318" t="s">
        <v>2684</v>
      </c>
      <c r="H25" s="54" t="s">
        <v>65</v>
      </c>
      <c r="I25" s="55" t="s">
        <v>2685</v>
      </c>
      <c r="J25" s="50"/>
      <c r="K25" s="71"/>
      <c r="L25" s="80"/>
      <c r="M25" s="107"/>
      <c r="N25" s="81"/>
      <c r="O25" s="132"/>
      <c r="P25" s="62"/>
      <c r="Q25" s="63"/>
      <c r="R25" s="64">
        <v>350.0</v>
      </c>
      <c r="S25" s="88"/>
      <c r="T25" s="109"/>
      <c r="U25" s="96"/>
      <c r="V25" s="89">
        <v>175.0</v>
      </c>
      <c r="W25" s="108" t="s">
        <v>32</v>
      </c>
      <c r="X25" s="69">
        <f>SUM(X23:X24)</f>
        <v>625</v>
      </c>
      <c r="Y25" s="8"/>
      <c r="Z25" s="8"/>
      <c r="AA25" s="8"/>
      <c r="AB25" s="8"/>
      <c r="AC25" s="8"/>
      <c r="AD25" s="8"/>
    </row>
    <row r="26">
      <c r="A26" s="50" t="s">
        <v>70</v>
      </c>
      <c r="B26" s="50" t="s">
        <v>63</v>
      </c>
      <c r="C26" s="79"/>
      <c r="D26" s="84" t="s">
        <v>2686</v>
      </c>
      <c r="E26" s="53" t="s">
        <v>87</v>
      </c>
      <c r="F26" s="50" t="s">
        <v>73</v>
      </c>
      <c r="G26" s="282" t="s">
        <v>2687</v>
      </c>
      <c r="H26" s="54" t="s">
        <v>2688</v>
      </c>
      <c r="I26" s="55" t="s">
        <v>2689</v>
      </c>
      <c r="J26" s="50" t="s">
        <v>49</v>
      </c>
      <c r="K26" s="57"/>
      <c r="L26" s="58"/>
      <c r="M26" s="133"/>
      <c r="N26" s="81"/>
      <c r="O26" s="132"/>
      <c r="P26" s="73"/>
      <c r="Q26" s="74"/>
      <c r="R26" s="75"/>
      <c r="S26" s="88"/>
      <c r="T26" s="109"/>
      <c r="U26" s="96">
        <v>147.0</v>
      </c>
      <c r="V26" s="89">
        <v>50.0</v>
      </c>
      <c r="W26" s="130"/>
      <c r="X26" s="131"/>
      <c r="Y26" s="8"/>
      <c r="Z26" s="8"/>
      <c r="AA26" s="8"/>
      <c r="AB26" s="8"/>
      <c r="AC26" s="8"/>
      <c r="AD26" s="8"/>
    </row>
    <row r="27">
      <c r="A27" s="50" t="s">
        <v>52</v>
      </c>
      <c r="B27" s="50" t="s">
        <v>63</v>
      </c>
      <c r="C27" s="79"/>
      <c r="E27" s="53" t="s">
        <v>899</v>
      </c>
      <c r="F27" s="50" t="s">
        <v>2097</v>
      </c>
      <c r="G27" s="282" t="s">
        <v>2690</v>
      </c>
      <c r="H27" s="54"/>
      <c r="I27" s="55" t="s">
        <v>2691</v>
      </c>
      <c r="J27" s="50" t="s">
        <v>77</v>
      </c>
      <c r="K27" s="134"/>
      <c r="L27" s="58"/>
      <c r="M27" s="119"/>
      <c r="N27" s="86"/>
      <c r="O27" s="61"/>
      <c r="P27" s="62"/>
      <c r="Q27" s="63"/>
      <c r="R27" s="64"/>
      <c r="S27" s="88"/>
      <c r="T27" s="109">
        <v>450.0</v>
      </c>
      <c r="U27" s="135"/>
      <c r="V27" s="53">
        <v>225.0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52</v>
      </c>
      <c r="B28" s="50" t="s">
        <v>161</v>
      </c>
      <c r="C28" s="79"/>
      <c r="D28" s="84" t="s">
        <v>2692</v>
      </c>
      <c r="E28" s="53"/>
      <c r="F28" s="50" t="s">
        <v>2097</v>
      </c>
      <c r="G28" s="282" t="s">
        <v>2693</v>
      </c>
      <c r="H28" s="54" t="s">
        <v>2368</v>
      </c>
      <c r="I28" s="55" t="s">
        <v>2369</v>
      </c>
      <c r="J28" s="50" t="s">
        <v>60</v>
      </c>
      <c r="K28" s="134"/>
      <c r="L28" s="58"/>
      <c r="M28" s="59">
        <v>500.0</v>
      </c>
      <c r="N28" s="122"/>
      <c r="O28" s="61"/>
      <c r="P28" s="62"/>
      <c r="Q28" s="63"/>
      <c r="R28" s="64"/>
      <c r="S28" s="76"/>
      <c r="T28" s="95"/>
      <c r="U28" s="138"/>
      <c r="V28" s="283">
        <v>650.0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70</v>
      </c>
      <c r="B29" s="50" t="s">
        <v>63</v>
      </c>
      <c r="C29" s="79"/>
      <c r="D29" s="70" t="s">
        <v>2694</v>
      </c>
      <c r="E29" s="53" t="s">
        <v>35</v>
      </c>
      <c r="F29" s="50" t="s">
        <v>73</v>
      </c>
      <c r="G29" s="282" t="s">
        <v>2695</v>
      </c>
      <c r="H29" s="54" t="s">
        <v>2696</v>
      </c>
      <c r="I29" s="55" t="s">
        <v>2697</v>
      </c>
      <c r="J29" s="50" t="s">
        <v>60</v>
      </c>
      <c r="K29" s="71">
        <v>441.0</v>
      </c>
      <c r="L29" s="58"/>
      <c r="M29" s="59"/>
      <c r="N29" s="86"/>
      <c r="O29" s="127"/>
      <c r="P29" s="62"/>
      <c r="Q29" s="63"/>
      <c r="R29" s="64"/>
      <c r="S29" s="88"/>
      <c r="T29" s="95"/>
      <c r="U29" s="138"/>
      <c r="V29" s="53">
        <v>100.0</v>
      </c>
      <c r="W29" s="136" t="s">
        <v>33</v>
      </c>
      <c r="X29" s="137">
        <f>SUM(X13,X20,X25)</f>
        <v>17597</v>
      </c>
      <c r="Y29" s="8"/>
      <c r="Z29" s="8"/>
      <c r="AA29" s="8"/>
      <c r="AB29" s="8"/>
      <c r="AC29" s="8"/>
      <c r="AD29" s="8"/>
    </row>
    <row r="30">
      <c r="A30" s="50" t="s">
        <v>70</v>
      </c>
      <c r="B30" s="50" t="s">
        <v>63</v>
      </c>
      <c r="C30" s="51"/>
      <c r="D30" s="70" t="s">
        <v>2698</v>
      </c>
      <c r="E30" s="53" t="s">
        <v>72</v>
      </c>
      <c r="F30" s="50" t="s">
        <v>73</v>
      </c>
      <c r="G30" s="282" t="s">
        <v>2699</v>
      </c>
      <c r="H30" s="54" t="s">
        <v>2700</v>
      </c>
      <c r="I30" s="55" t="s">
        <v>2701</v>
      </c>
      <c r="J30" s="50" t="s">
        <v>49</v>
      </c>
      <c r="K30" s="71">
        <v>147.0</v>
      </c>
      <c r="L30" s="80"/>
      <c r="M30" s="59"/>
      <c r="N30" s="86"/>
      <c r="O30" s="61"/>
      <c r="P30" s="62"/>
      <c r="Q30" s="63"/>
      <c r="R30" s="64"/>
      <c r="S30" s="139"/>
      <c r="T30" s="140"/>
      <c r="U30" s="138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70</v>
      </c>
      <c r="B31" s="50" t="s">
        <v>63</v>
      </c>
      <c r="C31" s="141"/>
      <c r="D31" s="70" t="s">
        <v>2702</v>
      </c>
      <c r="E31" s="53" t="s">
        <v>105</v>
      </c>
      <c r="F31" s="50" t="s">
        <v>2104</v>
      </c>
      <c r="G31" s="282" t="s">
        <v>2703</v>
      </c>
      <c r="H31" s="54" t="s">
        <v>2704</v>
      </c>
      <c r="I31" s="55" t="s">
        <v>2705</v>
      </c>
      <c r="J31" s="50" t="s">
        <v>49</v>
      </c>
      <c r="K31" s="71"/>
      <c r="L31" s="58">
        <v>650.0</v>
      </c>
      <c r="M31" s="59"/>
      <c r="N31" s="81"/>
      <c r="O31" s="61"/>
      <c r="P31" s="87"/>
      <c r="Q31" s="43"/>
      <c r="R31" s="44"/>
      <c r="S31" s="139"/>
      <c r="T31" s="140"/>
      <c r="U31" s="138"/>
      <c r="V31" s="53">
        <v>325.0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70</v>
      </c>
      <c r="B32" s="50" t="s">
        <v>63</v>
      </c>
      <c r="C32" s="51"/>
      <c r="D32" s="70" t="s">
        <v>2706</v>
      </c>
      <c r="E32" s="53" t="s">
        <v>35</v>
      </c>
      <c r="F32" s="50" t="s">
        <v>73</v>
      </c>
      <c r="G32" s="291" t="s">
        <v>2707</v>
      </c>
      <c r="H32" s="142" t="s">
        <v>2708</v>
      </c>
      <c r="I32" s="55" t="s">
        <v>2709</v>
      </c>
      <c r="J32" s="50" t="s">
        <v>60</v>
      </c>
      <c r="K32" s="71">
        <v>294.0</v>
      </c>
      <c r="L32" s="58"/>
      <c r="M32" s="143"/>
      <c r="N32" s="86"/>
      <c r="O32" s="61"/>
      <c r="P32" s="62"/>
      <c r="Q32" s="63"/>
      <c r="R32" s="64"/>
      <c r="S32" s="139"/>
      <c r="T32" s="140"/>
      <c r="U32" s="135"/>
      <c r="V32" s="53">
        <v>50.0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70</v>
      </c>
      <c r="B33" s="50" t="s">
        <v>63</v>
      </c>
      <c r="C33" s="144"/>
      <c r="D33" s="84" t="s">
        <v>2710</v>
      </c>
      <c r="E33" s="53" t="s">
        <v>72</v>
      </c>
      <c r="F33" s="50" t="s">
        <v>73</v>
      </c>
      <c r="G33" s="282" t="s">
        <v>2711</v>
      </c>
      <c r="H33" s="54" t="s">
        <v>2712</v>
      </c>
      <c r="I33" s="55" t="s">
        <v>2713</v>
      </c>
      <c r="J33" s="50" t="s">
        <v>49</v>
      </c>
      <c r="K33" s="71"/>
      <c r="L33" s="58"/>
      <c r="M33" s="143"/>
      <c r="N33" s="86"/>
      <c r="O33" s="61"/>
      <c r="P33" s="62"/>
      <c r="Q33" s="63"/>
      <c r="R33" s="64"/>
      <c r="S33" s="139"/>
      <c r="T33" s="140"/>
      <c r="U33" s="135">
        <v>294.0</v>
      </c>
      <c r="V33" s="53">
        <v>147.0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52</v>
      </c>
      <c r="B34" s="50" t="s">
        <v>161</v>
      </c>
      <c r="C34" s="51"/>
      <c r="D34" s="161" t="s">
        <v>2714</v>
      </c>
      <c r="E34" s="53" t="s">
        <v>122</v>
      </c>
      <c r="F34" s="50" t="s">
        <v>2351</v>
      </c>
      <c r="G34" s="282" t="s">
        <v>2715</v>
      </c>
      <c r="H34" s="54" t="s">
        <v>2716</v>
      </c>
      <c r="I34" s="55" t="s">
        <v>2717</v>
      </c>
      <c r="J34" s="50" t="s">
        <v>77</v>
      </c>
      <c r="K34" s="71"/>
      <c r="L34" s="58"/>
      <c r="M34" s="119"/>
      <c r="N34" s="86"/>
      <c r="O34" s="61"/>
      <c r="P34" s="73"/>
      <c r="Q34" s="74"/>
      <c r="R34" s="64">
        <v>350.0</v>
      </c>
      <c r="S34" s="139"/>
      <c r="T34" s="146"/>
      <c r="U34" s="138"/>
      <c r="V34" s="283">
        <v>350.0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70</v>
      </c>
      <c r="B35" s="50" t="s">
        <v>63</v>
      </c>
      <c r="C35" s="51"/>
      <c r="D35" s="161" t="s">
        <v>2718</v>
      </c>
      <c r="E35" s="53" t="s">
        <v>35</v>
      </c>
      <c r="F35" s="50" t="s">
        <v>73</v>
      </c>
      <c r="G35" s="282" t="s">
        <v>2719</v>
      </c>
      <c r="H35" s="54" t="s">
        <v>2720</v>
      </c>
      <c r="I35" s="54" t="s">
        <v>2721</v>
      </c>
      <c r="J35" s="50" t="s">
        <v>60</v>
      </c>
      <c r="K35" s="71"/>
      <c r="L35" s="58"/>
      <c r="M35" s="107"/>
      <c r="N35" s="86"/>
      <c r="O35" s="61"/>
      <c r="P35" s="87">
        <v>400.0</v>
      </c>
      <c r="Q35" s="43"/>
      <c r="R35" s="44"/>
      <c r="S35" s="139"/>
      <c r="T35" s="140"/>
      <c r="U35" s="138"/>
      <c r="V35" s="283">
        <v>400.0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70</v>
      </c>
      <c r="B36" s="50" t="s">
        <v>63</v>
      </c>
      <c r="C36" s="79"/>
      <c r="D36" s="161" t="s">
        <v>2722</v>
      </c>
      <c r="E36" s="92"/>
      <c r="F36" s="50"/>
      <c r="G36" s="282" t="s">
        <v>2723</v>
      </c>
      <c r="H36" s="54"/>
      <c r="I36" s="54" t="s">
        <v>2724</v>
      </c>
      <c r="J36" s="50" t="s">
        <v>77</v>
      </c>
      <c r="K36" s="57"/>
      <c r="L36" s="58"/>
      <c r="M36" s="59"/>
      <c r="N36" s="86"/>
      <c r="O36" s="61"/>
      <c r="P36" s="62"/>
      <c r="Q36" s="63"/>
      <c r="R36" s="64"/>
      <c r="S36" s="139"/>
      <c r="T36" s="146">
        <v>50.0</v>
      </c>
      <c r="U36" s="135"/>
      <c r="V36" s="28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70</v>
      </c>
      <c r="B37" s="50" t="s">
        <v>63</v>
      </c>
      <c r="C37" s="79"/>
      <c r="D37" s="70" t="s">
        <v>2725</v>
      </c>
      <c r="E37" s="53" t="s">
        <v>122</v>
      </c>
      <c r="F37" s="50" t="s">
        <v>2351</v>
      </c>
      <c r="G37" s="284" t="s">
        <v>2726</v>
      </c>
      <c r="H37" s="106" t="s">
        <v>2727</v>
      </c>
      <c r="I37" s="54" t="s">
        <v>2728</v>
      </c>
      <c r="J37" s="50" t="s">
        <v>77</v>
      </c>
      <c r="K37" s="57">
        <v>499.0</v>
      </c>
      <c r="L37" s="58"/>
      <c r="M37" s="59"/>
      <c r="N37" s="86"/>
      <c r="O37" s="61"/>
      <c r="P37" s="62"/>
      <c r="Q37" s="63"/>
      <c r="R37" s="64"/>
      <c r="S37" s="149"/>
      <c r="T37" s="140"/>
      <c r="U37" s="135"/>
      <c r="V37" s="53">
        <v>250.0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52</v>
      </c>
      <c r="B38" s="50" t="s">
        <v>63</v>
      </c>
      <c r="C38" s="79"/>
      <c r="D38" s="70" t="s">
        <v>2729</v>
      </c>
      <c r="E38" s="53" t="s">
        <v>149</v>
      </c>
      <c r="F38" s="50" t="s">
        <v>73</v>
      </c>
      <c r="G38" s="293" t="s">
        <v>2730</v>
      </c>
      <c r="H38" s="150" t="s">
        <v>2731</v>
      </c>
      <c r="I38" s="55" t="s">
        <v>2732</v>
      </c>
      <c r="J38" s="50" t="s">
        <v>49</v>
      </c>
      <c r="K38" s="71"/>
      <c r="L38" s="58"/>
      <c r="M38" s="59">
        <v>147.0</v>
      </c>
      <c r="N38" s="81"/>
      <c r="O38" s="61"/>
      <c r="P38" s="73"/>
      <c r="Q38" s="74"/>
      <c r="R38" s="75"/>
      <c r="S38" s="139"/>
      <c r="T38" s="140"/>
      <c r="U38" s="135"/>
      <c r="V38" s="53">
        <v>100.0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52</v>
      </c>
      <c r="B39" s="50" t="s">
        <v>63</v>
      </c>
      <c r="C39" s="51"/>
      <c r="D39" s="70" t="s">
        <v>2733</v>
      </c>
      <c r="E39" s="53" t="s">
        <v>35</v>
      </c>
      <c r="F39" s="50" t="s">
        <v>73</v>
      </c>
      <c r="G39" s="282" t="s">
        <v>2734</v>
      </c>
      <c r="H39" s="54" t="s">
        <v>2735</v>
      </c>
      <c r="I39" s="55" t="s">
        <v>2736</v>
      </c>
      <c r="J39" s="50" t="s">
        <v>60</v>
      </c>
      <c r="K39" s="71"/>
      <c r="L39" s="58"/>
      <c r="M39" s="59">
        <v>147.0</v>
      </c>
      <c r="N39" s="86"/>
      <c r="O39" s="61"/>
      <c r="P39" s="151"/>
      <c r="Q39" s="152"/>
      <c r="R39" s="153"/>
      <c r="S39" s="139"/>
      <c r="T39" s="140"/>
      <c r="U39" s="138"/>
      <c r="V39" s="53">
        <v>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70</v>
      </c>
      <c r="B40" s="50" t="s">
        <v>63</v>
      </c>
      <c r="C40" s="51"/>
      <c r="D40" s="70" t="s">
        <v>2737</v>
      </c>
      <c r="E40" s="53" t="s">
        <v>122</v>
      </c>
      <c r="F40" s="50" t="s">
        <v>2351</v>
      </c>
      <c r="G40" s="282" t="s">
        <v>2738</v>
      </c>
      <c r="H40" s="54" t="s">
        <v>2739</v>
      </c>
      <c r="I40" s="53" t="s">
        <v>2740</v>
      </c>
      <c r="J40" s="50" t="s">
        <v>49</v>
      </c>
      <c r="K40" s="134"/>
      <c r="L40" s="58"/>
      <c r="M40" s="59"/>
      <c r="N40" s="86"/>
      <c r="O40" s="61"/>
      <c r="P40" s="62"/>
      <c r="Q40" s="63"/>
      <c r="R40" s="64">
        <v>350.0</v>
      </c>
      <c r="S40" s="139"/>
      <c r="T40" s="140"/>
      <c r="U40" s="135"/>
      <c r="V40" s="53">
        <v>175.0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63</v>
      </c>
      <c r="C41" s="51"/>
      <c r="D41" s="84" t="s">
        <v>2741</v>
      </c>
      <c r="E41" s="92"/>
      <c r="F41" s="50"/>
      <c r="G41" s="282" t="s">
        <v>2742</v>
      </c>
      <c r="H41" s="54"/>
      <c r="I41" s="55" t="s">
        <v>1849</v>
      </c>
      <c r="J41" s="50" t="s">
        <v>60</v>
      </c>
      <c r="K41" s="71"/>
      <c r="L41" s="58"/>
      <c r="M41" s="107"/>
      <c r="N41" s="154"/>
      <c r="O41" s="127"/>
      <c r="P41" s="62"/>
      <c r="Q41" s="63"/>
      <c r="R41" s="64"/>
      <c r="S41" s="149">
        <v>125.0</v>
      </c>
      <c r="T41" s="140"/>
      <c r="U41" s="138"/>
      <c r="V41" s="283">
        <v>125.0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70</v>
      </c>
      <c r="B42" s="50" t="s">
        <v>63</v>
      </c>
      <c r="C42" s="51"/>
      <c r="D42" s="70" t="s">
        <v>2743</v>
      </c>
      <c r="E42" s="53" t="s">
        <v>72</v>
      </c>
      <c r="F42" s="50" t="s">
        <v>73</v>
      </c>
      <c r="G42" s="282" t="s">
        <v>2744</v>
      </c>
      <c r="H42" s="54" t="s">
        <v>983</v>
      </c>
      <c r="I42" s="55" t="s">
        <v>2745</v>
      </c>
      <c r="J42" s="50" t="s">
        <v>49</v>
      </c>
      <c r="K42" s="71">
        <v>147.0</v>
      </c>
      <c r="L42" s="93"/>
      <c r="M42" s="59"/>
      <c r="N42" s="155"/>
      <c r="O42" s="61"/>
      <c r="P42" s="62"/>
      <c r="Q42" s="63"/>
      <c r="R42" s="64"/>
      <c r="S42" s="139"/>
      <c r="T42" s="140"/>
      <c r="U42" s="138"/>
      <c r="V42" s="53">
        <v>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70</v>
      </c>
      <c r="B43" s="50" t="s">
        <v>63</v>
      </c>
      <c r="C43" s="79"/>
      <c r="D43" s="294" t="s">
        <v>2746</v>
      </c>
      <c r="E43" s="53" t="s">
        <v>899</v>
      </c>
      <c r="F43" s="50" t="s">
        <v>2097</v>
      </c>
      <c r="G43" s="295" t="s">
        <v>2747</v>
      </c>
      <c r="H43" s="157" t="s">
        <v>2748</v>
      </c>
      <c r="I43" s="150" t="s">
        <v>2749</v>
      </c>
      <c r="J43" s="50" t="s">
        <v>60</v>
      </c>
      <c r="K43" s="158"/>
      <c r="L43" s="58"/>
      <c r="M43" s="59">
        <v>350.0</v>
      </c>
      <c r="N43" s="154"/>
      <c r="O43" s="61"/>
      <c r="P43" s="62"/>
      <c r="Q43" s="63"/>
      <c r="R43" s="64"/>
      <c r="S43" s="139"/>
      <c r="T43" s="146"/>
      <c r="U43" s="138"/>
      <c r="V43" s="53">
        <v>175.0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70</v>
      </c>
      <c r="B44" s="50" t="s">
        <v>63</v>
      </c>
      <c r="C44" s="79"/>
      <c r="D44" s="84" t="s">
        <v>2750</v>
      </c>
      <c r="E44" s="53" t="s">
        <v>122</v>
      </c>
      <c r="F44" s="50" t="s">
        <v>2330</v>
      </c>
      <c r="G44" s="282" t="s">
        <v>2751</v>
      </c>
      <c r="H44" s="54" t="s">
        <v>2752</v>
      </c>
      <c r="I44" s="55" t="s">
        <v>2753</v>
      </c>
      <c r="J44" s="50" t="s">
        <v>77</v>
      </c>
      <c r="K44" s="71">
        <v>499.0</v>
      </c>
      <c r="L44" s="58"/>
      <c r="M44" s="59"/>
      <c r="N44" s="159"/>
      <c r="O44" s="61"/>
      <c r="P44" s="62"/>
      <c r="Q44" s="63"/>
      <c r="R44" s="64"/>
      <c r="S44" s="139"/>
      <c r="T44" s="146"/>
      <c r="U44" s="103"/>
      <c r="V44" s="53">
        <v>250.0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70</v>
      </c>
      <c r="B45" s="50" t="s">
        <v>63</v>
      </c>
      <c r="C45" s="51"/>
      <c r="D45" s="84" t="s">
        <v>2754</v>
      </c>
      <c r="E45" s="53" t="s">
        <v>72</v>
      </c>
      <c r="F45" s="50" t="s">
        <v>73</v>
      </c>
      <c r="G45" s="282" t="s">
        <v>2755</v>
      </c>
      <c r="H45" s="54"/>
      <c r="I45" s="55" t="s">
        <v>2756</v>
      </c>
      <c r="J45" s="50" t="s">
        <v>49</v>
      </c>
      <c r="K45" s="57"/>
      <c r="L45" s="58"/>
      <c r="M45" s="59"/>
      <c r="N45" s="160"/>
      <c r="O45" s="132"/>
      <c r="P45" s="62"/>
      <c r="Q45" s="63"/>
      <c r="R45" s="64"/>
      <c r="S45" s="149"/>
      <c r="T45" s="140"/>
      <c r="U45" s="96">
        <v>147.0</v>
      </c>
      <c r="V45" s="283">
        <v>147.0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70</v>
      </c>
      <c r="B46" s="50" t="s">
        <v>161</v>
      </c>
      <c r="C46" s="51"/>
      <c r="D46" s="161" t="s">
        <v>2757</v>
      </c>
      <c r="E46" s="53" t="s">
        <v>35</v>
      </c>
      <c r="F46" s="50" t="s">
        <v>73</v>
      </c>
      <c r="G46" s="282" t="s">
        <v>2758</v>
      </c>
      <c r="H46" s="54" t="s">
        <v>2759</v>
      </c>
      <c r="I46" s="55" t="s">
        <v>2760</v>
      </c>
      <c r="J46" s="50" t="s">
        <v>60</v>
      </c>
      <c r="K46" s="71">
        <v>294.0</v>
      </c>
      <c r="L46" s="93"/>
      <c r="M46" s="59"/>
      <c r="N46" s="160"/>
      <c r="O46" s="61"/>
      <c r="P46" s="62"/>
      <c r="Q46" s="63"/>
      <c r="R46" s="64"/>
      <c r="S46" s="139"/>
      <c r="T46" s="140"/>
      <c r="U46" s="96"/>
      <c r="V46" s="53">
        <v>50.0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52</v>
      </c>
      <c r="B47" s="50" t="s">
        <v>53</v>
      </c>
      <c r="C47" s="51"/>
      <c r="D47" s="70" t="s">
        <v>54</v>
      </c>
      <c r="E47" s="53" t="s">
        <v>35</v>
      </c>
      <c r="F47" s="50" t="s">
        <v>73</v>
      </c>
      <c r="G47" s="368" t="s">
        <v>2761</v>
      </c>
      <c r="H47" s="162"/>
      <c r="I47" s="55" t="s">
        <v>2762</v>
      </c>
      <c r="J47" s="50" t="s">
        <v>77</v>
      </c>
      <c r="K47" s="71"/>
      <c r="L47" s="58"/>
      <c r="M47" s="143"/>
      <c r="N47" s="160" t="s">
        <v>323</v>
      </c>
      <c r="O47" s="61"/>
      <c r="P47" s="73"/>
      <c r="Q47" s="74"/>
      <c r="R47" s="75"/>
      <c r="S47" s="163"/>
      <c r="T47" s="164"/>
      <c r="U47" s="103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 t="s">
        <v>70</v>
      </c>
      <c r="B48" s="50" t="s">
        <v>53</v>
      </c>
      <c r="C48" s="79"/>
      <c r="D48" s="70" t="s">
        <v>54</v>
      </c>
      <c r="E48" s="53" t="s">
        <v>87</v>
      </c>
      <c r="F48" s="50" t="s">
        <v>249</v>
      </c>
      <c r="G48" s="368" t="s">
        <v>2763</v>
      </c>
      <c r="H48" s="54"/>
      <c r="I48" s="54" t="s">
        <v>2634</v>
      </c>
      <c r="J48" s="50" t="s">
        <v>60</v>
      </c>
      <c r="K48" s="71"/>
      <c r="L48" s="58"/>
      <c r="M48" s="165"/>
      <c r="N48" s="160"/>
      <c r="O48" s="61"/>
      <c r="P48" s="62"/>
      <c r="Q48" s="63"/>
      <c r="R48" s="64"/>
      <c r="S48" s="163"/>
      <c r="T48" s="166"/>
      <c r="U48" s="135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 t="s">
        <v>70</v>
      </c>
      <c r="B49" s="50" t="s">
        <v>53</v>
      </c>
      <c r="C49" s="51"/>
      <c r="D49" s="70" t="s">
        <v>54</v>
      </c>
      <c r="E49" s="92"/>
      <c r="F49" s="50" t="s">
        <v>249</v>
      </c>
      <c r="G49" s="368" t="s">
        <v>2764</v>
      </c>
      <c r="H49" s="54"/>
      <c r="I49" s="54" t="s">
        <v>2634</v>
      </c>
      <c r="J49" s="50" t="s">
        <v>60</v>
      </c>
      <c r="K49" s="71"/>
      <c r="L49" s="58"/>
      <c r="M49" s="165"/>
      <c r="N49" s="160"/>
      <c r="O49" s="61"/>
      <c r="P49" s="87"/>
      <c r="Q49" s="43"/>
      <c r="R49" s="44"/>
      <c r="S49" s="163"/>
      <c r="T49" s="166"/>
      <c r="U49" s="138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 t="s">
        <v>70</v>
      </c>
      <c r="B50" s="50" t="s">
        <v>53</v>
      </c>
      <c r="C50" s="51"/>
      <c r="D50" s="161" t="s">
        <v>54</v>
      </c>
      <c r="E50" s="53"/>
      <c r="F50" s="50" t="s">
        <v>249</v>
      </c>
      <c r="G50" s="368" t="s">
        <v>2765</v>
      </c>
      <c r="H50" s="54"/>
      <c r="I50" s="167" t="s">
        <v>2634</v>
      </c>
      <c r="J50" s="50" t="s">
        <v>60</v>
      </c>
      <c r="K50" s="57"/>
      <c r="L50" s="58"/>
      <c r="M50" s="165"/>
      <c r="N50" s="160"/>
      <c r="O50" s="61"/>
      <c r="P50" s="73"/>
      <c r="Q50" s="74"/>
      <c r="R50" s="75"/>
      <c r="S50" s="168"/>
      <c r="T50" s="166"/>
      <c r="U50" s="138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 t="s">
        <v>70</v>
      </c>
      <c r="B51" s="50" t="s">
        <v>53</v>
      </c>
      <c r="C51" s="51"/>
      <c r="D51" s="319" t="s">
        <v>54</v>
      </c>
      <c r="E51" s="92"/>
      <c r="F51" s="50" t="s">
        <v>249</v>
      </c>
      <c r="G51" s="368" t="s">
        <v>2766</v>
      </c>
      <c r="H51" s="54"/>
      <c r="I51" s="55" t="s">
        <v>2634</v>
      </c>
      <c r="J51" s="50" t="s">
        <v>60</v>
      </c>
      <c r="K51" s="57"/>
      <c r="L51" s="58"/>
      <c r="M51" s="170"/>
      <c r="N51" s="160"/>
      <c r="O51" s="171"/>
      <c r="P51" s="73"/>
      <c r="Q51" s="74"/>
      <c r="R51" s="75"/>
      <c r="S51" s="163"/>
      <c r="T51" s="166"/>
      <c r="U51" s="138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 t="s">
        <v>70</v>
      </c>
      <c r="B52" s="50" t="s">
        <v>53</v>
      </c>
      <c r="C52" s="51"/>
      <c r="D52" s="141" t="s">
        <v>54</v>
      </c>
      <c r="E52" s="92"/>
      <c r="F52" s="50" t="s">
        <v>249</v>
      </c>
      <c r="G52" s="282" t="s">
        <v>2767</v>
      </c>
      <c r="H52" s="54"/>
      <c r="I52" s="55" t="s">
        <v>2634</v>
      </c>
      <c r="J52" s="50" t="s">
        <v>60</v>
      </c>
      <c r="K52" s="71"/>
      <c r="L52" s="93"/>
      <c r="M52" s="165"/>
      <c r="N52" s="172"/>
      <c r="O52" s="171"/>
      <c r="P52" s="62"/>
      <c r="Q52" s="63"/>
      <c r="R52" s="64"/>
      <c r="S52" s="163"/>
      <c r="T52" s="166"/>
      <c r="U52" s="138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 t="s">
        <v>70</v>
      </c>
      <c r="B53" s="50" t="s">
        <v>53</v>
      </c>
      <c r="C53" s="51"/>
      <c r="D53" s="141" t="s">
        <v>54</v>
      </c>
      <c r="E53" s="92"/>
      <c r="F53" s="50" t="s">
        <v>249</v>
      </c>
      <c r="G53" s="284" t="s">
        <v>2768</v>
      </c>
      <c r="H53" s="106"/>
      <c r="I53" s="55" t="s">
        <v>2634</v>
      </c>
      <c r="J53" s="50" t="s">
        <v>60</v>
      </c>
      <c r="K53" s="158"/>
      <c r="L53" s="58"/>
      <c r="M53" s="165"/>
      <c r="N53" s="160"/>
      <c r="O53" s="171"/>
      <c r="P53" s="73"/>
      <c r="Q53" s="74"/>
      <c r="R53" s="75"/>
      <c r="S53" s="163"/>
      <c r="T53" s="164"/>
      <c r="U53" s="138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 t="s">
        <v>52</v>
      </c>
      <c r="B54" s="50" t="s">
        <v>63</v>
      </c>
      <c r="C54" s="51"/>
      <c r="D54" s="141" t="s">
        <v>2769</v>
      </c>
      <c r="E54" s="173" t="s">
        <v>72</v>
      </c>
      <c r="F54" s="50" t="s">
        <v>73</v>
      </c>
      <c r="G54" s="282" t="s">
        <v>2770</v>
      </c>
      <c r="H54" s="54" t="s">
        <v>2771</v>
      </c>
      <c r="I54" s="55" t="s">
        <v>2772</v>
      </c>
      <c r="J54" s="50" t="s">
        <v>77</v>
      </c>
      <c r="K54" s="71"/>
      <c r="L54" s="174"/>
      <c r="M54" s="165">
        <v>200.0</v>
      </c>
      <c r="N54" s="172"/>
      <c r="O54" s="171"/>
      <c r="P54" s="62"/>
      <c r="Q54" s="63"/>
      <c r="R54" s="64"/>
      <c r="S54" s="168"/>
      <c r="T54" s="166"/>
      <c r="U54" s="138"/>
      <c r="V54" s="89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70</v>
      </c>
      <c r="B55" s="50" t="s">
        <v>63</v>
      </c>
      <c r="C55" s="51"/>
      <c r="D55" s="141" t="s">
        <v>2773</v>
      </c>
      <c r="E55" s="173" t="s">
        <v>65</v>
      </c>
      <c r="F55" s="50" t="s">
        <v>2097</v>
      </c>
      <c r="G55" s="326" t="s">
        <v>2774</v>
      </c>
      <c r="H55" s="175" t="s">
        <v>2774</v>
      </c>
      <c r="I55" s="55" t="s">
        <v>2775</v>
      </c>
      <c r="J55" s="50" t="s">
        <v>60</v>
      </c>
      <c r="K55" s="71"/>
      <c r="L55" s="58"/>
      <c r="M55" s="165">
        <v>250.0</v>
      </c>
      <c r="N55" s="176"/>
      <c r="O55" s="171"/>
      <c r="P55" s="62"/>
      <c r="Q55" s="63"/>
      <c r="R55" s="64"/>
      <c r="S55" s="168"/>
      <c r="T55" s="166"/>
      <c r="U55" s="138"/>
      <c r="V55" s="53">
        <v>125.0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70</v>
      </c>
      <c r="B56" s="50" t="s">
        <v>53</v>
      </c>
      <c r="C56" s="51"/>
      <c r="D56" s="141" t="s">
        <v>54</v>
      </c>
      <c r="E56" s="23"/>
      <c r="F56" s="50" t="s">
        <v>249</v>
      </c>
      <c r="G56" s="282" t="s">
        <v>2776</v>
      </c>
      <c r="H56" s="54"/>
      <c r="I56" s="55" t="s">
        <v>2634</v>
      </c>
      <c r="J56" s="50" t="s">
        <v>60</v>
      </c>
      <c r="K56" s="177"/>
      <c r="L56" s="58"/>
      <c r="M56" s="165"/>
      <c r="N56" s="160"/>
      <c r="O56" s="171"/>
      <c r="P56" s="151"/>
      <c r="Q56" s="152"/>
      <c r="R56" s="153"/>
      <c r="S56" s="168"/>
      <c r="T56" s="166"/>
      <c r="U56" s="138"/>
      <c r="V56" s="53"/>
      <c r="W56" s="8"/>
      <c r="X56" s="8"/>
      <c r="Y56" s="8"/>
      <c r="Z56" s="8"/>
      <c r="AA56" s="8"/>
      <c r="AB56" s="8"/>
      <c r="AC56" s="8"/>
      <c r="AD56" s="8"/>
    </row>
    <row r="57">
      <c r="A57" s="50" t="s">
        <v>70</v>
      </c>
      <c r="B57" s="50" t="s">
        <v>53</v>
      </c>
      <c r="C57" s="51"/>
      <c r="D57" s="141" t="s">
        <v>54</v>
      </c>
      <c r="E57" s="23"/>
      <c r="F57" s="50" t="s">
        <v>249</v>
      </c>
      <c r="G57" s="282" t="s">
        <v>2777</v>
      </c>
      <c r="H57" s="54"/>
      <c r="I57" s="55" t="s">
        <v>2634</v>
      </c>
      <c r="J57" s="50" t="s">
        <v>60</v>
      </c>
      <c r="K57" s="178"/>
      <c r="L57" s="58"/>
      <c r="M57" s="165"/>
      <c r="N57" s="172"/>
      <c r="O57" s="179"/>
      <c r="P57" s="151"/>
      <c r="Q57" s="152"/>
      <c r="R57" s="153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 t="s">
        <v>70</v>
      </c>
      <c r="B58" s="50" t="s">
        <v>53</v>
      </c>
      <c r="C58" s="51"/>
      <c r="D58" s="141" t="s">
        <v>54</v>
      </c>
      <c r="E58" s="23"/>
      <c r="F58" s="50" t="s">
        <v>249</v>
      </c>
      <c r="G58" s="282" t="s">
        <v>2778</v>
      </c>
      <c r="H58" s="54"/>
      <c r="I58" s="55" t="s">
        <v>2634</v>
      </c>
      <c r="J58" s="50" t="s">
        <v>60</v>
      </c>
      <c r="K58" s="177"/>
      <c r="L58" s="58"/>
      <c r="M58" s="180"/>
      <c r="N58" s="172"/>
      <c r="O58" s="171"/>
      <c r="P58" s="62"/>
      <c r="Q58" s="63"/>
      <c r="R58" s="64"/>
      <c r="S58" s="163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 t="s">
        <v>52</v>
      </c>
      <c r="B59" s="50" t="s">
        <v>63</v>
      </c>
      <c r="C59" s="51"/>
      <c r="D59" s="141" t="s">
        <v>2779</v>
      </c>
      <c r="E59" s="173" t="s">
        <v>493</v>
      </c>
      <c r="F59" s="50" t="s">
        <v>805</v>
      </c>
      <c r="G59" s="282" t="s">
        <v>2780</v>
      </c>
      <c r="H59" s="54"/>
      <c r="I59" s="55" t="s">
        <v>2781</v>
      </c>
      <c r="J59" s="50" t="s">
        <v>60</v>
      </c>
      <c r="K59" s="177"/>
      <c r="L59" s="58"/>
      <c r="M59" s="165">
        <v>180.0</v>
      </c>
      <c r="N59" s="176"/>
      <c r="O59" s="171"/>
      <c r="P59" s="73"/>
      <c r="Q59" s="74"/>
      <c r="R59" s="75"/>
      <c r="S59" s="163"/>
      <c r="T59" s="166"/>
      <c r="U59" s="138"/>
      <c r="V59" s="53">
        <v>90.0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70</v>
      </c>
      <c r="B60" s="50" t="s">
        <v>63</v>
      </c>
      <c r="C60" s="79"/>
      <c r="D60" s="141" t="s">
        <v>2782</v>
      </c>
      <c r="E60" s="173" t="s">
        <v>72</v>
      </c>
      <c r="F60" s="50" t="s">
        <v>73</v>
      </c>
      <c r="G60" s="282" t="s">
        <v>2783</v>
      </c>
      <c r="H60" s="54" t="s">
        <v>84</v>
      </c>
      <c r="I60" s="55" t="s">
        <v>2784</v>
      </c>
      <c r="J60" s="50" t="s">
        <v>77</v>
      </c>
      <c r="K60" s="177">
        <v>250.0</v>
      </c>
      <c r="L60" s="58"/>
      <c r="M60" s="165"/>
      <c r="N60" s="172"/>
      <c r="O60" s="171"/>
      <c r="P60" s="73"/>
      <c r="Q60" s="74"/>
      <c r="R60" s="75"/>
      <c r="S60" s="163"/>
      <c r="T60" s="166"/>
      <c r="U60" s="138"/>
      <c r="V60" s="53">
        <v>50.0</v>
      </c>
      <c r="W60" s="8"/>
      <c r="X60" s="8"/>
      <c r="Y60" s="8"/>
      <c r="Z60" s="8"/>
      <c r="AA60" s="8"/>
      <c r="AB60" s="8"/>
      <c r="AC60" s="8"/>
      <c r="AD60" s="8"/>
    </row>
    <row r="61">
      <c r="A61" s="50" t="s">
        <v>70</v>
      </c>
      <c r="B61" s="50" t="s">
        <v>63</v>
      </c>
      <c r="C61" s="51"/>
      <c r="D61" s="141"/>
      <c r="E61" s="23"/>
      <c r="F61" s="50" t="s">
        <v>73</v>
      </c>
      <c r="G61" s="54" t="s">
        <v>2785</v>
      </c>
      <c r="H61" s="54" t="s">
        <v>84</v>
      </c>
      <c r="I61" s="55" t="s">
        <v>2784</v>
      </c>
      <c r="J61" s="56"/>
      <c r="K61" s="177">
        <v>250.0</v>
      </c>
      <c r="L61" s="93"/>
      <c r="M61" s="165"/>
      <c r="N61" s="181"/>
      <c r="O61" s="179"/>
      <c r="P61" s="73"/>
      <c r="Q61" s="74"/>
      <c r="R61" s="75"/>
      <c r="S61" s="163"/>
      <c r="T61" s="166"/>
      <c r="U61" s="135"/>
      <c r="V61" s="53">
        <v>50.0</v>
      </c>
      <c r="W61" s="8"/>
      <c r="X61" s="8"/>
      <c r="Y61" s="8"/>
      <c r="Z61" s="8"/>
      <c r="AA61" s="8"/>
      <c r="AB61" s="8"/>
      <c r="AC61" s="8"/>
      <c r="AD61" s="8"/>
    </row>
    <row r="62">
      <c r="A62" s="50" t="s">
        <v>70</v>
      </c>
      <c r="B62" s="50" t="s">
        <v>63</v>
      </c>
      <c r="C62" s="51"/>
      <c r="D62" s="141" t="s">
        <v>2786</v>
      </c>
      <c r="E62" s="173" t="s">
        <v>122</v>
      </c>
      <c r="F62" s="50" t="s">
        <v>2351</v>
      </c>
      <c r="G62" s="282" t="s">
        <v>2787</v>
      </c>
      <c r="H62" s="54" t="s">
        <v>2788</v>
      </c>
      <c r="I62" s="55" t="s">
        <v>2789</v>
      </c>
      <c r="J62" s="50" t="s">
        <v>49</v>
      </c>
      <c r="K62" s="177">
        <v>350.0</v>
      </c>
      <c r="L62" s="58"/>
      <c r="M62" s="165"/>
      <c r="N62" s="181"/>
      <c r="O62" s="171"/>
      <c r="P62" s="73"/>
      <c r="Q62" s="74"/>
      <c r="R62" s="75"/>
      <c r="S62" s="163"/>
      <c r="T62" s="166"/>
      <c r="U62" s="138"/>
      <c r="V62" s="53">
        <v>175.0</v>
      </c>
      <c r="W62" s="8"/>
      <c r="X62" s="8"/>
      <c r="Y62" s="8"/>
      <c r="Z62" s="8"/>
      <c r="AA62" s="8"/>
      <c r="AB62" s="8"/>
      <c r="AC62" s="8"/>
      <c r="AD62" s="8"/>
    </row>
    <row r="63">
      <c r="A63" s="50" t="s">
        <v>70</v>
      </c>
      <c r="B63" s="50" t="s">
        <v>63</v>
      </c>
      <c r="C63" s="51"/>
      <c r="D63" s="141" t="s">
        <v>2790</v>
      </c>
      <c r="E63" s="173" t="s">
        <v>122</v>
      </c>
      <c r="F63" s="50" t="s">
        <v>2351</v>
      </c>
      <c r="G63" s="282" t="s">
        <v>2791</v>
      </c>
      <c r="H63" s="54" t="s">
        <v>2788</v>
      </c>
      <c r="I63" s="55" t="s">
        <v>2789</v>
      </c>
      <c r="J63" s="50" t="s">
        <v>49</v>
      </c>
      <c r="K63" s="177">
        <v>499.0</v>
      </c>
      <c r="L63" s="58"/>
      <c r="M63" s="170"/>
      <c r="N63" s="181"/>
      <c r="O63" s="179"/>
      <c r="P63" s="62"/>
      <c r="Q63" s="63"/>
      <c r="R63" s="64"/>
      <c r="S63" s="163"/>
      <c r="T63" s="166"/>
      <c r="U63" s="138"/>
      <c r="V63" s="53">
        <v>249.5</v>
      </c>
      <c r="W63" s="8"/>
      <c r="X63" s="8"/>
      <c r="Y63" s="8"/>
      <c r="Z63" s="8"/>
      <c r="AA63" s="8"/>
      <c r="AB63" s="8"/>
      <c r="AC63" s="8"/>
      <c r="AD63" s="8"/>
    </row>
    <row r="64">
      <c r="A64" s="50" t="s">
        <v>70</v>
      </c>
      <c r="B64" s="50" t="s">
        <v>63</v>
      </c>
      <c r="C64" s="51"/>
      <c r="D64" s="141" t="s">
        <v>2792</v>
      </c>
      <c r="E64" s="173" t="s">
        <v>72</v>
      </c>
      <c r="F64" s="50" t="s">
        <v>73</v>
      </c>
      <c r="G64" s="282" t="s">
        <v>2793</v>
      </c>
      <c r="H64" s="54" t="s">
        <v>2794</v>
      </c>
      <c r="I64" s="55" t="s">
        <v>2795</v>
      </c>
      <c r="J64" s="50" t="s">
        <v>49</v>
      </c>
      <c r="K64" s="177">
        <v>147.0</v>
      </c>
      <c r="L64" s="93"/>
      <c r="M64" s="170"/>
      <c r="N64" s="181"/>
      <c r="O64" s="179"/>
      <c r="P64" s="73"/>
      <c r="Q64" s="74"/>
      <c r="R64" s="75"/>
      <c r="S64" s="163"/>
      <c r="T64" s="166"/>
      <c r="U64" s="138"/>
      <c r="V64" s="53">
        <v>50.0</v>
      </c>
      <c r="W64" s="8"/>
      <c r="X64" s="8"/>
      <c r="Y64" s="8"/>
      <c r="Z64" s="8"/>
      <c r="AA64" s="8"/>
      <c r="AB64" s="8"/>
      <c r="AC64" s="8"/>
      <c r="AD64" s="8"/>
    </row>
    <row r="65">
      <c r="A65" s="50" t="s">
        <v>70</v>
      </c>
      <c r="B65" s="50" t="s">
        <v>63</v>
      </c>
      <c r="C65" s="51"/>
      <c r="D65" s="141" t="s">
        <v>2796</v>
      </c>
      <c r="E65" s="173" t="s">
        <v>105</v>
      </c>
      <c r="F65" s="50" t="s">
        <v>2097</v>
      </c>
      <c r="G65" s="282" t="s">
        <v>2797</v>
      </c>
      <c r="H65" s="54"/>
      <c r="I65" s="55" t="s">
        <v>2798</v>
      </c>
      <c r="J65" s="50" t="s">
        <v>60</v>
      </c>
      <c r="K65" s="178"/>
      <c r="L65" s="58">
        <v>250.0</v>
      </c>
      <c r="M65" s="170"/>
      <c r="N65" s="176"/>
      <c r="O65" s="171"/>
      <c r="P65" s="73"/>
      <c r="Q65" s="74"/>
      <c r="R65" s="75"/>
      <c r="S65" s="163"/>
      <c r="T65" s="166"/>
      <c r="U65" s="138"/>
      <c r="V65" s="53">
        <v>125.0</v>
      </c>
      <c r="W65" s="8"/>
      <c r="X65" s="8"/>
      <c r="Y65" s="8"/>
      <c r="Z65" s="8"/>
      <c r="AA65" s="8"/>
      <c r="AB65" s="8"/>
      <c r="AC65" s="8"/>
      <c r="AD65" s="8"/>
    </row>
    <row r="66">
      <c r="A66" s="50" t="s">
        <v>70</v>
      </c>
      <c r="B66" s="50" t="s">
        <v>63</v>
      </c>
      <c r="C66" s="51"/>
      <c r="D66" s="141" t="s">
        <v>2799</v>
      </c>
      <c r="E66" s="23"/>
      <c r="F66" s="50" t="s">
        <v>73</v>
      </c>
      <c r="G66" s="289" t="s">
        <v>2800</v>
      </c>
      <c r="H66" s="54" t="s">
        <v>2801</v>
      </c>
      <c r="I66" s="55" t="s">
        <v>562</v>
      </c>
      <c r="J66" s="50" t="s">
        <v>49</v>
      </c>
      <c r="K66" s="177"/>
      <c r="L66" s="93"/>
      <c r="M66" s="170"/>
      <c r="N66" s="160"/>
      <c r="O66" s="183"/>
      <c r="P66" s="73"/>
      <c r="Q66" s="74"/>
      <c r="R66" s="75"/>
      <c r="S66" s="163"/>
      <c r="T66" s="166"/>
      <c r="U66" s="135">
        <v>1300.0</v>
      </c>
      <c r="V66" s="283">
        <v>1300.0</v>
      </c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184"/>
      <c r="F67" s="50"/>
      <c r="G67" s="54"/>
      <c r="H67" s="54"/>
      <c r="I67" s="55"/>
      <c r="J67" s="56"/>
      <c r="K67" s="185"/>
      <c r="L67" s="93"/>
      <c r="M67" s="165"/>
      <c r="N67" s="172"/>
      <c r="O67" s="179"/>
      <c r="P67" s="62"/>
      <c r="Q67" s="63"/>
      <c r="R67" s="64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184"/>
      <c r="F68" s="50"/>
      <c r="G68" s="54"/>
      <c r="H68" s="54"/>
      <c r="I68" s="55"/>
      <c r="J68" s="56"/>
      <c r="K68" s="186"/>
      <c r="L68" s="93"/>
      <c r="M68" s="170"/>
      <c r="N68" s="172"/>
      <c r="O68" s="179"/>
      <c r="P68" s="73"/>
      <c r="Q68" s="74"/>
      <c r="R68" s="75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84"/>
      <c r="F69" s="50"/>
      <c r="G69" s="54"/>
      <c r="H69" s="54"/>
      <c r="I69" s="55"/>
      <c r="J69" s="56"/>
      <c r="K69" s="177"/>
      <c r="L69" s="93"/>
      <c r="M69" s="187"/>
      <c r="N69" s="172"/>
      <c r="O69" s="179"/>
      <c r="P69" s="73"/>
      <c r="Q69" s="74"/>
      <c r="R69" s="75"/>
      <c r="S69" s="163"/>
      <c r="T69" s="166"/>
      <c r="U69" s="138"/>
      <c r="V69" s="89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185"/>
      <c r="L70" s="58"/>
      <c r="M70" s="170"/>
      <c r="N70" s="172"/>
      <c r="O70" s="179"/>
      <c r="P70" s="73"/>
      <c r="Q70" s="74"/>
      <c r="R70" s="75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188"/>
      <c r="D71" s="189"/>
      <c r="E71" s="184"/>
      <c r="F71" s="50"/>
      <c r="G71" s="54"/>
      <c r="H71" s="54"/>
      <c r="I71" s="55"/>
      <c r="J71" s="56"/>
      <c r="K71" s="190"/>
      <c r="L71" s="58"/>
      <c r="M71" s="191"/>
      <c r="N71" s="192"/>
      <c r="O71" s="193"/>
      <c r="P71" s="73"/>
      <c r="Q71" s="74"/>
      <c r="R71" s="75"/>
      <c r="S71" s="194"/>
      <c r="T71" s="195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188"/>
      <c r="D72" s="51"/>
      <c r="E72" s="184"/>
      <c r="F72" s="50"/>
      <c r="G72" s="54"/>
      <c r="H72" s="54"/>
      <c r="I72" s="55"/>
      <c r="J72" s="56"/>
      <c r="K72" s="196"/>
      <c r="L72" s="93"/>
      <c r="M72" s="191"/>
      <c r="N72" s="192"/>
      <c r="O72" s="197"/>
      <c r="P72" s="151"/>
      <c r="Q72" s="152"/>
      <c r="R72" s="153"/>
      <c r="S72" s="194"/>
      <c r="T72" s="195"/>
      <c r="U72" s="138"/>
      <c r="V72" s="182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8"/>
      <c r="D73" s="91"/>
      <c r="E73" s="184"/>
      <c r="F73" s="50"/>
      <c r="G73" s="54"/>
      <c r="H73" s="54"/>
      <c r="I73" s="54"/>
      <c r="J73" s="56"/>
      <c r="K73" s="190"/>
      <c r="L73" s="93"/>
      <c r="M73" s="198"/>
      <c r="N73" s="192"/>
      <c r="O73" s="197"/>
      <c r="P73" s="73"/>
      <c r="Q73" s="74"/>
      <c r="R73" s="75"/>
      <c r="S73" s="194"/>
      <c r="T73" s="195"/>
      <c r="U73" s="138"/>
      <c r="V73" s="182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51"/>
      <c r="E74" s="184"/>
      <c r="F74" s="50"/>
      <c r="G74" s="54"/>
      <c r="H74" s="54"/>
      <c r="I74" s="54"/>
      <c r="J74" s="56"/>
      <c r="K74" s="190"/>
      <c r="L74" s="58"/>
      <c r="M74" s="191"/>
      <c r="N74" s="192"/>
      <c r="O74" s="197"/>
      <c r="P74" s="73"/>
      <c r="Q74" s="74"/>
      <c r="R74" s="75"/>
      <c r="S74" s="194"/>
      <c r="T74" s="195"/>
      <c r="U74" s="138"/>
      <c r="V74" s="182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4"/>
      <c r="J75" s="56"/>
      <c r="K75" s="196"/>
      <c r="L75" s="93"/>
      <c r="M75" s="191"/>
      <c r="N75" s="192"/>
      <c r="O75" s="197"/>
      <c r="P75" s="73"/>
      <c r="Q75" s="74"/>
      <c r="R75" s="75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51"/>
      <c r="E76" s="23"/>
      <c r="F76" s="50"/>
      <c r="G76" s="54"/>
      <c r="H76" s="54"/>
      <c r="I76" s="54"/>
      <c r="J76" s="56"/>
      <c r="K76" s="196"/>
      <c r="L76" s="93"/>
      <c r="M76" s="191"/>
      <c r="N76" s="192"/>
      <c r="O76" s="197"/>
      <c r="P76" s="73"/>
      <c r="Q76" s="74"/>
      <c r="R76" s="75"/>
      <c r="S76" s="194"/>
      <c r="T76" s="195"/>
      <c r="U76" s="138"/>
      <c r="V76" s="199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23"/>
      <c r="F77" s="50"/>
      <c r="G77" s="54"/>
      <c r="H77" s="54"/>
      <c r="I77" s="54"/>
      <c r="J77" s="56"/>
      <c r="K77" s="196"/>
      <c r="L77" s="93"/>
      <c r="M77" s="191"/>
      <c r="N77" s="192"/>
      <c r="O77" s="197"/>
      <c r="P77" s="73"/>
      <c r="Q77" s="74"/>
      <c r="R77" s="75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6"/>
      <c r="B78" s="50"/>
      <c r="C78" s="188"/>
      <c r="D78" s="51"/>
      <c r="E78" s="23"/>
      <c r="F78" s="50"/>
      <c r="G78" s="200"/>
      <c r="H78" s="200"/>
      <c r="I78" s="200"/>
      <c r="J78" s="56"/>
      <c r="K78" s="190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201"/>
      <c r="W78" s="8"/>
      <c r="X78" s="8"/>
      <c r="Y78" s="8"/>
      <c r="Z78" s="8"/>
      <c r="AA78" s="8"/>
      <c r="AB78" s="8"/>
      <c r="AC78" s="8"/>
      <c r="AD78" s="8"/>
    </row>
    <row r="79">
      <c r="A79" s="56"/>
      <c r="B79" s="50"/>
      <c r="C79" s="188"/>
      <c r="D79" s="51"/>
      <c r="E79" s="23"/>
      <c r="F79" s="50"/>
      <c r="G79" s="200"/>
      <c r="H79" s="200"/>
      <c r="I79" s="200"/>
      <c r="J79" s="56"/>
      <c r="K79" s="190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202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8"/>
      <c r="D80" s="51"/>
      <c r="E80" s="23"/>
      <c r="F80" s="50"/>
      <c r="G80" s="200"/>
      <c r="H80" s="200"/>
      <c r="I80" s="200"/>
      <c r="J80" s="56"/>
      <c r="K80" s="190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20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203"/>
      <c r="L81" s="204"/>
      <c r="M81" s="205"/>
      <c r="N81" s="206"/>
      <c r="O81" s="207"/>
      <c r="P81" s="208"/>
      <c r="Q81" s="209"/>
      <c r="R81" s="210"/>
      <c r="S81" s="211"/>
      <c r="T81" s="212"/>
      <c r="U81" s="213"/>
      <c r="V81" s="202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203"/>
      <c r="L82" s="204"/>
      <c r="M82" s="205"/>
      <c r="N82" s="206"/>
      <c r="O82" s="207"/>
      <c r="P82" s="208"/>
      <c r="Q82" s="209"/>
      <c r="R82" s="210"/>
      <c r="S82" s="211"/>
      <c r="T82" s="212"/>
      <c r="U82" s="213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203"/>
      <c r="L83" s="204"/>
      <c r="M83" s="205"/>
      <c r="N83" s="206"/>
      <c r="O83" s="207"/>
      <c r="P83" s="208"/>
      <c r="Q83" s="209"/>
      <c r="R83" s="210"/>
      <c r="S83" s="211"/>
      <c r="T83" s="212"/>
      <c r="U83" s="213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14"/>
      <c r="L84" s="204"/>
      <c r="M84" s="215"/>
      <c r="N84" s="216"/>
      <c r="O84" s="217"/>
      <c r="P84" s="218"/>
      <c r="Q84" s="219"/>
      <c r="R84" s="220"/>
      <c r="S84" s="22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184"/>
      <c r="F85" s="50"/>
      <c r="G85" s="200"/>
      <c r="H85" s="200"/>
      <c r="I85" s="200"/>
      <c r="J85" s="56"/>
      <c r="K85" s="203"/>
      <c r="L85" s="222"/>
      <c r="M85" s="205"/>
      <c r="N85" s="206"/>
      <c r="O85" s="207"/>
      <c r="P85" s="223"/>
      <c r="Q85" s="224"/>
      <c r="R85" s="225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184"/>
      <c r="F86" s="50"/>
      <c r="G86" s="200"/>
      <c r="H86" s="200"/>
      <c r="I86" s="200"/>
      <c r="J86" s="56"/>
      <c r="K86" s="203"/>
      <c r="L86" s="222"/>
      <c r="M86" s="205"/>
      <c r="N86" s="206"/>
      <c r="O86" s="207"/>
      <c r="P86" s="223"/>
      <c r="Q86" s="224"/>
      <c r="R86" s="225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184"/>
      <c r="F87" s="50"/>
      <c r="G87" s="200"/>
      <c r="H87" s="200"/>
      <c r="I87" s="200"/>
      <c r="J87" s="56"/>
      <c r="K87" s="203"/>
      <c r="L87" s="222"/>
      <c r="M87" s="205"/>
      <c r="N87" s="206"/>
      <c r="O87" s="207"/>
      <c r="P87" s="223"/>
      <c r="Q87" s="224"/>
      <c r="R87" s="225"/>
      <c r="S87" s="21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4"/>
      <c r="B93" s="4"/>
      <c r="C93" s="2"/>
      <c r="D93" s="226"/>
      <c r="E93" s="227"/>
      <c r="F93" s="4"/>
      <c r="G93" s="228"/>
      <c r="H93" s="229"/>
      <c r="I93" s="230"/>
      <c r="J93" s="4"/>
      <c r="K93" s="231"/>
      <c r="Q93" s="231"/>
      <c r="R93" s="231"/>
      <c r="S93" s="232"/>
      <c r="T93" s="232"/>
      <c r="U93" s="233"/>
      <c r="V93" s="234">
        <f>SUM(V7:V92)</f>
        <v>10894.5</v>
      </c>
      <c r="W93" s="8"/>
      <c r="X93" s="8"/>
      <c r="Y93" s="8"/>
      <c r="Z93" s="8"/>
      <c r="AA93" s="8"/>
      <c r="AB93" s="8"/>
      <c r="AC93" s="8"/>
      <c r="AD93" s="8"/>
    </row>
    <row r="94">
      <c r="A94" s="4"/>
      <c r="B94" s="4"/>
      <c r="C94" s="2"/>
      <c r="D94" s="235"/>
      <c r="E94" s="236"/>
      <c r="F94" s="1"/>
      <c r="G94" s="237"/>
      <c r="H94" s="238"/>
      <c r="I94" s="239"/>
      <c r="J94" s="1"/>
      <c r="K94" s="240" t="s">
        <v>34</v>
      </c>
      <c r="L94" s="241"/>
      <c r="Q94" s="241"/>
      <c r="R94" s="241"/>
      <c r="S94" s="232"/>
      <c r="T94" s="232"/>
      <c r="U94" s="233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42"/>
      <c r="D95" s="17"/>
      <c r="E95" s="243"/>
      <c r="F95" s="244"/>
      <c r="G95" s="228"/>
      <c r="H95" s="3"/>
      <c r="I95" s="3"/>
      <c r="J95" s="1"/>
      <c r="K95" s="189">
        <f>SUM(K7:K92)</f>
        <v>3964</v>
      </c>
      <c r="L95" s="245" t="s">
        <v>35</v>
      </c>
      <c r="M95" s="246"/>
      <c r="Q95" s="246"/>
      <c r="R95" s="246"/>
      <c r="S95" s="247"/>
      <c r="T95" s="247"/>
      <c r="U95" s="233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1"/>
      <c r="B96" s="1"/>
      <c r="C96" s="2"/>
      <c r="D96" s="17"/>
      <c r="E96" s="1"/>
      <c r="F96" s="1"/>
      <c r="G96" s="228"/>
      <c r="H96" s="3"/>
      <c r="I96" s="3"/>
      <c r="J96" s="1"/>
      <c r="K96" s="189">
        <f>SUM(K95*2%)</f>
        <v>79.28</v>
      </c>
      <c r="L96" s="248">
        <f>SUM(L7:L92)</f>
        <v>1547</v>
      </c>
      <c r="M96" s="249" t="s">
        <v>24</v>
      </c>
      <c r="Q96" s="249"/>
      <c r="R96" s="249"/>
      <c r="S96" s="250" t="s">
        <v>36</v>
      </c>
      <c r="V96" s="8"/>
      <c r="W96" s="8"/>
      <c r="X96" s="8"/>
      <c r="Y96" s="8"/>
      <c r="Z96" s="8"/>
      <c r="AA96" s="8"/>
      <c r="AB96" s="8"/>
      <c r="AC96" s="8"/>
      <c r="AD96" s="8"/>
    </row>
    <row r="97">
      <c r="A97" s="1"/>
      <c r="B97" s="1"/>
      <c r="C97" s="2"/>
      <c r="D97" s="17"/>
      <c r="E97" s="1"/>
      <c r="F97" s="1"/>
      <c r="G97" s="3"/>
      <c r="H97" s="3"/>
      <c r="I97" s="3"/>
      <c r="J97" s="1"/>
      <c r="K97" s="251"/>
      <c r="L97" s="91">
        <f>SUM(L96*1%)</f>
        <v>15.47</v>
      </c>
      <c r="M97" s="252" t="s">
        <v>37</v>
      </c>
      <c r="N97" s="253"/>
      <c r="Q97" s="253"/>
      <c r="R97" s="253"/>
      <c r="S97" s="232"/>
      <c r="T97" s="232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54" t="s">
        <v>38</v>
      </c>
      <c r="H98" s="255"/>
      <c r="I98" s="3"/>
      <c r="J98" s="1"/>
      <c r="K98" s="8"/>
      <c r="L98" s="251"/>
      <c r="M98" s="248">
        <f>SUM(M7:M92)</f>
        <v>2473</v>
      </c>
      <c r="N98" s="253"/>
      <c r="Q98" s="253"/>
      <c r="R98" s="253"/>
      <c r="S98" s="256"/>
      <c r="T98" s="256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257"/>
      <c r="G99" s="258" t="s">
        <v>39</v>
      </c>
      <c r="H99" s="259">
        <f>SUM(K95,L96,M98,N100,R105,U108)</f>
        <v>16472</v>
      </c>
      <c r="I99" s="3"/>
      <c r="J99" s="1"/>
      <c r="K99" s="8"/>
      <c r="L99" s="8"/>
      <c r="M99" s="91">
        <f>SUM(M98*2%)</f>
        <v>49.46</v>
      </c>
      <c r="N99" s="260" t="s">
        <v>40</v>
      </c>
      <c r="O99" s="231"/>
      <c r="Q99" s="231"/>
      <c r="R99" s="231"/>
      <c r="S99" s="256"/>
      <c r="T99" s="256"/>
      <c r="U99" s="23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257"/>
      <c r="G100" s="258" t="s">
        <v>41</v>
      </c>
      <c r="H100" s="259">
        <f>SUM(S106,T107)</f>
        <v>625</v>
      </c>
      <c r="I100" s="3"/>
      <c r="J100" s="1"/>
      <c r="K100" s="8"/>
      <c r="L100" s="8"/>
      <c r="M100" s="18"/>
      <c r="N100" s="189">
        <f>SUM(N7:N92)</f>
        <v>4018</v>
      </c>
      <c r="O100" s="261" t="s">
        <v>42</v>
      </c>
      <c r="P100" s="262"/>
      <c r="Q100" s="262"/>
      <c r="R100" s="262"/>
      <c r="S100" s="256"/>
      <c r="T100" s="256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8" t="s">
        <v>43</v>
      </c>
      <c r="H101" s="259">
        <f>SUM(P103,Q104,O101)</f>
        <v>500</v>
      </c>
      <c r="I101" s="3"/>
      <c r="J101" s="1"/>
      <c r="K101" s="8"/>
      <c r="L101" s="8"/>
      <c r="M101" s="1"/>
      <c r="N101" s="189">
        <f>SUM(N100*2%)</f>
        <v>80.36</v>
      </c>
      <c r="O101" s="189">
        <f>SUM(O7:O92)</f>
        <v>0</v>
      </c>
      <c r="P101" s="262"/>
      <c r="Q101" s="262"/>
      <c r="R101" s="262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1"/>
      <c r="G102" s="3"/>
      <c r="H102" s="3"/>
      <c r="I102" s="3"/>
      <c r="J102" s="1"/>
      <c r="K102" s="8"/>
      <c r="L102" s="8"/>
      <c r="M102" s="1"/>
      <c r="N102" s="1"/>
      <c r="O102" s="189">
        <f>SUM(O101*2%)</f>
        <v>0</v>
      </c>
      <c r="P102" s="263" t="s">
        <v>44</v>
      </c>
      <c r="Q102" s="262"/>
      <c r="R102" s="262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64" t="s">
        <v>45</v>
      </c>
      <c r="H103" s="265">
        <f>SUM(N8,P9,N14,N15,M16,L17,K20,L23,M28,K29,K32,P35,M39,S41,M43,K46,M55,M59,L65)</f>
        <v>7774</v>
      </c>
      <c r="I103" s="282">
        <v>0.0</v>
      </c>
      <c r="J103" s="1"/>
      <c r="K103" s="8"/>
      <c r="L103" s="8"/>
      <c r="M103" s="1"/>
      <c r="N103" s="1"/>
      <c r="O103" s="8"/>
      <c r="P103" s="189">
        <f>SUM(P7:P93)</f>
        <v>500</v>
      </c>
      <c r="Q103" s="267" t="s">
        <v>46</v>
      </c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68" t="s">
        <v>47</v>
      </c>
      <c r="H104" s="302">
        <f>SUM(T27,R34,T36,K37,K44,M54,H13,R13,N22,K60,K61)</f>
        <v>2925</v>
      </c>
      <c r="I104" s="282"/>
      <c r="J104" s="1"/>
      <c r="K104" s="8"/>
      <c r="L104" s="8"/>
      <c r="M104" s="1"/>
      <c r="N104" s="1"/>
      <c r="O104" s="8"/>
      <c r="P104" s="189">
        <f>SUM(P103*2%)</f>
        <v>10</v>
      </c>
      <c r="Q104" s="17">
        <f>SUM(Q7:Q92)</f>
        <v>0</v>
      </c>
      <c r="R104" s="270" t="s">
        <v>48</v>
      </c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71" t="s">
        <v>49</v>
      </c>
      <c r="H105" s="302">
        <f>SUM(L10,U12,U18,U19,U24,U26,K30,L31,U33,M38,R40,K42,U45,K62,K63,K64,U66)</f>
        <v>5960</v>
      </c>
      <c r="I105" s="301"/>
      <c r="J105" s="1"/>
      <c r="K105" s="8"/>
      <c r="L105" s="8"/>
      <c r="M105" s="1"/>
      <c r="N105" s="1"/>
      <c r="O105" s="8"/>
      <c r="P105" s="18"/>
      <c r="Q105" s="189">
        <f>SUM(Q104*2%)</f>
        <v>0</v>
      </c>
      <c r="R105" s="17">
        <f>SUM(R7:R92)</f>
        <v>1197</v>
      </c>
      <c r="S105" s="272" t="s">
        <v>50</v>
      </c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144"/>
      <c r="D106" s="17"/>
      <c r="E106" s="1"/>
      <c r="F106" s="1"/>
      <c r="G106" s="3"/>
      <c r="H106" s="3"/>
      <c r="I106" s="3"/>
      <c r="J106" s="1"/>
      <c r="K106" s="8"/>
      <c r="L106" s="8"/>
      <c r="M106" s="1"/>
      <c r="N106" s="1"/>
      <c r="O106" s="8"/>
      <c r="P106" s="1"/>
      <c r="Q106" s="1"/>
      <c r="R106" s="189">
        <f>SUM(R105*1%)</f>
        <v>11.97</v>
      </c>
      <c r="S106" s="189">
        <f>SUM(S7:S93)</f>
        <v>125</v>
      </c>
      <c r="T106" s="273" t="s">
        <v>47</v>
      </c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144"/>
      <c r="D107" s="17"/>
      <c r="E107" s="1"/>
      <c r="F107" s="1"/>
      <c r="G107" s="3"/>
      <c r="H107" s="3"/>
      <c r="I107" s="3"/>
      <c r="J107" s="1"/>
      <c r="K107" s="8"/>
      <c r="L107" s="8"/>
      <c r="M107" s="1"/>
      <c r="N107" s="1"/>
      <c r="O107" s="8"/>
      <c r="P107" s="1"/>
      <c r="Q107" s="1"/>
      <c r="R107" s="1"/>
      <c r="S107" s="189">
        <f>SUM(S106*2%)</f>
        <v>2.5</v>
      </c>
      <c r="T107" s="189">
        <f>SUM(T7:T93)</f>
        <v>500</v>
      </c>
      <c r="U107" s="274" t="s">
        <v>49</v>
      </c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44"/>
      <c r="D108" s="17"/>
      <c r="E108" s="1"/>
      <c r="F108" s="1"/>
      <c r="G108" s="3"/>
      <c r="H108" s="3"/>
      <c r="I108" s="3"/>
      <c r="J108" s="1"/>
      <c r="K108" s="8"/>
      <c r="L108" s="8"/>
      <c r="M108" s="1"/>
      <c r="N108" s="1"/>
      <c r="O108" s="8"/>
      <c r="P108" s="1"/>
      <c r="Q108" s="1"/>
      <c r="R108" s="1"/>
      <c r="S108" s="8"/>
      <c r="T108" s="189">
        <f>SUM(T107*2%)</f>
        <v>10</v>
      </c>
      <c r="U108" s="275">
        <f>SUM(U7:U93)</f>
        <v>3273</v>
      </c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"/>
      <c r="S109" s="8"/>
      <c r="T109" s="8"/>
      <c r="U109" s="189">
        <f>SUM(U108*2%)</f>
        <v>65.46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276"/>
      <c r="U110" s="277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276"/>
      <c r="U111" s="277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277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8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278"/>
      <c r="D226" s="278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278"/>
      <c r="D227" s="278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8"/>
      <c r="D228" s="278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Y1000" s="8"/>
      <c r="Z1000" s="8"/>
      <c r="AA1000" s="8"/>
      <c r="AB1000" s="8"/>
      <c r="AC1000" s="8"/>
      <c r="AD1000" s="8"/>
    </row>
    <row r="1001">
      <c r="M1001" s="279"/>
      <c r="N1001" s="279"/>
      <c r="P1001" s="279"/>
      <c r="Q1001" s="279"/>
      <c r="R1001" s="279"/>
    </row>
  </sheetData>
  <mergeCells count="15">
    <mergeCell ref="K93:P93"/>
    <mergeCell ref="L94:P94"/>
    <mergeCell ref="M95:P95"/>
    <mergeCell ref="M96:P96"/>
    <mergeCell ref="S96:U96"/>
    <mergeCell ref="N97:P97"/>
    <mergeCell ref="N98:P98"/>
    <mergeCell ref="O99:P99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2">
      <formula1>"Pix,Cartão,Pacote ,Pago "</formula1>
    </dataValidation>
    <dataValidation type="list" allowBlank="1" showErrorMessage="1" sqref="A7:A92">
      <formula1>"Nobre,Publicidade"</formula1>
    </dataValidation>
    <dataValidation type="list" allowBlank="1" showErrorMessage="1" sqref="E7:E92 E209:F1000">
      <formula1>"Vinicius,Gustavo,Kaua,Wesley,Caio,Julia,Thiago,Daniel,Jhonatas,Diogo,Caio Ferreira,Kaicky,Pamelah,Caio Alves,Camila,Wiliam ,Gabriel "</formula1>
    </dataValidation>
    <dataValidation type="list" allowBlank="1" showErrorMessage="1" sqref="J7:J92">
      <formula1>"Mel,Drieli,Fernanda"</formula1>
    </dataValidation>
    <dataValidation type="list" allowBlank="1" showErrorMessage="1" sqref="F7:F92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10.0"/>
    <col customWidth="1" min="5" max="5" width="13.38"/>
    <col customWidth="1" min="6" max="6" width="20.63"/>
    <col customWidth="1" min="7" max="7" width="28.8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52</v>
      </c>
      <c r="B7" s="50" t="s">
        <v>53</v>
      </c>
      <c r="C7" s="51"/>
      <c r="D7" s="70" t="s">
        <v>54</v>
      </c>
      <c r="E7" s="53" t="s">
        <v>899</v>
      </c>
      <c r="F7" s="50" t="s">
        <v>2097</v>
      </c>
      <c r="G7" s="282" t="s">
        <v>2802</v>
      </c>
      <c r="H7" s="54" t="s">
        <v>1041</v>
      </c>
      <c r="I7" s="55" t="s">
        <v>2803</v>
      </c>
      <c r="J7" s="50" t="s">
        <v>60</v>
      </c>
      <c r="K7" s="57"/>
      <c r="L7" s="58"/>
      <c r="M7" s="59"/>
      <c r="N7" s="60"/>
      <c r="O7" s="61" t="s">
        <v>323</v>
      </c>
      <c r="P7" s="62"/>
      <c r="Q7" s="63"/>
      <c r="R7" s="64"/>
      <c r="S7" s="65"/>
      <c r="T7" s="66"/>
      <c r="U7" s="67"/>
      <c r="V7" s="53" t="s">
        <v>54</v>
      </c>
      <c r="W7" s="68" t="s">
        <v>25</v>
      </c>
      <c r="X7" s="69">
        <f>SUM(K7:K94)</f>
        <v>3477.9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53</v>
      </c>
      <c r="C8" s="51"/>
      <c r="D8" s="70" t="s">
        <v>54</v>
      </c>
      <c r="E8" s="53"/>
      <c r="F8" s="50" t="s">
        <v>249</v>
      </c>
      <c r="G8" s="282" t="s">
        <v>2804</v>
      </c>
      <c r="H8" s="54"/>
      <c r="I8" s="55" t="s">
        <v>2634</v>
      </c>
      <c r="J8" s="50" t="s">
        <v>60</v>
      </c>
      <c r="K8" s="71"/>
      <c r="L8" s="58"/>
      <c r="M8" s="59"/>
      <c r="N8" s="72" t="s">
        <v>61</v>
      </c>
      <c r="O8" s="61"/>
      <c r="P8" s="73"/>
      <c r="Q8" s="74"/>
      <c r="R8" s="75"/>
      <c r="S8" s="76"/>
      <c r="T8" s="77"/>
      <c r="U8" s="78"/>
      <c r="V8" s="53"/>
      <c r="W8" s="38" t="s">
        <v>13</v>
      </c>
      <c r="X8" s="69">
        <f>SUM(L7:L94)</f>
        <v>4305</v>
      </c>
      <c r="Y8" s="8"/>
      <c r="Z8" s="8"/>
      <c r="AA8" s="8"/>
      <c r="AB8" s="8"/>
      <c r="AC8" s="8"/>
      <c r="AD8" s="8"/>
    </row>
    <row r="9">
      <c r="A9" s="50" t="s">
        <v>70</v>
      </c>
      <c r="B9" s="50" t="s">
        <v>53</v>
      </c>
      <c r="C9" s="79"/>
      <c r="D9" s="70" t="s">
        <v>54</v>
      </c>
      <c r="E9" s="53"/>
      <c r="F9" s="50" t="s">
        <v>249</v>
      </c>
      <c r="G9" s="282" t="s">
        <v>2805</v>
      </c>
      <c r="H9" s="54"/>
      <c r="I9" s="55" t="s">
        <v>2634</v>
      </c>
      <c r="J9" s="50" t="s">
        <v>60</v>
      </c>
      <c r="K9" s="71"/>
      <c r="L9" s="80"/>
      <c r="M9" s="59"/>
      <c r="N9" s="86" t="s">
        <v>61</v>
      </c>
      <c r="O9" s="61"/>
      <c r="P9" s="73"/>
      <c r="Q9" s="74"/>
      <c r="R9" s="75"/>
      <c r="S9" s="76"/>
      <c r="T9" s="77"/>
      <c r="U9" s="67"/>
      <c r="V9" s="53"/>
      <c r="W9" s="82" t="s">
        <v>14</v>
      </c>
      <c r="X9" s="83">
        <f>SUM(M7:M94)</f>
        <v>1300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53</v>
      </c>
      <c r="C10" s="51"/>
      <c r="D10" s="84" t="s">
        <v>54</v>
      </c>
      <c r="E10" s="53"/>
      <c r="F10" s="50" t="s">
        <v>249</v>
      </c>
      <c r="G10" s="284" t="s">
        <v>2806</v>
      </c>
      <c r="H10" s="85"/>
      <c r="I10" s="55" t="s">
        <v>2634</v>
      </c>
      <c r="J10" s="50" t="s">
        <v>60</v>
      </c>
      <c r="K10" s="71"/>
      <c r="L10" s="58"/>
      <c r="M10" s="59"/>
      <c r="N10" s="86" t="s">
        <v>61</v>
      </c>
      <c r="O10" s="61"/>
      <c r="P10" s="87"/>
      <c r="Q10" s="43"/>
      <c r="R10" s="44"/>
      <c r="S10" s="88"/>
      <c r="T10" s="77"/>
      <c r="U10" s="67"/>
      <c r="V10" s="89"/>
      <c r="W10" s="90" t="s">
        <v>27</v>
      </c>
      <c r="X10" s="83">
        <f>SUM(N7:N94)</f>
        <v>1843</v>
      </c>
      <c r="Y10" s="8"/>
      <c r="Z10" s="8"/>
      <c r="AA10" s="8"/>
      <c r="AB10" s="8"/>
      <c r="AC10" s="8"/>
      <c r="AD10" s="8"/>
    </row>
    <row r="11">
      <c r="A11" s="50" t="s">
        <v>70</v>
      </c>
      <c r="B11" s="50" t="s">
        <v>53</v>
      </c>
      <c r="C11" s="51"/>
      <c r="D11" s="84" t="s">
        <v>54</v>
      </c>
      <c r="E11" s="92"/>
      <c r="F11" s="50" t="s">
        <v>249</v>
      </c>
      <c r="G11" s="282" t="s">
        <v>2807</v>
      </c>
      <c r="H11" s="54"/>
      <c r="I11" s="55" t="s">
        <v>2634</v>
      </c>
      <c r="J11" s="50" t="s">
        <v>60</v>
      </c>
      <c r="K11" s="57"/>
      <c r="L11" s="93"/>
      <c r="M11" s="59"/>
      <c r="N11" s="86" t="s">
        <v>61</v>
      </c>
      <c r="O11" s="94"/>
      <c r="P11" s="62"/>
      <c r="Q11" s="63"/>
      <c r="R11" s="64"/>
      <c r="S11" s="88"/>
      <c r="T11" s="95"/>
      <c r="U11" s="96"/>
      <c r="V11" s="89"/>
      <c r="W11" s="44" t="s">
        <v>19</v>
      </c>
      <c r="X11" s="97">
        <f>SUM(R7:R94)</f>
        <v>1677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53</v>
      </c>
      <c r="C12" s="98"/>
      <c r="D12" s="84" t="s">
        <v>54</v>
      </c>
      <c r="E12" s="92"/>
      <c r="F12" s="50" t="s">
        <v>249</v>
      </c>
      <c r="G12" s="282" t="s">
        <v>2808</v>
      </c>
      <c r="H12" s="54"/>
      <c r="I12" s="55" t="s">
        <v>2634</v>
      </c>
      <c r="J12" s="50" t="s">
        <v>60</v>
      </c>
      <c r="K12" s="57"/>
      <c r="L12" s="99"/>
      <c r="M12" s="59"/>
      <c r="N12" s="100" t="s">
        <v>61</v>
      </c>
      <c r="O12" s="61"/>
      <c r="P12" s="62"/>
      <c r="Q12" s="63"/>
      <c r="R12" s="64"/>
      <c r="S12" s="101"/>
      <c r="T12" s="102"/>
      <c r="U12" s="103"/>
      <c r="V12" s="89"/>
      <c r="W12" s="104" t="s">
        <v>22</v>
      </c>
      <c r="X12" s="105">
        <f>SUM(U7:U92)</f>
        <v>1194</v>
      </c>
      <c r="Y12" s="8"/>
      <c r="Z12" s="8"/>
      <c r="AA12" s="8"/>
      <c r="AB12" s="8"/>
      <c r="AC12" s="8"/>
      <c r="AD12" s="8"/>
    </row>
    <row r="13" ht="16.5" customHeight="1">
      <c r="A13" s="50" t="s">
        <v>52</v>
      </c>
      <c r="B13" s="50" t="s">
        <v>161</v>
      </c>
      <c r="C13" s="79"/>
      <c r="D13" s="70" t="s">
        <v>2809</v>
      </c>
      <c r="E13" s="53" t="s">
        <v>128</v>
      </c>
      <c r="F13" s="50" t="s">
        <v>2104</v>
      </c>
      <c r="G13" s="284" t="s">
        <v>2810</v>
      </c>
      <c r="H13" s="106" t="s">
        <v>2811</v>
      </c>
      <c r="I13" s="55" t="s">
        <v>2812</v>
      </c>
      <c r="J13" s="50" t="s">
        <v>49</v>
      </c>
      <c r="K13" s="71"/>
      <c r="L13" s="58"/>
      <c r="M13" s="107"/>
      <c r="N13" s="86">
        <v>300.0</v>
      </c>
      <c r="O13" s="61"/>
      <c r="P13" s="87"/>
      <c r="Q13" s="43"/>
      <c r="R13" s="44"/>
      <c r="S13" s="76"/>
      <c r="T13" s="95"/>
      <c r="U13" s="103"/>
      <c r="V13" s="288">
        <v>300.0</v>
      </c>
      <c r="W13" s="108" t="s">
        <v>28</v>
      </c>
      <c r="X13" s="69">
        <f>SUM(X7:X12)</f>
        <v>13796.9</v>
      </c>
      <c r="Y13" s="8"/>
      <c r="Z13" s="8"/>
      <c r="AA13" s="8"/>
      <c r="AB13" s="8"/>
      <c r="AC13" s="8"/>
      <c r="AD13" s="8"/>
    </row>
    <row r="14">
      <c r="A14" s="50" t="s">
        <v>52</v>
      </c>
      <c r="B14" s="50" t="s">
        <v>53</v>
      </c>
      <c r="C14" s="51"/>
      <c r="D14" s="84" t="s">
        <v>54</v>
      </c>
      <c r="E14" s="53" t="s">
        <v>100</v>
      </c>
      <c r="F14" s="50" t="s">
        <v>73</v>
      </c>
      <c r="G14" s="282" t="s">
        <v>2813</v>
      </c>
      <c r="H14" s="54"/>
      <c r="I14" s="55" t="s">
        <v>2814</v>
      </c>
      <c r="J14" s="50" t="s">
        <v>77</v>
      </c>
      <c r="K14" s="71"/>
      <c r="L14" s="58"/>
      <c r="M14" s="59" t="s">
        <v>323</v>
      </c>
      <c r="N14" s="86"/>
      <c r="O14" s="61"/>
      <c r="P14" s="87"/>
      <c r="Q14" s="43"/>
      <c r="R14" s="44"/>
      <c r="S14" s="88"/>
      <c r="T14" s="109"/>
      <c r="U14" s="103"/>
      <c r="V14" s="110" t="s">
        <v>54</v>
      </c>
      <c r="W14" s="111"/>
      <c r="Y14" s="8"/>
      <c r="Z14" s="8"/>
      <c r="AA14" s="8"/>
      <c r="AB14" s="8"/>
      <c r="AC14" s="8"/>
      <c r="AD14" s="8"/>
    </row>
    <row r="15">
      <c r="A15" s="50" t="s">
        <v>52</v>
      </c>
      <c r="B15" s="50" t="s">
        <v>53</v>
      </c>
      <c r="C15" s="51"/>
      <c r="D15" s="84" t="s">
        <v>54</v>
      </c>
      <c r="E15" s="53" t="s">
        <v>100</v>
      </c>
      <c r="F15" s="50" t="s">
        <v>73</v>
      </c>
      <c r="G15" s="282" t="s">
        <v>2815</v>
      </c>
      <c r="H15" s="54"/>
      <c r="I15" s="55" t="s">
        <v>2816</v>
      </c>
      <c r="J15" s="50" t="s">
        <v>60</v>
      </c>
      <c r="K15" s="71"/>
      <c r="L15" s="58"/>
      <c r="M15" s="59" t="s">
        <v>323</v>
      </c>
      <c r="N15" s="86"/>
      <c r="O15" s="61"/>
      <c r="P15" s="62"/>
      <c r="Q15" s="63"/>
      <c r="R15" s="64"/>
      <c r="S15" s="88"/>
      <c r="T15" s="95"/>
      <c r="U15" s="112"/>
      <c r="V15" s="89" t="s">
        <v>54</v>
      </c>
      <c r="W15" s="113"/>
      <c r="X15" s="114"/>
      <c r="Y15" s="8"/>
      <c r="Z15" s="8"/>
      <c r="AA15" s="8"/>
      <c r="AB15" s="8"/>
      <c r="AC15" s="8"/>
      <c r="AD15" s="8"/>
    </row>
    <row r="16">
      <c r="A16" s="50" t="s">
        <v>52</v>
      </c>
      <c r="B16" s="50" t="s">
        <v>53</v>
      </c>
      <c r="C16" s="51"/>
      <c r="D16" s="84" t="s">
        <v>54</v>
      </c>
      <c r="E16" s="53" t="s">
        <v>149</v>
      </c>
      <c r="F16" s="50" t="s">
        <v>73</v>
      </c>
      <c r="G16" s="282" t="s">
        <v>2817</v>
      </c>
      <c r="H16" s="54"/>
      <c r="I16" s="55" t="s">
        <v>2816</v>
      </c>
      <c r="J16" s="50" t="s">
        <v>60</v>
      </c>
      <c r="K16" s="71"/>
      <c r="L16" s="58"/>
      <c r="M16" s="59" t="s">
        <v>323</v>
      </c>
      <c r="N16" s="86"/>
      <c r="O16" s="115"/>
      <c r="P16" s="62"/>
      <c r="Q16" s="63"/>
      <c r="R16" s="64"/>
      <c r="S16" s="88"/>
      <c r="T16" s="95"/>
      <c r="U16" s="103"/>
      <c r="V16" s="89" t="s">
        <v>54</v>
      </c>
      <c r="W16" s="116" t="s">
        <v>29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C17" s="79"/>
      <c r="D17" s="84" t="s">
        <v>2818</v>
      </c>
      <c r="E17" s="53" t="s">
        <v>149</v>
      </c>
      <c r="F17" s="50" t="s">
        <v>73</v>
      </c>
      <c r="G17" s="282" t="s">
        <v>2819</v>
      </c>
      <c r="H17" s="54" t="s">
        <v>2820</v>
      </c>
      <c r="I17" s="55" t="s">
        <v>2821</v>
      </c>
      <c r="J17" s="50" t="s">
        <v>49</v>
      </c>
      <c r="K17" s="71"/>
      <c r="L17" s="93"/>
      <c r="M17" s="59"/>
      <c r="N17" s="81"/>
      <c r="O17" s="61"/>
      <c r="P17" s="87"/>
      <c r="Q17" s="43"/>
      <c r="R17" s="44"/>
      <c r="S17" s="88"/>
      <c r="T17" s="95"/>
      <c r="U17" s="96">
        <v>500.0</v>
      </c>
      <c r="V17" s="89">
        <v>250.0</v>
      </c>
      <c r="W17" s="117" t="s">
        <v>17</v>
      </c>
      <c r="X17" s="69">
        <f>SUM(P9:P96)</f>
        <v>1600</v>
      </c>
      <c r="Y17" s="8"/>
      <c r="Z17" s="8"/>
      <c r="AA17" s="8"/>
      <c r="AB17" s="8"/>
      <c r="AC17" s="8"/>
      <c r="AD17" s="8"/>
    </row>
    <row r="18">
      <c r="A18" s="50" t="s">
        <v>52</v>
      </c>
      <c r="B18" s="50" t="s">
        <v>63</v>
      </c>
      <c r="C18" s="79"/>
      <c r="D18" s="84" t="s">
        <v>2822</v>
      </c>
      <c r="E18" s="53" t="s">
        <v>100</v>
      </c>
      <c r="F18" s="50" t="s">
        <v>73</v>
      </c>
      <c r="G18" s="282" t="s">
        <v>2823</v>
      </c>
      <c r="H18" s="54" t="s">
        <v>2824</v>
      </c>
      <c r="I18" s="55" t="s">
        <v>2825</v>
      </c>
      <c r="J18" s="50" t="s">
        <v>77</v>
      </c>
      <c r="K18" s="71"/>
      <c r="L18" s="80"/>
      <c r="M18" s="59">
        <v>200.0</v>
      </c>
      <c r="N18" s="86"/>
      <c r="O18" s="61"/>
      <c r="P18" s="62"/>
      <c r="Q18" s="63"/>
      <c r="R18" s="64"/>
      <c r="S18" s="88"/>
      <c r="T18" s="95"/>
      <c r="U18" s="103"/>
      <c r="V18" s="110">
        <v>50.0</v>
      </c>
      <c r="W18" s="43" t="s">
        <v>18</v>
      </c>
      <c r="X18" s="69">
        <f>SUM(Q9:Q96)</f>
        <v>1100</v>
      </c>
      <c r="Y18" s="8"/>
      <c r="Z18" s="8"/>
      <c r="AA18" s="8"/>
      <c r="AB18" s="8"/>
      <c r="AC18" s="8"/>
      <c r="AD18" s="8"/>
    </row>
    <row r="19">
      <c r="A19" s="50" t="s">
        <v>70</v>
      </c>
      <c r="B19" s="50" t="s">
        <v>63</v>
      </c>
      <c r="C19" s="51"/>
      <c r="D19" s="84" t="s">
        <v>2826</v>
      </c>
      <c r="E19" s="53" t="s">
        <v>100</v>
      </c>
      <c r="F19" s="50" t="s">
        <v>73</v>
      </c>
      <c r="G19" s="282" t="s">
        <v>2827</v>
      </c>
      <c r="H19" s="54"/>
      <c r="I19" s="55" t="s">
        <v>2828</v>
      </c>
      <c r="J19" s="50" t="s">
        <v>77</v>
      </c>
      <c r="K19" s="71"/>
      <c r="L19" s="80">
        <v>147.0</v>
      </c>
      <c r="M19" s="59"/>
      <c r="N19" s="86"/>
      <c r="O19" s="61"/>
      <c r="P19" s="62"/>
      <c r="Q19" s="63"/>
      <c r="R19" s="64"/>
      <c r="S19" s="88"/>
      <c r="T19" s="95"/>
      <c r="U19" s="96"/>
      <c r="V19" s="110">
        <v>50.0</v>
      </c>
      <c r="W19" s="41" t="s">
        <v>16</v>
      </c>
      <c r="X19" s="69">
        <f>SUM(O9:O96)</f>
        <v>0</v>
      </c>
      <c r="Y19" s="8"/>
      <c r="Z19" s="8"/>
      <c r="AA19" s="8"/>
      <c r="AB19" s="8"/>
      <c r="AC19" s="8"/>
      <c r="AD19" s="8"/>
    </row>
    <row r="20" ht="15.75" customHeight="1">
      <c r="A20" s="50" t="s">
        <v>70</v>
      </c>
      <c r="B20" s="50" t="s">
        <v>63</v>
      </c>
      <c r="C20" s="51"/>
      <c r="D20" s="84" t="s">
        <v>2829</v>
      </c>
      <c r="E20" s="53" t="s">
        <v>79</v>
      </c>
      <c r="F20" s="50" t="s">
        <v>73</v>
      </c>
      <c r="G20" s="282" t="s">
        <v>2830</v>
      </c>
      <c r="H20" s="54" t="s">
        <v>2831</v>
      </c>
      <c r="I20" s="55" t="s">
        <v>2832</v>
      </c>
      <c r="J20" s="50" t="s">
        <v>49</v>
      </c>
      <c r="K20" s="71"/>
      <c r="L20" s="58"/>
      <c r="M20" s="119"/>
      <c r="N20" s="86"/>
      <c r="O20" s="61"/>
      <c r="P20" s="73"/>
      <c r="Q20" s="74"/>
      <c r="R20" s="75"/>
      <c r="S20" s="76"/>
      <c r="T20" s="95"/>
      <c r="U20" s="96">
        <v>200.0</v>
      </c>
      <c r="V20" s="288">
        <v>200.0</v>
      </c>
      <c r="W20" s="108" t="s">
        <v>30</v>
      </c>
      <c r="X20" s="69">
        <f>SUM(X17:X19)</f>
        <v>2700</v>
      </c>
      <c r="Y20" s="8"/>
      <c r="Z20" s="8"/>
      <c r="AA20" s="8"/>
      <c r="AB20" s="8"/>
      <c r="AC20" s="8"/>
      <c r="AD20" s="8"/>
    </row>
    <row r="21" ht="17.25" customHeight="1">
      <c r="A21" s="50" t="s">
        <v>70</v>
      </c>
      <c r="B21" s="50" t="s">
        <v>63</v>
      </c>
      <c r="C21" s="51"/>
      <c r="D21" s="84" t="s">
        <v>2833</v>
      </c>
      <c r="E21" s="53" t="s">
        <v>79</v>
      </c>
      <c r="F21" s="50" t="s">
        <v>73</v>
      </c>
      <c r="G21" s="282" t="s">
        <v>2834</v>
      </c>
      <c r="H21" s="54" t="s">
        <v>2831</v>
      </c>
      <c r="I21" s="55" t="s">
        <v>2832</v>
      </c>
      <c r="J21" s="50" t="s">
        <v>49</v>
      </c>
      <c r="K21" s="71"/>
      <c r="L21" s="58"/>
      <c r="M21" s="119"/>
      <c r="N21" s="86"/>
      <c r="O21" s="61"/>
      <c r="P21" s="62"/>
      <c r="Q21" s="63"/>
      <c r="R21" s="64"/>
      <c r="S21" s="88"/>
      <c r="T21" s="95"/>
      <c r="U21" s="96">
        <v>200.0</v>
      </c>
      <c r="V21" s="288">
        <v>200.0</v>
      </c>
      <c r="W21" s="120"/>
      <c r="X21" s="121"/>
      <c r="Y21" s="8"/>
      <c r="Z21" s="8"/>
      <c r="AA21" s="8"/>
      <c r="AB21" s="8"/>
      <c r="AC21" s="8"/>
      <c r="AD21" s="8"/>
    </row>
    <row r="22">
      <c r="A22" s="50" t="s">
        <v>70</v>
      </c>
      <c r="B22" s="50" t="s">
        <v>63</v>
      </c>
      <c r="C22" s="51"/>
      <c r="D22" s="84" t="s">
        <v>2835</v>
      </c>
      <c r="E22" s="53" t="s">
        <v>899</v>
      </c>
      <c r="F22" s="50" t="s">
        <v>2097</v>
      </c>
      <c r="G22" s="282" t="s">
        <v>2836</v>
      </c>
      <c r="H22" s="54" t="s">
        <v>698</v>
      </c>
      <c r="I22" s="55" t="s">
        <v>410</v>
      </c>
      <c r="J22" s="50" t="s">
        <v>49</v>
      </c>
      <c r="K22" s="71"/>
      <c r="L22" s="58"/>
      <c r="M22" s="59"/>
      <c r="N22" s="122"/>
      <c r="O22" s="61"/>
      <c r="P22" s="62"/>
      <c r="Q22" s="63">
        <v>400.0</v>
      </c>
      <c r="R22" s="64"/>
      <c r="S22" s="88"/>
      <c r="T22" s="95"/>
      <c r="U22" s="103"/>
      <c r="V22" s="89">
        <v>150.0</v>
      </c>
      <c r="W22" s="123" t="s">
        <v>31</v>
      </c>
      <c r="Y22" s="8"/>
      <c r="Z22" s="8"/>
      <c r="AA22" s="8"/>
      <c r="AB22" s="8"/>
      <c r="AC22" s="8"/>
      <c r="AD22" s="8"/>
    </row>
    <row r="23">
      <c r="A23" s="50" t="s">
        <v>52</v>
      </c>
      <c r="B23" s="50" t="s">
        <v>63</v>
      </c>
      <c r="C23" s="51"/>
      <c r="D23" s="84" t="s">
        <v>2837</v>
      </c>
      <c r="E23" s="53" t="s">
        <v>128</v>
      </c>
      <c r="F23" s="50" t="s">
        <v>2097</v>
      </c>
      <c r="G23" s="282" t="s">
        <v>2838</v>
      </c>
      <c r="H23" s="54" t="s">
        <v>2839</v>
      </c>
      <c r="I23" s="55" t="s">
        <v>2840</v>
      </c>
      <c r="J23" s="50" t="s">
        <v>49</v>
      </c>
      <c r="K23" s="71"/>
      <c r="L23" s="58"/>
      <c r="M23" s="59">
        <v>350.0</v>
      </c>
      <c r="N23" s="122"/>
      <c r="O23" s="61"/>
      <c r="P23" s="62"/>
      <c r="Q23" s="63"/>
      <c r="R23" s="64"/>
      <c r="S23" s="88"/>
      <c r="T23" s="95"/>
      <c r="U23" s="103"/>
      <c r="V23" s="89">
        <v>100.0</v>
      </c>
      <c r="W23" s="124" t="s">
        <v>20</v>
      </c>
      <c r="X23" s="83">
        <f>SUM(S11:S98)</f>
        <v>294</v>
      </c>
      <c r="Y23" s="8"/>
      <c r="Z23" s="8"/>
      <c r="AA23" s="8"/>
      <c r="AB23" s="8"/>
      <c r="AC23" s="8"/>
      <c r="AD23" s="8"/>
    </row>
    <row r="24">
      <c r="A24" s="50" t="s">
        <v>70</v>
      </c>
      <c r="B24" s="50" t="s">
        <v>63</v>
      </c>
      <c r="C24" s="51"/>
      <c r="D24" s="84" t="s">
        <v>2841</v>
      </c>
      <c r="E24" s="53" t="s">
        <v>149</v>
      </c>
      <c r="F24" s="50" t="s">
        <v>73</v>
      </c>
      <c r="G24" s="282" t="s">
        <v>2842</v>
      </c>
      <c r="H24" s="54"/>
      <c r="I24" s="55" t="s">
        <v>2843</v>
      </c>
      <c r="J24" s="50" t="s">
        <v>77</v>
      </c>
      <c r="K24" s="71"/>
      <c r="L24" s="58">
        <v>244.0</v>
      </c>
      <c r="M24" s="59"/>
      <c r="N24" s="81"/>
      <c r="O24" s="61"/>
      <c r="P24" s="62"/>
      <c r="Q24" s="63"/>
      <c r="R24" s="64"/>
      <c r="S24" s="125"/>
      <c r="T24" s="95"/>
      <c r="U24" s="96"/>
      <c r="V24" s="110">
        <v>50.0</v>
      </c>
      <c r="W24" s="126" t="s">
        <v>21</v>
      </c>
      <c r="X24" s="83">
        <f>SUM(T11:T98)</f>
        <v>0</v>
      </c>
      <c r="Y24" s="8"/>
      <c r="Z24" s="8"/>
      <c r="AA24" s="8"/>
      <c r="AB24" s="8"/>
      <c r="AC24" s="8"/>
      <c r="AD24" s="8"/>
    </row>
    <row r="25">
      <c r="A25" s="50" t="s">
        <v>70</v>
      </c>
      <c r="B25" s="50" t="s">
        <v>63</v>
      </c>
      <c r="C25" s="51"/>
      <c r="D25" s="84" t="s">
        <v>2844</v>
      </c>
      <c r="E25" s="53" t="s">
        <v>35</v>
      </c>
      <c r="F25" s="50" t="s">
        <v>73</v>
      </c>
      <c r="G25" s="282" t="s">
        <v>2845</v>
      </c>
      <c r="H25" s="54"/>
      <c r="I25" s="55" t="s">
        <v>2846</v>
      </c>
      <c r="J25" s="50" t="s">
        <v>60</v>
      </c>
      <c r="K25" s="71"/>
      <c r="L25" s="58"/>
      <c r="M25" s="59"/>
      <c r="N25" s="86"/>
      <c r="O25" s="127"/>
      <c r="P25" s="62"/>
      <c r="Q25" s="63"/>
      <c r="R25" s="64"/>
      <c r="S25" s="76">
        <v>294.0</v>
      </c>
      <c r="T25" s="95"/>
      <c r="U25" s="128"/>
      <c r="V25" s="110">
        <v>50.0</v>
      </c>
      <c r="W25" s="108" t="s">
        <v>32</v>
      </c>
      <c r="X25" s="69">
        <f>SUM(X23:X24)</f>
        <v>294</v>
      </c>
      <c r="Y25" s="8"/>
      <c r="Z25" s="8"/>
      <c r="AA25" s="8"/>
      <c r="AB25" s="8"/>
      <c r="AC25" s="8"/>
      <c r="AD25" s="8"/>
    </row>
    <row r="26" ht="17.25" customHeight="1">
      <c r="A26" s="50" t="s">
        <v>70</v>
      </c>
      <c r="B26" s="50" t="s">
        <v>63</v>
      </c>
      <c r="C26" s="51"/>
      <c r="D26" s="141" t="s">
        <v>2847</v>
      </c>
      <c r="E26" s="53" t="s">
        <v>105</v>
      </c>
      <c r="F26" s="50" t="s">
        <v>2104</v>
      </c>
      <c r="G26" s="282" t="s">
        <v>2848</v>
      </c>
      <c r="H26" s="54"/>
      <c r="I26" s="55" t="s">
        <v>2849</v>
      </c>
      <c r="J26" s="50" t="s">
        <v>60</v>
      </c>
      <c r="K26" s="129"/>
      <c r="L26" s="58">
        <v>700.0</v>
      </c>
      <c r="M26" s="59"/>
      <c r="N26" s="81"/>
      <c r="O26" s="61"/>
      <c r="P26" s="62"/>
      <c r="Q26" s="63"/>
      <c r="R26" s="64"/>
      <c r="S26" s="88"/>
      <c r="T26" s="109"/>
      <c r="U26" s="103"/>
      <c r="V26" s="89">
        <v>350.0</v>
      </c>
      <c r="W26" s="130"/>
      <c r="X26" s="131"/>
      <c r="Y26" s="8"/>
      <c r="Z26" s="8"/>
      <c r="AA26" s="8"/>
      <c r="AB26" s="8"/>
      <c r="AC26" s="8"/>
      <c r="AD26" s="8"/>
    </row>
    <row r="27">
      <c r="A27" s="50" t="s">
        <v>70</v>
      </c>
      <c r="B27" s="50" t="s">
        <v>63</v>
      </c>
      <c r="C27" s="51"/>
      <c r="D27" s="141" t="s">
        <v>2850</v>
      </c>
      <c r="E27" s="53" t="s">
        <v>899</v>
      </c>
      <c r="F27" s="50" t="s">
        <v>2104</v>
      </c>
      <c r="G27" s="282" t="s">
        <v>2851</v>
      </c>
      <c r="H27" s="54"/>
      <c r="I27" s="55" t="s">
        <v>2852</v>
      </c>
      <c r="J27" s="50" t="s">
        <v>60</v>
      </c>
      <c r="K27" s="71"/>
      <c r="L27" s="80">
        <v>350.0</v>
      </c>
      <c r="M27" s="107"/>
      <c r="N27" s="81"/>
      <c r="O27" s="132"/>
      <c r="P27" s="62"/>
      <c r="Q27" s="63"/>
      <c r="R27" s="64"/>
      <c r="S27" s="88"/>
      <c r="T27" s="109"/>
      <c r="U27" s="96"/>
      <c r="V27" s="89">
        <v>175.0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70</v>
      </c>
      <c r="B28" s="50" t="s">
        <v>63</v>
      </c>
      <c r="C28" s="79"/>
      <c r="D28" s="84" t="s">
        <v>2853</v>
      </c>
      <c r="E28" s="53" t="s">
        <v>149</v>
      </c>
      <c r="F28" s="50" t="s">
        <v>73</v>
      </c>
      <c r="G28" s="282" t="s">
        <v>2854</v>
      </c>
      <c r="H28" s="54" t="s">
        <v>2855</v>
      </c>
      <c r="I28" s="55" t="s">
        <v>2856</v>
      </c>
      <c r="J28" s="50" t="s">
        <v>77</v>
      </c>
      <c r="K28" s="57"/>
      <c r="L28" s="58"/>
      <c r="M28" s="133"/>
      <c r="N28" s="81"/>
      <c r="O28" s="132"/>
      <c r="P28" s="62">
        <v>253.0</v>
      </c>
      <c r="Q28" s="74"/>
      <c r="R28" s="75"/>
      <c r="S28" s="88"/>
      <c r="T28" s="109"/>
      <c r="U28" s="96"/>
      <c r="V28" s="89">
        <v>100.0</v>
      </c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50" t="s">
        <v>70</v>
      </c>
      <c r="B29" s="50" t="s">
        <v>63</v>
      </c>
      <c r="C29" s="79"/>
      <c r="D29" s="84" t="s">
        <v>2857</v>
      </c>
      <c r="E29" s="53" t="s">
        <v>35</v>
      </c>
      <c r="F29" s="50" t="s">
        <v>73</v>
      </c>
      <c r="G29" s="282" t="s">
        <v>2858</v>
      </c>
      <c r="H29" s="54" t="s">
        <v>2855</v>
      </c>
      <c r="I29" s="55" t="s">
        <v>2856</v>
      </c>
      <c r="J29" s="50" t="s">
        <v>77</v>
      </c>
      <c r="K29" s="134"/>
      <c r="L29" s="58"/>
      <c r="M29" s="119"/>
      <c r="N29" s="86"/>
      <c r="O29" s="61"/>
      <c r="P29" s="62">
        <v>147.0</v>
      </c>
      <c r="Q29" s="63"/>
      <c r="R29" s="64"/>
      <c r="S29" s="88"/>
      <c r="T29" s="109"/>
      <c r="U29" s="135"/>
      <c r="V29" s="53">
        <v>100.0</v>
      </c>
      <c r="W29" s="136" t="s">
        <v>33</v>
      </c>
      <c r="X29" s="137">
        <f>SUM(X13,X20,X25)</f>
        <v>16790.9</v>
      </c>
      <c r="Y29" s="8"/>
      <c r="Z29" s="8"/>
      <c r="AA29" s="8"/>
      <c r="AB29" s="8"/>
      <c r="AC29" s="8"/>
      <c r="AD29" s="8"/>
    </row>
    <row r="30">
      <c r="A30" s="50" t="s">
        <v>70</v>
      </c>
      <c r="B30" s="50" t="s">
        <v>63</v>
      </c>
      <c r="C30" s="79"/>
      <c r="D30" s="84" t="s">
        <v>2859</v>
      </c>
      <c r="E30" s="53" t="s">
        <v>79</v>
      </c>
      <c r="F30" s="50" t="s">
        <v>2104</v>
      </c>
      <c r="G30" s="282" t="s">
        <v>2860</v>
      </c>
      <c r="H30" s="54"/>
      <c r="I30" s="55" t="s">
        <v>2861</v>
      </c>
      <c r="J30" s="50" t="s">
        <v>49</v>
      </c>
      <c r="K30" s="134"/>
      <c r="L30" s="58">
        <v>350.0</v>
      </c>
      <c r="M30" s="59"/>
      <c r="N30" s="122"/>
      <c r="O30" s="61"/>
      <c r="P30" s="62"/>
      <c r="Q30" s="63"/>
      <c r="R30" s="64"/>
      <c r="S30" s="76"/>
      <c r="T30" s="95"/>
      <c r="U30" s="138"/>
      <c r="V30" s="53">
        <v>150.0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70</v>
      </c>
      <c r="B31" s="50"/>
      <c r="C31" s="79"/>
      <c r="D31" s="70" t="s">
        <v>54</v>
      </c>
      <c r="E31" s="53" t="s">
        <v>149</v>
      </c>
      <c r="F31" s="50" t="s">
        <v>73</v>
      </c>
      <c r="G31" s="282" t="s">
        <v>2862</v>
      </c>
      <c r="H31" s="54"/>
      <c r="I31" s="55" t="s">
        <v>2863</v>
      </c>
      <c r="J31" s="50" t="s">
        <v>60</v>
      </c>
      <c r="K31" s="71"/>
      <c r="L31" s="58"/>
      <c r="M31" s="59"/>
      <c r="N31" s="86"/>
      <c r="O31" s="127" t="s">
        <v>2864</v>
      </c>
      <c r="P31" s="62"/>
      <c r="Q31" s="63"/>
      <c r="R31" s="64"/>
      <c r="S31" s="88"/>
      <c r="T31" s="95"/>
      <c r="U31" s="138"/>
      <c r="V31" s="53" t="s">
        <v>54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70</v>
      </c>
      <c r="B32" s="50" t="s">
        <v>63</v>
      </c>
      <c r="C32" s="51"/>
      <c r="D32" s="52"/>
      <c r="E32" s="92"/>
      <c r="F32" s="50" t="s">
        <v>754</v>
      </c>
      <c r="G32" s="54" t="s">
        <v>2865</v>
      </c>
      <c r="H32" s="54" t="s">
        <v>2866</v>
      </c>
      <c r="I32" s="55" t="s">
        <v>2867</v>
      </c>
      <c r="J32" s="56"/>
      <c r="K32" s="71"/>
      <c r="L32" s="80"/>
      <c r="M32" s="59"/>
      <c r="N32" s="86"/>
      <c r="O32" s="61"/>
      <c r="P32" s="62"/>
      <c r="Q32" s="63">
        <v>700.0</v>
      </c>
      <c r="R32" s="64"/>
      <c r="S32" s="139"/>
      <c r="T32" s="140"/>
      <c r="U32" s="138"/>
      <c r="V32" s="53">
        <v>350.0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70</v>
      </c>
      <c r="B33" s="50" t="s">
        <v>63</v>
      </c>
      <c r="C33" s="141"/>
      <c r="D33" s="70" t="s">
        <v>2868</v>
      </c>
      <c r="E33" s="53" t="s">
        <v>149</v>
      </c>
      <c r="F33" s="50" t="s">
        <v>73</v>
      </c>
      <c r="G33" s="282" t="s">
        <v>2869</v>
      </c>
      <c r="H33" s="54"/>
      <c r="I33" s="55" t="s">
        <v>2870</v>
      </c>
      <c r="J33" s="50" t="s">
        <v>49</v>
      </c>
      <c r="K33" s="71"/>
      <c r="L33" s="58"/>
      <c r="M33" s="59"/>
      <c r="N33" s="81"/>
      <c r="O33" s="61"/>
      <c r="P33" s="87"/>
      <c r="Q33" s="43"/>
      <c r="R33" s="44"/>
      <c r="S33" s="139"/>
      <c r="T33" s="140"/>
      <c r="U33" s="135">
        <v>294.0</v>
      </c>
      <c r="V33" s="53">
        <v>150.0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70</v>
      </c>
      <c r="B34" s="50" t="s">
        <v>63</v>
      </c>
      <c r="C34" s="51"/>
      <c r="D34" s="70" t="s">
        <v>2871</v>
      </c>
      <c r="E34" s="53" t="s">
        <v>35</v>
      </c>
      <c r="F34" s="50" t="s">
        <v>73</v>
      </c>
      <c r="G34" s="291" t="s">
        <v>2872</v>
      </c>
      <c r="H34" s="142" t="s">
        <v>2873</v>
      </c>
      <c r="I34" s="55" t="s">
        <v>2874</v>
      </c>
      <c r="J34" s="50" t="s">
        <v>60</v>
      </c>
      <c r="K34" s="71">
        <v>147.0</v>
      </c>
      <c r="L34" s="58"/>
      <c r="M34" s="143"/>
      <c r="N34" s="86"/>
      <c r="O34" s="61"/>
      <c r="P34" s="62"/>
      <c r="Q34" s="63"/>
      <c r="R34" s="64"/>
      <c r="S34" s="139"/>
      <c r="T34" s="140"/>
      <c r="U34" s="135"/>
      <c r="V34" s="53">
        <v>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70</v>
      </c>
      <c r="B35" s="50" t="s">
        <v>63</v>
      </c>
      <c r="C35" s="144"/>
      <c r="D35" s="84"/>
      <c r="E35" s="53" t="s">
        <v>149</v>
      </c>
      <c r="F35" s="50" t="s">
        <v>73</v>
      </c>
      <c r="G35" s="282" t="s">
        <v>2875</v>
      </c>
      <c r="H35" s="54"/>
      <c r="I35" s="55" t="s">
        <v>2876</v>
      </c>
      <c r="J35" s="50" t="s">
        <v>77</v>
      </c>
      <c r="K35" s="71">
        <v>294.0</v>
      </c>
      <c r="L35" s="58"/>
      <c r="M35" s="143"/>
      <c r="N35" s="86"/>
      <c r="O35" s="61"/>
      <c r="P35" s="62"/>
      <c r="Q35" s="63"/>
      <c r="R35" s="64"/>
      <c r="S35" s="139"/>
      <c r="T35" s="140"/>
      <c r="U35" s="138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70</v>
      </c>
      <c r="B36" s="50" t="s">
        <v>63</v>
      </c>
      <c r="C36" s="51"/>
      <c r="D36" s="161" t="s">
        <v>2877</v>
      </c>
      <c r="E36" s="53" t="s">
        <v>899</v>
      </c>
      <c r="F36" s="50" t="s">
        <v>2104</v>
      </c>
      <c r="G36" s="282" t="s">
        <v>2878</v>
      </c>
      <c r="H36" s="54" t="s">
        <v>2879</v>
      </c>
      <c r="I36" s="55" t="s">
        <v>2880</v>
      </c>
      <c r="J36" s="50" t="s">
        <v>60</v>
      </c>
      <c r="K36" s="71"/>
      <c r="L36" s="58"/>
      <c r="M36" s="119"/>
      <c r="N36" s="86"/>
      <c r="O36" s="61"/>
      <c r="P36" s="62">
        <v>350.0</v>
      </c>
      <c r="Q36" s="74"/>
      <c r="R36" s="75"/>
      <c r="S36" s="139"/>
      <c r="T36" s="146"/>
      <c r="U36" s="138"/>
      <c r="V36" s="53">
        <v>175.0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70</v>
      </c>
      <c r="B37" s="50" t="s">
        <v>63</v>
      </c>
      <c r="C37" s="51"/>
      <c r="D37" s="161" t="s">
        <v>2881</v>
      </c>
      <c r="E37" s="53" t="s">
        <v>35</v>
      </c>
      <c r="F37" s="50" t="s">
        <v>73</v>
      </c>
      <c r="G37" s="282" t="s">
        <v>2882</v>
      </c>
      <c r="H37" s="54" t="s">
        <v>2883</v>
      </c>
      <c r="I37" s="54" t="s">
        <v>2884</v>
      </c>
      <c r="J37" s="50" t="s">
        <v>60</v>
      </c>
      <c r="K37" s="71">
        <v>600.0</v>
      </c>
      <c r="L37" s="58"/>
      <c r="M37" s="107"/>
      <c r="N37" s="86"/>
      <c r="O37" s="61"/>
      <c r="P37" s="87"/>
      <c r="Q37" s="43"/>
      <c r="R37" s="44"/>
      <c r="S37" s="139"/>
      <c r="T37" s="140"/>
      <c r="U37" s="138"/>
      <c r="V37" s="53">
        <v>300.0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70</v>
      </c>
      <c r="B38" s="50" t="s">
        <v>63</v>
      </c>
      <c r="C38" s="79"/>
      <c r="D38" s="161" t="s">
        <v>2885</v>
      </c>
      <c r="E38" s="53" t="s">
        <v>149</v>
      </c>
      <c r="F38" s="50" t="s">
        <v>73</v>
      </c>
      <c r="G38" s="282" t="s">
        <v>2886</v>
      </c>
      <c r="H38" s="54" t="s">
        <v>2887</v>
      </c>
      <c r="I38" s="54" t="s">
        <v>2888</v>
      </c>
      <c r="J38" s="50" t="s">
        <v>77</v>
      </c>
      <c r="K38" s="57">
        <v>147.0</v>
      </c>
      <c r="L38" s="58"/>
      <c r="M38" s="59"/>
      <c r="N38" s="86"/>
      <c r="O38" s="61"/>
      <c r="P38" s="62"/>
      <c r="Q38" s="63"/>
      <c r="R38" s="64"/>
      <c r="S38" s="139"/>
      <c r="T38" s="140"/>
      <c r="U38" s="135"/>
      <c r="V38" s="53">
        <v>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70</v>
      </c>
      <c r="B39" s="50" t="s">
        <v>63</v>
      </c>
      <c r="C39" s="79"/>
      <c r="D39" s="70" t="s">
        <v>2889</v>
      </c>
      <c r="E39" s="53" t="s">
        <v>899</v>
      </c>
      <c r="F39" s="50" t="s">
        <v>73</v>
      </c>
      <c r="G39" s="284" t="s">
        <v>2890</v>
      </c>
      <c r="H39" s="106" t="s">
        <v>2605</v>
      </c>
      <c r="I39" s="54" t="s">
        <v>2891</v>
      </c>
      <c r="J39" s="50" t="s">
        <v>60</v>
      </c>
      <c r="K39" s="57">
        <v>147.0</v>
      </c>
      <c r="L39" s="58"/>
      <c r="M39" s="59"/>
      <c r="N39" s="86"/>
      <c r="O39" s="61"/>
      <c r="P39" s="62"/>
      <c r="Q39" s="63"/>
      <c r="R39" s="64"/>
      <c r="S39" s="149"/>
      <c r="T39" s="140"/>
      <c r="U39" s="135"/>
      <c r="V39" s="53">
        <v>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52</v>
      </c>
      <c r="B40" s="50" t="s">
        <v>63</v>
      </c>
      <c r="C40" s="79"/>
      <c r="D40" s="70" t="s">
        <v>2892</v>
      </c>
      <c r="E40" s="53" t="s">
        <v>122</v>
      </c>
      <c r="F40" s="50" t="s">
        <v>2351</v>
      </c>
      <c r="G40" s="293" t="s">
        <v>2893</v>
      </c>
      <c r="H40" s="150"/>
      <c r="I40" s="55" t="s">
        <v>2894</v>
      </c>
      <c r="J40" s="50" t="s">
        <v>49</v>
      </c>
      <c r="K40" s="71"/>
      <c r="L40" s="58"/>
      <c r="M40" s="59"/>
      <c r="N40" s="81"/>
      <c r="O40" s="61"/>
      <c r="P40" s="73"/>
      <c r="Q40" s="74"/>
      <c r="R40" s="64">
        <v>300.0</v>
      </c>
      <c r="S40" s="139"/>
      <c r="T40" s="140"/>
      <c r="U40" s="135"/>
      <c r="V40" s="53">
        <v>150.0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52</v>
      </c>
      <c r="B41" s="50" t="s">
        <v>63</v>
      </c>
      <c r="C41" s="51"/>
      <c r="D41" s="70" t="s">
        <v>2892</v>
      </c>
      <c r="E41" s="53" t="s">
        <v>122</v>
      </c>
      <c r="F41" s="50" t="s">
        <v>2351</v>
      </c>
      <c r="G41" s="293" t="s">
        <v>2895</v>
      </c>
      <c r="H41" s="54"/>
      <c r="I41" s="55" t="s">
        <v>2894</v>
      </c>
      <c r="J41" s="50" t="s">
        <v>49</v>
      </c>
      <c r="K41" s="71"/>
      <c r="L41" s="58"/>
      <c r="M41" s="59"/>
      <c r="N41" s="86"/>
      <c r="O41" s="61"/>
      <c r="P41" s="151"/>
      <c r="Q41" s="152"/>
      <c r="R41" s="44">
        <v>300.0</v>
      </c>
      <c r="S41" s="139"/>
      <c r="T41" s="140"/>
      <c r="U41" s="138"/>
      <c r="V41" s="53">
        <v>150.0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52</v>
      </c>
      <c r="B42" s="50" t="s">
        <v>63</v>
      </c>
      <c r="C42" s="51"/>
      <c r="D42" s="70" t="s">
        <v>2896</v>
      </c>
      <c r="E42" s="53" t="s">
        <v>122</v>
      </c>
      <c r="F42" s="50" t="s">
        <v>2330</v>
      </c>
      <c r="G42" s="282" t="s">
        <v>2897</v>
      </c>
      <c r="H42" s="54"/>
      <c r="I42" s="53" t="s">
        <v>2898</v>
      </c>
      <c r="J42" s="50" t="s">
        <v>49</v>
      </c>
      <c r="K42" s="134"/>
      <c r="L42" s="58"/>
      <c r="M42" s="59"/>
      <c r="N42" s="86"/>
      <c r="O42" s="61"/>
      <c r="P42" s="62"/>
      <c r="Q42" s="63"/>
      <c r="R42" s="64">
        <v>300.0</v>
      </c>
      <c r="S42" s="139"/>
      <c r="T42" s="140"/>
      <c r="U42" s="135"/>
      <c r="V42" s="283">
        <v>300.0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70</v>
      </c>
      <c r="B43" s="50" t="s">
        <v>63</v>
      </c>
      <c r="C43" s="51"/>
      <c r="D43" s="84" t="s">
        <v>2896</v>
      </c>
      <c r="E43" s="53" t="s">
        <v>122</v>
      </c>
      <c r="F43" s="50" t="s">
        <v>2351</v>
      </c>
      <c r="G43" s="282" t="s">
        <v>2899</v>
      </c>
      <c r="H43" s="54"/>
      <c r="I43" s="53" t="s">
        <v>2898</v>
      </c>
      <c r="J43" s="50" t="s">
        <v>49</v>
      </c>
      <c r="K43" s="71"/>
      <c r="L43" s="58"/>
      <c r="M43" s="107"/>
      <c r="N43" s="154"/>
      <c r="O43" s="127"/>
      <c r="P43" s="62"/>
      <c r="Q43" s="63"/>
      <c r="R43" s="64">
        <v>300.0</v>
      </c>
      <c r="S43" s="139"/>
      <c r="T43" s="140"/>
      <c r="U43" s="138"/>
      <c r="V43" s="283">
        <v>300.0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70</v>
      </c>
      <c r="B44" s="50" t="s">
        <v>63</v>
      </c>
      <c r="C44" s="51"/>
      <c r="D44" s="70" t="s">
        <v>2900</v>
      </c>
      <c r="E44" s="53" t="s">
        <v>35</v>
      </c>
      <c r="F44" s="50" t="s">
        <v>73</v>
      </c>
      <c r="G44" s="282" t="s">
        <v>2901</v>
      </c>
      <c r="H44" s="54" t="s">
        <v>1284</v>
      </c>
      <c r="I44" s="55" t="s">
        <v>2902</v>
      </c>
      <c r="J44" s="50" t="s">
        <v>60</v>
      </c>
      <c r="K44" s="71"/>
      <c r="L44" s="93"/>
      <c r="M44" s="59"/>
      <c r="N44" s="325">
        <v>147.0</v>
      </c>
      <c r="O44" s="61"/>
      <c r="P44" s="62"/>
      <c r="Q44" s="63"/>
      <c r="R44" s="64"/>
      <c r="S44" s="139"/>
      <c r="T44" s="140"/>
      <c r="U44" s="138"/>
      <c r="V44" s="53">
        <v>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70</v>
      </c>
      <c r="B45" s="50" t="s">
        <v>63</v>
      </c>
      <c r="C45" s="79"/>
      <c r="D45" s="294" t="s">
        <v>2903</v>
      </c>
      <c r="E45" s="53" t="s">
        <v>128</v>
      </c>
      <c r="F45" s="50" t="s">
        <v>2104</v>
      </c>
      <c r="G45" s="295" t="s">
        <v>2904</v>
      </c>
      <c r="H45" s="157"/>
      <c r="I45" s="150" t="s">
        <v>2905</v>
      </c>
      <c r="J45" s="50" t="s">
        <v>49</v>
      </c>
      <c r="K45" s="158"/>
      <c r="L45" s="58">
        <v>350.0</v>
      </c>
      <c r="M45" s="59"/>
      <c r="N45" s="154"/>
      <c r="O45" s="61"/>
      <c r="P45" s="62"/>
      <c r="Q45" s="63"/>
      <c r="R45" s="64"/>
      <c r="S45" s="139"/>
      <c r="T45" s="146"/>
      <c r="U45" s="138"/>
      <c r="V45" s="53">
        <v>200.0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70</v>
      </c>
      <c r="B46" s="50" t="s">
        <v>63</v>
      </c>
      <c r="C46" s="79"/>
      <c r="D46" s="84" t="s">
        <v>2906</v>
      </c>
      <c r="E46" s="53" t="s">
        <v>128</v>
      </c>
      <c r="F46" s="50" t="s">
        <v>2097</v>
      </c>
      <c r="G46" s="282" t="s">
        <v>2907</v>
      </c>
      <c r="H46" s="54"/>
      <c r="I46" s="55" t="s">
        <v>2908</v>
      </c>
      <c r="J46" s="50" t="s">
        <v>49</v>
      </c>
      <c r="K46" s="71"/>
      <c r="L46" s="58"/>
      <c r="M46" s="59"/>
      <c r="N46" s="154">
        <v>500.0</v>
      </c>
      <c r="O46" s="61"/>
      <c r="P46" s="62"/>
      <c r="Q46" s="63"/>
      <c r="R46" s="64"/>
      <c r="S46" s="139"/>
      <c r="T46" s="146"/>
      <c r="U46" s="103"/>
      <c r="V46" s="283">
        <v>500.0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52</v>
      </c>
      <c r="B47" s="50" t="s">
        <v>63</v>
      </c>
      <c r="C47" s="51"/>
      <c r="D47" s="161" t="s">
        <v>2909</v>
      </c>
      <c r="E47" s="53" t="s">
        <v>128</v>
      </c>
      <c r="F47" s="50" t="s">
        <v>2097</v>
      </c>
      <c r="G47" s="282" t="s">
        <v>2910</v>
      </c>
      <c r="H47" s="54" t="s">
        <v>2911</v>
      </c>
      <c r="I47" s="55" t="s">
        <v>2912</v>
      </c>
      <c r="J47" s="50" t="s">
        <v>49</v>
      </c>
      <c r="K47" s="71"/>
      <c r="L47" s="93"/>
      <c r="M47" s="59">
        <v>250.0</v>
      </c>
      <c r="N47" s="160"/>
      <c r="O47" s="61"/>
      <c r="P47" s="62"/>
      <c r="Q47" s="63"/>
      <c r="R47" s="64"/>
      <c r="S47" s="139"/>
      <c r="T47" s="140"/>
      <c r="U47" s="96"/>
      <c r="V47" s="53">
        <v>125.0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52</v>
      </c>
      <c r="B48" s="50" t="s">
        <v>53</v>
      </c>
      <c r="C48" s="51"/>
      <c r="D48" s="70" t="s">
        <v>54</v>
      </c>
      <c r="E48" s="53" t="s">
        <v>122</v>
      </c>
      <c r="F48" s="50" t="s">
        <v>2351</v>
      </c>
      <c r="G48" s="297" t="s">
        <v>2913</v>
      </c>
      <c r="H48" s="162" t="s">
        <v>495</v>
      </c>
      <c r="I48" s="55" t="s">
        <v>2027</v>
      </c>
      <c r="J48" s="50" t="s">
        <v>60</v>
      </c>
      <c r="K48" s="71"/>
      <c r="L48" s="58"/>
      <c r="M48" s="143"/>
      <c r="N48" s="160"/>
      <c r="O48" s="61" t="s">
        <v>323</v>
      </c>
      <c r="P48" s="73"/>
      <c r="Q48" s="74"/>
      <c r="R48" s="75"/>
      <c r="S48" s="163"/>
      <c r="T48" s="164"/>
      <c r="U48" s="103"/>
      <c r="V48" s="53" t="s">
        <v>54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70</v>
      </c>
      <c r="B49" s="50" t="s">
        <v>63</v>
      </c>
      <c r="C49" s="141" t="s">
        <v>2914</v>
      </c>
      <c r="D49" s="70" t="s">
        <v>2915</v>
      </c>
      <c r="E49" s="53" t="s">
        <v>105</v>
      </c>
      <c r="F49" s="50" t="s">
        <v>2104</v>
      </c>
      <c r="G49" s="282" t="s">
        <v>2916</v>
      </c>
      <c r="H49" s="54"/>
      <c r="I49" s="54" t="s">
        <v>2917</v>
      </c>
      <c r="J49" s="50" t="s">
        <v>49</v>
      </c>
      <c r="K49" s="71"/>
      <c r="L49" s="58">
        <v>400.0</v>
      </c>
      <c r="M49" s="165"/>
      <c r="N49" s="160"/>
      <c r="O49" s="61"/>
      <c r="P49" s="62"/>
      <c r="Q49" s="63"/>
      <c r="R49" s="64"/>
      <c r="S49" s="163"/>
      <c r="T49" s="166"/>
      <c r="U49" s="135"/>
      <c r="V49" s="53">
        <v>200.0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70</v>
      </c>
      <c r="B50" s="50" t="s">
        <v>63</v>
      </c>
      <c r="C50" s="51"/>
      <c r="D50" s="70" t="s">
        <v>2918</v>
      </c>
      <c r="E50" s="92"/>
      <c r="F50" s="50" t="s">
        <v>73</v>
      </c>
      <c r="G50" s="289" t="s">
        <v>2919</v>
      </c>
      <c r="H50" s="54" t="s">
        <v>2920</v>
      </c>
      <c r="I50" s="54" t="s">
        <v>394</v>
      </c>
      <c r="J50" s="56"/>
      <c r="K50" s="71"/>
      <c r="L50" s="58"/>
      <c r="M50" s="165"/>
      <c r="N50" s="160"/>
      <c r="O50" s="61"/>
      <c r="P50" s="87">
        <v>850.0</v>
      </c>
      <c r="Q50" s="43"/>
      <c r="R50" s="44"/>
      <c r="S50" s="163"/>
      <c r="T50" s="166"/>
      <c r="U50" s="138"/>
      <c r="V50" s="53">
        <v>425.0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70</v>
      </c>
      <c r="B51" s="50" t="s">
        <v>63</v>
      </c>
      <c r="C51" s="51"/>
      <c r="D51" s="161" t="s">
        <v>2921</v>
      </c>
      <c r="E51" s="53" t="s">
        <v>122</v>
      </c>
      <c r="F51" s="50" t="s">
        <v>2351</v>
      </c>
      <c r="G51" s="282" t="s">
        <v>2922</v>
      </c>
      <c r="H51" s="54"/>
      <c r="I51" s="167" t="s">
        <v>2923</v>
      </c>
      <c r="J51" s="50" t="s">
        <v>49</v>
      </c>
      <c r="K51" s="57"/>
      <c r="L51" s="58"/>
      <c r="M51" s="165"/>
      <c r="N51" s="160">
        <v>499.0</v>
      </c>
      <c r="O51" s="61"/>
      <c r="P51" s="73"/>
      <c r="Q51" s="74"/>
      <c r="R51" s="75"/>
      <c r="S51" s="168"/>
      <c r="T51" s="166"/>
      <c r="U51" s="138"/>
      <c r="V51" s="53">
        <v>250.0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70</v>
      </c>
      <c r="B52" s="50" t="s">
        <v>63</v>
      </c>
      <c r="C52" s="51"/>
      <c r="D52" s="319" t="s">
        <v>2924</v>
      </c>
      <c r="E52" s="53" t="s">
        <v>35</v>
      </c>
      <c r="F52" s="50" t="s">
        <v>73</v>
      </c>
      <c r="G52" s="282" t="s">
        <v>2925</v>
      </c>
      <c r="H52" s="54"/>
      <c r="I52" s="55" t="s">
        <v>2926</v>
      </c>
      <c r="J52" s="50" t="s">
        <v>60</v>
      </c>
      <c r="K52" s="57">
        <v>147.0</v>
      </c>
      <c r="L52" s="58"/>
      <c r="M52" s="170"/>
      <c r="N52" s="160"/>
      <c r="O52" s="171"/>
      <c r="P52" s="73"/>
      <c r="Q52" s="74"/>
      <c r="R52" s="75"/>
      <c r="S52" s="163"/>
      <c r="T52" s="166"/>
      <c r="U52" s="138"/>
      <c r="V52" s="53">
        <v>50.0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70</v>
      </c>
      <c r="B53" s="50" t="s">
        <v>63</v>
      </c>
      <c r="C53" s="51"/>
      <c r="D53" s="141" t="s">
        <v>2927</v>
      </c>
      <c r="E53" s="53" t="s">
        <v>105</v>
      </c>
      <c r="F53" s="50" t="s">
        <v>2104</v>
      </c>
      <c r="G53" s="292" t="s">
        <v>2928</v>
      </c>
      <c r="H53" s="54"/>
      <c r="I53" s="55" t="s">
        <v>2929</v>
      </c>
      <c r="J53" s="50" t="s">
        <v>49</v>
      </c>
      <c r="K53" s="71"/>
      <c r="L53" s="58">
        <v>350.0</v>
      </c>
      <c r="M53" s="165"/>
      <c r="N53" s="172"/>
      <c r="O53" s="171"/>
      <c r="P53" s="62"/>
      <c r="Q53" s="63"/>
      <c r="R53" s="64"/>
      <c r="S53" s="163"/>
      <c r="T53" s="166"/>
      <c r="U53" s="138"/>
      <c r="V53" s="53">
        <v>175.0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70</v>
      </c>
      <c r="B54" s="50" t="s">
        <v>161</v>
      </c>
      <c r="C54" s="51"/>
      <c r="D54" s="141" t="s">
        <v>2930</v>
      </c>
      <c r="E54" s="92"/>
      <c r="F54" s="50" t="s">
        <v>73</v>
      </c>
      <c r="G54" s="369" t="s">
        <v>2931</v>
      </c>
      <c r="H54" s="106"/>
      <c r="I54" s="55" t="s">
        <v>2932</v>
      </c>
      <c r="J54" s="50" t="s">
        <v>77</v>
      </c>
      <c r="K54" s="158"/>
      <c r="L54" s="58">
        <v>890.0</v>
      </c>
      <c r="M54" s="165"/>
      <c r="N54" s="160"/>
      <c r="O54" s="171"/>
      <c r="P54" s="73"/>
      <c r="Q54" s="74"/>
      <c r="R54" s="75"/>
      <c r="S54" s="163"/>
      <c r="T54" s="164"/>
      <c r="U54" s="138"/>
      <c r="V54" s="283">
        <v>890.0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70</v>
      </c>
      <c r="B55" s="50" t="s">
        <v>63</v>
      </c>
      <c r="C55" s="51"/>
      <c r="D55" s="51"/>
      <c r="E55" s="173"/>
      <c r="F55" s="50" t="s">
        <v>2351</v>
      </c>
      <c r="G55" s="54" t="s">
        <v>2933</v>
      </c>
      <c r="H55" s="54" t="s">
        <v>2934</v>
      </c>
      <c r="I55" s="55" t="s">
        <v>2935</v>
      </c>
      <c r="J55" s="56"/>
      <c r="K55" s="71">
        <v>350.0</v>
      </c>
      <c r="L55" s="174"/>
      <c r="M55" s="165"/>
      <c r="N55" s="172"/>
      <c r="O55" s="171"/>
      <c r="P55" s="62"/>
      <c r="Q55" s="63"/>
      <c r="R55" s="64"/>
      <c r="S55" s="168"/>
      <c r="T55" s="166"/>
      <c r="U55" s="138"/>
      <c r="V55" s="89">
        <v>200.0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70</v>
      </c>
      <c r="B56" s="50" t="s">
        <v>63</v>
      </c>
      <c r="C56" s="51"/>
      <c r="D56" s="141" t="s">
        <v>2936</v>
      </c>
      <c r="E56" s="173" t="s">
        <v>35</v>
      </c>
      <c r="F56" s="50" t="s">
        <v>73</v>
      </c>
      <c r="G56" s="326" t="s">
        <v>2937</v>
      </c>
      <c r="H56" s="175"/>
      <c r="I56" s="55" t="s">
        <v>2938</v>
      </c>
      <c r="J56" s="50" t="s">
        <v>60</v>
      </c>
      <c r="K56" s="71">
        <v>147.0</v>
      </c>
      <c r="L56" s="58"/>
      <c r="M56" s="165"/>
      <c r="N56" s="176"/>
      <c r="O56" s="171"/>
      <c r="P56" s="62"/>
      <c r="Q56" s="63"/>
      <c r="R56" s="64"/>
      <c r="S56" s="168"/>
      <c r="T56" s="166"/>
      <c r="U56" s="138"/>
      <c r="V56" s="53">
        <v>50.0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52</v>
      </c>
      <c r="B57" s="50" t="s">
        <v>63</v>
      </c>
      <c r="C57" s="51"/>
      <c r="D57" s="338" t="s">
        <v>2939</v>
      </c>
      <c r="E57" s="173" t="s">
        <v>122</v>
      </c>
      <c r="F57" s="50" t="s">
        <v>2351</v>
      </c>
      <c r="G57" s="282" t="s">
        <v>2940</v>
      </c>
      <c r="H57" s="54" t="s">
        <v>2941</v>
      </c>
      <c r="I57" s="55" t="s">
        <v>2942</v>
      </c>
      <c r="J57" s="50" t="s">
        <v>49</v>
      </c>
      <c r="K57" s="177"/>
      <c r="L57" s="58"/>
      <c r="M57" s="165"/>
      <c r="N57" s="160"/>
      <c r="O57" s="171"/>
      <c r="P57" s="151"/>
      <c r="Q57" s="152"/>
      <c r="R57" s="44">
        <v>350.0</v>
      </c>
      <c r="S57" s="168"/>
      <c r="T57" s="166"/>
      <c r="U57" s="138"/>
      <c r="V57" s="53">
        <v>175.0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70</v>
      </c>
      <c r="B58" s="50" t="s">
        <v>53</v>
      </c>
      <c r="C58" s="51"/>
      <c r="D58" s="141" t="s">
        <v>54</v>
      </c>
      <c r="E58" s="173" t="s">
        <v>100</v>
      </c>
      <c r="F58" s="50" t="s">
        <v>73</v>
      </c>
      <c r="G58" s="282" t="s">
        <v>2943</v>
      </c>
      <c r="H58" s="54"/>
      <c r="I58" s="55" t="s">
        <v>2324</v>
      </c>
      <c r="J58" s="50" t="s">
        <v>77</v>
      </c>
      <c r="K58" s="177" t="s">
        <v>86</v>
      </c>
      <c r="L58" s="58"/>
      <c r="M58" s="165"/>
      <c r="N58" s="172"/>
      <c r="O58" s="179"/>
      <c r="P58" s="151"/>
      <c r="Q58" s="152"/>
      <c r="R58" s="153"/>
      <c r="S58" s="168"/>
      <c r="T58" s="166"/>
      <c r="U58" s="138"/>
      <c r="V58" s="53" t="s">
        <v>54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70</v>
      </c>
      <c r="B59" s="50" t="s">
        <v>53</v>
      </c>
      <c r="C59" s="51"/>
      <c r="D59" s="141" t="s">
        <v>54</v>
      </c>
      <c r="E59" s="173" t="s">
        <v>100</v>
      </c>
      <c r="F59" s="50" t="s">
        <v>73</v>
      </c>
      <c r="G59" s="282" t="s">
        <v>2944</v>
      </c>
      <c r="H59" s="54"/>
      <c r="I59" s="55" t="s">
        <v>2324</v>
      </c>
      <c r="J59" s="50" t="s">
        <v>77</v>
      </c>
      <c r="K59" s="177" t="s">
        <v>86</v>
      </c>
      <c r="L59" s="58"/>
      <c r="M59" s="180"/>
      <c r="N59" s="172"/>
      <c r="O59" s="171"/>
      <c r="P59" s="62"/>
      <c r="Q59" s="63"/>
      <c r="R59" s="64"/>
      <c r="S59" s="163"/>
      <c r="T59" s="166"/>
      <c r="U59" s="138"/>
      <c r="V59" s="53" t="s">
        <v>54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52</v>
      </c>
      <c r="B60" s="50" t="s">
        <v>63</v>
      </c>
      <c r="C60" s="51"/>
      <c r="D60" s="141" t="s">
        <v>2945</v>
      </c>
      <c r="E60" s="173" t="s">
        <v>55</v>
      </c>
      <c r="F60" s="50" t="s">
        <v>2097</v>
      </c>
      <c r="G60" s="282" t="s">
        <v>2946</v>
      </c>
      <c r="H60" s="54"/>
      <c r="I60" s="55" t="s">
        <v>2947</v>
      </c>
      <c r="J60" s="50" t="s">
        <v>60</v>
      </c>
      <c r="K60" s="177"/>
      <c r="L60" s="58"/>
      <c r="M60" s="165">
        <v>250.0</v>
      </c>
      <c r="N60" s="176"/>
      <c r="O60" s="171"/>
      <c r="P60" s="73"/>
      <c r="Q60" s="74"/>
      <c r="R60" s="75"/>
      <c r="S60" s="163"/>
      <c r="T60" s="166"/>
      <c r="U60" s="138"/>
      <c r="V60" s="53">
        <v>100.0</v>
      </c>
      <c r="W60" s="8"/>
      <c r="X60" s="8"/>
      <c r="Y60" s="8"/>
      <c r="Z60" s="8"/>
      <c r="AA60" s="8"/>
      <c r="AB60" s="8"/>
      <c r="AC60" s="8"/>
      <c r="AD60" s="8"/>
    </row>
    <row r="61">
      <c r="A61" s="50" t="s">
        <v>70</v>
      </c>
      <c r="B61" s="50" t="s">
        <v>63</v>
      </c>
      <c r="C61" s="79"/>
      <c r="D61" s="141" t="s">
        <v>2948</v>
      </c>
      <c r="E61" s="173" t="s">
        <v>72</v>
      </c>
      <c r="F61" s="50" t="s">
        <v>2097</v>
      </c>
      <c r="G61" s="282" t="s">
        <v>2949</v>
      </c>
      <c r="H61" s="54" t="s">
        <v>2950</v>
      </c>
      <c r="I61" s="55" t="s">
        <v>2951</v>
      </c>
      <c r="J61" s="50" t="s">
        <v>49</v>
      </c>
      <c r="K61" s="177"/>
      <c r="L61" s="58"/>
      <c r="M61" s="165"/>
      <c r="N61" s="160">
        <v>250.0</v>
      </c>
      <c r="O61" s="171"/>
      <c r="P61" s="73"/>
      <c r="Q61" s="74"/>
      <c r="R61" s="75"/>
      <c r="S61" s="163"/>
      <c r="T61" s="166"/>
      <c r="U61" s="138"/>
      <c r="V61" s="53">
        <v>125.0</v>
      </c>
      <c r="W61" s="8"/>
      <c r="X61" s="8"/>
      <c r="Y61" s="8"/>
      <c r="Z61" s="8"/>
      <c r="AA61" s="8"/>
      <c r="AB61" s="8"/>
      <c r="AC61" s="8"/>
      <c r="AD61" s="8"/>
    </row>
    <row r="62">
      <c r="A62" s="50" t="s">
        <v>70</v>
      </c>
      <c r="B62" s="50" t="s">
        <v>63</v>
      </c>
      <c r="C62" s="51"/>
      <c r="D62" s="141" t="s">
        <v>2952</v>
      </c>
      <c r="E62" s="173" t="s">
        <v>35</v>
      </c>
      <c r="F62" s="50" t="s">
        <v>73</v>
      </c>
      <c r="G62" s="282" t="s">
        <v>2953</v>
      </c>
      <c r="H62" s="54"/>
      <c r="I62" s="55" t="s">
        <v>2954</v>
      </c>
      <c r="J62" s="50" t="s">
        <v>60</v>
      </c>
      <c r="K62" s="177"/>
      <c r="L62" s="58">
        <v>127.0</v>
      </c>
      <c r="M62" s="165"/>
      <c r="N62" s="181"/>
      <c r="O62" s="179"/>
      <c r="P62" s="73"/>
      <c r="Q62" s="74"/>
      <c r="R62" s="75"/>
      <c r="S62" s="163"/>
      <c r="T62" s="166"/>
      <c r="U62" s="135"/>
      <c r="V62" s="53">
        <v>50.0</v>
      </c>
      <c r="W62" s="8"/>
      <c r="X62" s="8"/>
      <c r="Y62" s="8"/>
      <c r="Z62" s="8"/>
      <c r="AA62" s="8"/>
      <c r="AB62" s="8"/>
      <c r="AC62" s="8"/>
      <c r="AD62" s="8"/>
    </row>
    <row r="63">
      <c r="A63" s="50" t="s">
        <v>52</v>
      </c>
      <c r="B63" s="50" t="s">
        <v>63</v>
      </c>
      <c r="C63" s="51"/>
      <c r="D63" s="141" t="s">
        <v>2955</v>
      </c>
      <c r="E63" s="173" t="s">
        <v>35</v>
      </c>
      <c r="F63" s="50" t="s">
        <v>73</v>
      </c>
      <c r="G63" s="282" t="s">
        <v>2956</v>
      </c>
      <c r="H63" s="54" t="s">
        <v>2957</v>
      </c>
      <c r="I63" s="55" t="s">
        <v>2958</v>
      </c>
      <c r="J63" s="50" t="s">
        <v>60</v>
      </c>
      <c r="K63" s="177"/>
      <c r="L63" s="58"/>
      <c r="M63" s="165"/>
      <c r="N63" s="181"/>
      <c r="O63" s="171"/>
      <c r="P63" s="73"/>
      <c r="Q63" s="74"/>
      <c r="R63" s="64">
        <v>127.0</v>
      </c>
      <c r="S63" s="163"/>
      <c r="T63" s="166"/>
      <c r="U63" s="138"/>
      <c r="V63" s="53">
        <v>50.0</v>
      </c>
      <c r="W63" s="8"/>
      <c r="X63" s="8"/>
      <c r="Y63" s="8"/>
      <c r="Z63" s="8"/>
      <c r="AA63" s="8"/>
      <c r="AB63" s="8"/>
      <c r="AC63" s="8"/>
      <c r="AD63" s="8"/>
    </row>
    <row r="64">
      <c r="A64" s="50" t="s">
        <v>52</v>
      </c>
      <c r="B64" s="50" t="s">
        <v>63</v>
      </c>
      <c r="C64" s="51"/>
      <c r="D64" s="370" t="s">
        <v>2959</v>
      </c>
      <c r="E64" s="173" t="s">
        <v>55</v>
      </c>
      <c r="F64" s="50" t="s">
        <v>2097</v>
      </c>
      <c r="G64" s="282" t="s">
        <v>2960</v>
      </c>
      <c r="H64" s="54" t="s">
        <v>2961</v>
      </c>
      <c r="I64" s="55" t="s">
        <v>2962</v>
      </c>
      <c r="J64" s="50" t="s">
        <v>60</v>
      </c>
      <c r="K64" s="177"/>
      <c r="L64" s="58"/>
      <c r="M64" s="165">
        <v>250.0</v>
      </c>
      <c r="N64" s="181"/>
      <c r="O64" s="179"/>
      <c r="P64" s="62"/>
      <c r="Q64" s="63"/>
      <c r="R64" s="64"/>
      <c r="S64" s="163"/>
      <c r="T64" s="166"/>
      <c r="U64" s="138"/>
      <c r="V64" s="53">
        <v>50.0</v>
      </c>
      <c r="W64" s="8"/>
      <c r="X64" s="8"/>
      <c r="Y64" s="8"/>
      <c r="Z64" s="8"/>
      <c r="AA64" s="8"/>
      <c r="AB64" s="8"/>
      <c r="AC64" s="8"/>
      <c r="AD64" s="8"/>
    </row>
    <row r="65">
      <c r="A65" s="50" t="s">
        <v>70</v>
      </c>
      <c r="B65" s="50" t="s">
        <v>63</v>
      </c>
      <c r="C65" s="51"/>
      <c r="D65" s="141" t="s">
        <v>2963</v>
      </c>
      <c r="E65" s="173" t="s">
        <v>79</v>
      </c>
      <c r="F65" s="50" t="s">
        <v>73</v>
      </c>
      <c r="G65" s="282" t="s">
        <v>2964</v>
      </c>
      <c r="H65" s="54" t="s">
        <v>2965</v>
      </c>
      <c r="I65" s="55" t="s">
        <v>2966</v>
      </c>
      <c r="J65" s="50" t="s">
        <v>49</v>
      </c>
      <c r="K65" s="177">
        <v>294.0</v>
      </c>
      <c r="L65" s="93"/>
      <c r="M65" s="170"/>
      <c r="N65" s="181"/>
      <c r="O65" s="179"/>
      <c r="P65" s="73"/>
      <c r="Q65" s="74"/>
      <c r="R65" s="75"/>
      <c r="S65" s="163"/>
      <c r="T65" s="166"/>
      <c r="U65" s="138"/>
      <c r="V65" s="53">
        <v>50.0</v>
      </c>
      <c r="W65" s="8"/>
      <c r="X65" s="8"/>
      <c r="Y65" s="8"/>
      <c r="Z65" s="8"/>
      <c r="AA65" s="8"/>
      <c r="AB65" s="8"/>
      <c r="AC65" s="8"/>
      <c r="AD65" s="8"/>
    </row>
    <row r="66">
      <c r="A66" s="50" t="s">
        <v>70</v>
      </c>
      <c r="B66" s="50" t="s">
        <v>63</v>
      </c>
      <c r="C66" s="51"/>
      <c r="D66" s="141" t="s">
        <v>2967</v>
      </c>
      <c r="E66" s="173" t="s">
        <v>79</v>
      </c>
      <c r="F66" s="50" t="s">
        <v>73</v>
      </c>
      <c r="G66" s="282" t="s">
        <v>2968</v>
      </c>
      <c r="H66" s="54"/>
      <c r="I66" s="55" t="s">
        <v>2969</v>
      </c>
      <c r="J66" s="50" t="s">
        <v>49</v>
      </c>
      <c r="K66" s="178"/>
      <c r="L66" s="58">
        <v>147.0</v>
      </c>
      <c r="M66" s="165"/>
      <c r="N66" s="172"/>
      <c r="O66" s="179"/>
      <c r="P66" s="62"/>
      <c r="Q66" s="63"/>
      <c r="R66" s="64"/>
      <c r="S66" s="163"/>
      <c r="T66" s="166"/>
      <c r="U66" s="138"/>
      <c r="V66" s="53">
        <v>50.0</v>
      </c>
      <c r="W66" s="8"/>
      <c r="X66" s="8"/>
      <c r="Y66" s="8"/>
      <c r="Z66" s="8"/>
      <c r="AA66" s="8"/>
      <c r="AB66" s="8"/>
      <c r="AC66" s="8"/>
      <c r="AD66" s="8"/>
    </row>
    <row r="67">
      <c r="A67" s="50" t="s">
        <v>70</v>
      </c>
      <c r="B67" s="50" t="s">
        <v>63</v>
      </c>
      <c r="C67" s="51"/>
      <c r="D67" s="141" t="s">
        <v>2970</v>
      </c>
      <c r="E67" s="173" t="s">
        <v>79</v>
      </c>
      <c r="F67" s="50" t="s">
        <v>73</v>
      </c>
      <c r="G67" s="282" t="s">
        <v>2971</v>
      </c>
      <c r="H67" s="54" t="s">
        <v>575</v>
      </c>
      <c r="I67" s="55" t="s">
        <v>2972</v>
      </c>
      <c r="J67" s="50" t="s">
        <v>49</v>
      </c>
      <c r="K67" s="177">
        <v>147.0</v>
      </c>
      <c r="L67" s="93"/>
      <c r="M67" s="170"/>
      <c r="N67" s="176"/>
      <c r="O67" s="171"/>
      <c r="P67" s="73"/>
      <c r="Q67" s="74"/>
      <c r="R67" s="75"/>
      <c r="S67" s="163"/>
      <c r="T67" s="166"/>
      <c r="U67" s="138"/>
      <c r="V67" s="53">
        <v>50.0</v>
      </c>
      <c r="W67" s="8"/>
      <c r="X67" s="8"/>
      <c r="Y67" s="8"/>
      <c r="Z67" s="8"/>
      <c r="AA67" s="8"/>
      <c r="AB67" s="8"/>
      <c r="AC67" s="8"/>
      <c r="AD67" s="8"/>
    </row>
    <row r="68">
      <c r="A68" s="50" t="s">
        <v>70</v>
      </c>
      <c r="B68" s="50" t="s">
        <v>63</v>
      </c>
      <c r="C68" s="51"/>
      <c r="D68" s="141" t="s">
        <v>2973</v>
      </c>
      <c r="E68" s="173" t="s">
        <v>128</v>
      </c>
      <c r="F68" s="50" t="s">
        <v>2104</v>
      </c>
      <c r="G68" s="282" t="s">
        <v>2974</v>
      </c>
      <c r="H68" s="54" t="s">
        <v>2975</v>
      </c>
      <c r="I68" s="55" t="s">
        <v>2976</v>
      </c>
      <c r="J68" s="50" t="s">
        <v>49</v>
      </c>
      <c r="K68" s="177">
        <v>350.0</v>
      </c>
      <c r="L68" s="93"/>
      <c r="M68" s="170"/>
      <c r="N68" s="160"/>
      <c r="O68" s="183"/>
      <c r="P68" s="73"/>
      <c r="Q68" s="74"/>
      <c r="R68" s="75"/>
      <c r="S68" s="163"/>
      <c r="T68" s="166"/>
      <c r="U68" s="138"/>
      <c r="V68" s="53">
        <v>175.0</v>
      </c>
      <c r="W68" s="8"/>
      <c r="X68" s="8"/>
      <c r="Y68" s="8"/>
      <c r="Z68" s="8"/>
      <c r="AA68" s="8"/>
      <c r="AB68" s="8"/>
      <c r="AC68" s="8"/>
      <c r="AD68" s="8"/>
    </row>
    <row r="69">
      <c r="A69" s="50" t="s">
        <v>70</v>
      </c>
      <c r="B69" s="50" t="s">
        <v>63</v>
      </c>
      <c r="C69" s="51"/>
      <c r="D69" s="141" t="s">
        <v>2977</v>
      </c>
      <c r="E69" s="329" t="s">
        <v>79</v>
      </c>
      <c r="F69" s="50" t="s">
        <v>73</v>
      </c>
      <c r="G69" s="292" t="s">
        <v>2978</v>
      </c>
      <c r="H69" s="54" t="s">
        <v>2965</v>
      </c>
      <c r="I69" s="55" t="s">
        <v>2979</v>
      </c>
      <c r="J69" s="50" t="s">
        <v>49</v>
      </c>
      <c r="K69" s="186">
        <v>588.0</v>
      </c>
      <c r="L69" s="93"/>
      <c r="M69" s="165"/>
      <c r="N69" s="172"/>
      <c r="O69" s="179"/>
      <c r="P69" s="62"/>
      <c r="Q69" s="63"/>
      <c r="R69" s="64"/>
      <c r="S69" s="163"/>
      <c r="T69" s="166"/>
      <c r="U69" s="138"/>
      <c r="V69" s="53">
        <v>294.0</v>
      </c>
      <c r="W69" s="8"/>
      <c r="X69" s="8"/>
      <c r="Y69" s="8"/>
      <c r="Z69" s="8"/>
      <c r="AA69" s="8"/>
      <c r="AB69" s="8"/>
      <c r="AC69" s="8"/>
      <c r="AD69" s="8"/>
    </row>
    <row r="70">
      <c r="A70" s="50" t="s">
        <v>70</v>
      </c>
      <c r="B70" s="50" t="s">
        <v>63</v>
      </c>
      <c r="C70" s="51"/>
      <c r="D70" s="141" t="s">
        <v>2980</v>
      </c>
      <c r="E70" s="329" t="s">
        <v>79</v>
      </c>
      <c r="F70" s="50" t="s">
        <v>73</v>
      </c>
      <c r="G70" s="282" t="s">
        <v>2981</v>
      </c>
      <c r="H70" s="54" t="s">
        <v>2982</v>
      </c>
      <c r="I70" s="55" t="s">
        <v>2983</v>
      </c>
      <c r="J70" s="50" t="s">
        <v>49</v>
      </c>
      <c r="K70" s="186">
        <v>119.9</v>
      </c>
      <c r="L70" s="93"/>
      <c r="M70" s="170"/>
      <c r="N70" s="172"/>
      <c r="O70" s="179"/>
      <c r="P70" s="73"/>
      <c r="Q70" s="74"/>
      <c r="R70" s="75"/>
      <c r="S70" s="163"/>
      <c r="T70" s="166"/>
      <c r="U70" s="138"/>
      <c r="V70" s="53">
        <v>50.0</v>
      </c>
      <c r="W70" s="8"/>
      <c r="X70" s="8"/>
      <c r="Y70" s="8"/>
      <c r="Z70" s="8"/>
      <c r="AA70" s="8"/>
      <c r="AB70" s="8"/>
      <c r="AC70" s="8"/>
      <c r="AD70" s="8"/>
    </row>
    <row r="71">
      <c r="A71" s="50" t="s">
        <v>70</v>
      </c>
      <c r="B71" s="50" t="s">
        <v>63</v>
      </c>
      <c r="C71" s="51"/>
      <c r="D71" s="141" t="s">
        <v>2984</v>
      </c>
      <c r="E71" s="329" t="s">
        <v>412</v>
      </c>
      <c r="F71" s="50" t="s">
        <v>249</v>
      </c>
      <c r="G71" s="282" t="s">
        <v>2985</v>
      </c>
      <c r="H71" s="54"/>
      <c r="I71" s="55" t="s">
        <v>2986</v>
      </c>
      <c r="J71" s="50" t="s">
        <v>60</v>
      </c>
      <c r="K71" s="177"/>
      <c r="L71" s="93"/>
      <c r="M71" s="187"/>
      <c r="N71" s="160">
        <v>147.0</v>
      </c>
      <c r="O71" s="179"/>
      <c r="P71" s="73"/>
      <c r="Q71" s="74"/>
      <c r="R71" s="75"/>
      <c r="S71" s="163"/>
      <c r="T71" s="166"/>
      <c r="U71" s="138"/>
      <c r="V71" s="89">
        <v>73.5</v>
      </c>
      <c r="W71" s="8"/>
      <c r="X71" s="8"/>
      <c r="Y71" s="8"/>
      <c r="Z71" s="8"/>
      <c r="AA71" s="8"/>
      <c r="AB71" s="8"/>
      <c r="AC71" s="8"/>
      <c r="AD71" s="8"/>
    </row>
    <row r="72">
      <c r="A72" s="50" t="s">
        <v>70</v>
      </c>
      <c r="B72" s="50" t="s">
        <v>63</v>
      </c>
      <c r="C72" s="51"/>
      <c r="D72" s="141" t="s">
        <v>2987</v>
      </c>
      <c r="E72" s="329" t="s">
        <v>55</v>
      </c>
      <c r="F72" s="50" t="s">
        <v>2097</v>
      </c>
      <c r="G72" s="282" t="s">
        <v>2988</v>
      </c>
      <c r="H72" s="54"/>
      <c r="I72" s="55" t="s">
        <v>2989</v>
      </c>
      <c r="J72" s="50" t="s">
        <v>60</v>
      </c>
      <c r="K72" s="185"/>
      <c r="L72" s="58">
        <v>250.0</v>
      </c>
      <c r="M72" s="170"/>
      <c r="N72" s="172"/>
      <c r="O72" s="179"/>
      <c r="P72" s="73"/>
      <c r="Q72" s="74"/>
      <c r="R72" s="75"/>
      <c r="S72" s="163"/>
      <c r="T72" s="166"/>
      <c r="U72" s="138"/>
      <c r="V72" s="283">
        <v>250.0</v>
      </c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8"/>
      <c r="D73" s="189"/>
      <c r="E73" s="184"/>
      <c r="F73" s="50"/>
      <c r="G73" s="54"/>
      <c r="H73" s="54"/>
      <c r="I73" s="55"/>
      <c r="J73" s="56"/>
      <c r="K73" s="190"/>
      <c r="L73" s="58"/>
      <c r="M73" s="191"/>
      <c r="N73" s="192"/>
      <c r="O73" s="193"/>
      <c r="P73" s="73"/>
      <c r="Q73" s="74"/>
      <c r="R73" s="75"/>
      <c r="S73" s="194"/>
      <c r="T73" s="195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51"/>
      <c r="E74" s="184"/>
      <c r="F74" s="50"/>
      <c r="G74" s="54"/>
      <c r="H74" s="54"/>
      <c r="I74" s="55"/>
      <c r="J74" s="56"/>
      <c r="K74" s="196"/>
      <c r="L74" s="93"/>
      <c r="M74" s="191"/>
      <c r="N74" s="192"/>
      <c r="O74" s="197"/>
      <c r="P74" s="151"/>
      <c r="Q74" s="152"/>
      <c r="R74" s="153"/>
      <c r="S74" s="194"/>
      <c r="T74" s="195"/>
      <c r="U74" s="138"/>
      <c r="V74" s="182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91"/>
      <c r="E75" s="184"/>
      <c r="F75" s="50"/>
      <c r="G75" s="54"/>
      <c r="H75" s="54"/>
      <c r="I75" s="54"/>
      <c r="J75" s="56"/>
      <c r="K75" s="190"/>
      <c r="L75" s="93"/>
      <c r="M75" s="198"/>
      <c r="N75" s="192"/>
      <c r="O75" s="197"/>
      <c r="P75" s="73"/>
      <c r="Q75" s="74"/>
      <c r="R75" s="75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51"/>
      <c r="E76" s="184"/>
      <c r="F76" s="50"/>
      <c r="G76" s="54"/>
      <c r="H76" s="54"/>
      <c r="I76" s="54"/>
      <c r="J76" s="56"/>
      <c r="K76" s="190"/>
      <c r="L76" s="58"/>
      <c r="M76" s="191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196"/>
      <c r="L77" s="93"/>
      <c r="M77" s="191"/>
      <c r="N77" s="192"/>
      <c r="O77" s="197"/>
      <c r="P77" s="73"/>
      <c r="Q77" s="74"/>
      <c r="R77" s="75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23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99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196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182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8"/>
      <c r="D80" s="51"/>
      <c r="E80" s="23"/>
      <c r="F80" s="50"/>
      <c r="G80" s="200"/>
      <c r="H80" s="200"/>
      <c r="I80" s="200"/>
      <c r="J80" s="56"/>
      <c r="K80" s="190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201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2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190"/>
      <c r="L82" s="93"/>
      <c r="M82" s="191"/>
      <c r="N82" s="192"/>
      <c r="O82" s="197"/>
      <c r="P82" s="73"/>
      <c r="Q82" s="74"/>
      <c r="R82" s="75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203"/>
      <c r="L83" s="204"/>
      <c r="M83" s="205"/>
      <c r="N83" s="206"/>
      <c r="O83" s="207"/>
      <c r="P83" s="208"/>
      <c r="Q83" s="209"/>
      <c r="R83" s="210"/>
      <c r="S83" s="211"/>
      <c r="T83" s="212"/>
      <c r="U83" s="213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03"/>
      <c r="L85" s="204"/>
      <c r="M85" s="205"/>
      <c r="N85" s="206"/>
      <c r="O85" s="207"/>
      <c r="P85" s="208"/>
      <c r="Q85" s="209"/>
      <c r="R85" s="210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214"/>
      <c r="L86" s="204"/>
      <c r="M86" s="215"/>
      <c r="N86" s="216"/>
      <c r="O86" s="217"/>
      <c r="P86" s="218"/>
      <c r="Q86" s="219"/>
      <c r="R86" s="220"/>
      <c r="S86" s="22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184"/>
      <c r="F87" s="50"/>
      <c r="G87" s="200"/>
      <c r="H87" s="200"/>
      <c r="I87" s="200"/>
      <c r="J87" s="56"/>
      <c r="K87" s="203"/>
      <c r="L87" s="222"/>
      <c r="M87" s="205"/>
      <c r="N87" s="206"/>
      <c r="O87" s="207"/>
      <c r="P87" s="223"/>
      <c r="Q87" s="224"/>
      <c r="R87" s="225"/>
      <c r="S87" s="21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203"/>
      <c r="L94" s="222"/>
      <c r="M94" s="205"/>
      <c r="N94" s="206"/>
      <c r="O94" s="207"/>
      <c r="P94" s="223"/>
      <c r="Q94" s="224"/>
      <c r="R94" s="225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26"/>
      <c r="E95" s="227"/>
      <c r="F95" s="4"/>
      <c r="G95" s="228"/>
      <c r="H95" s="229"/>
      <c r="I95" s="230"/>
      <c r="J95" s="4"/>
      <c r="K95" s="231"/>
      <c r="Q95" s="231"/>
      <c r="R95" s="231"/>
      <c r="S95" s="232"/>
      <c r="T95" s="232"/>
      <c r="U95" s="233"/>
      <c r="V95" s="234">
        <f>SUM(V7:V94)</f>
        <v>9007.5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35"/>
      <c r="E96" s="236"/>
      <c r="F96" s="1"/>
      <c r="G96" s="237"/>
      <c r="H96" s="238"/>
      <c r="I96" s="239"/>
      <c r="J96" s="1"/>
      <c r="K96" s="240" t="s">
        <v>34</v>
      </c>
      <c r="L96" s="241"/>
      <c r="Q96" s="241"/>
      <c r="R96" s="241"/>
      <c r="S96" s="232"/>
      <c r="T96" s="232"/>
      <c r="U96" s="23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42"/>
      <c r="D97" s="17"/>
      <c r="E97" s="243"/>
      <c r="F97" s="244"/>
      <c r="G97" s="228"/>
      <c r="H97" s="3"/>
      <c r="I97" s="3"/>
      <c r="J97" s="1"/>
      <c r="K97" s="189">
        <f>SUM(K7:K94)</f>
        <v>3477.9</v>
      </c>
      <c r="L97" s="245" t="s">
        <v>35</v>
      </c>
      <c r="M97" s="246"/>
      <c r="Q97" s="246"/>
      <c r="R97" s="246"/>
      <c r="S97" s="247"/>
      <c r="T97" s="247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28"/>
      <c r="H98" s="3"/>
      <c r="I98" s="3"/>
      <c r="J98" s="1"/>
      <c r="K98" s="189">
        <f>SUM(K97*2%)</f>
        <v>69.558</v>
      </c>
      <c r="L98" s="248">
        <f>SUM(L7:L94)</f>
        <v>4305</v>
      </c>
      <c r="M98" s="249" t="s">
        <v>24</v>
      </c>
      <c r="Q98" s="249"/>
      <c r="R98" s="249"/>
      <c r="S98" s="250" t="s">
        <v>36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1"/>
      <c r="K99" s="251"/>
      <c r="L99" s="91">
        <f>SUM(L98*2%)</f>
        <v>86.1</v>
      </c>
      <c r="M99" s="252" t="s">
        <v>37</v>
      </c>
      <c r="N99" s="253"/>
      <c r="Q99" s="253"/>
      <c r="R99" s="253"/>
      <c r="S99" s="232"/>
      <c r="T99" s="232"/>
      <c r="U99" s="23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254" t="s">
        <v>38</v>
      </c>
      <c r="H100" s="254">
        <v>0.0</v>
      </c>
      <c r="I100" s="3"/>
      <c r="J100" s="1"/>
      <c r="K100" s="8"/>
      <c r="L100" s="251"/>
      <c r="M100" s="248">
        <f>SUM(M7:M94)</f>
        <v>1300</v>
      </c>
      <c r="N100" s="253"/>
      <c r="Q100" s="253"/>
      <c r="R100" s="253"/>
      <c r="S100" s="256"/>
      <c r="T100" s="256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57"/>
      <c r="G101" s="258" t="s">
        <v>39</v>
      </c>
      <c r="H101" s="259">
        <f>SUM(K97,L98,M100,N102,O103,R107)</f>
        <v>12602.9</v>
      </c>
      <c r="I101" s="3"/>
      <c r="J101" s="1"/>
      <c r="K101" s="8"/>
      <c r="L101" s="8"/>
      <c r="M101" s="91">
        <f>SUM(M100*1%)</f>
        <v>13</v>
      </c>
      <c r="N101" s="260" t="s">
        <v>40</v>
      </c>
      <c r="O101" s="231"/>
      <c r="Q101" s="231"/>
      <c r="R101" s="231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41</v>
      </c>
      <c r="H102" s="259">
        <f>SUM(S108,T109,U110)</f>
        <v>1488</v>
      </c>
      <c r="I102" s="3"/>
      <c r="J102" s="1"/>
      <c r="K102" s="8"/>
      <c r="L102" s="8"/>
      <c r="M102" s="18"/>
      <c r="N102" s="189">
        <f>SUM(N7:N94)</f>
        <v>1843</v>
      </c>
      <c r="O102" s="261" t="s">
        <v>42</v>
      </c>
      <c r="P102" s="262"/>
      <c r="Q102" s="262"/>
      <c r="R102" s="262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58" t="s">
        <v>43</v>
      </c>
      <c r="H103" s="259">
        <f>SUM(P105,Q106,O103)</f>
        <v>2700</v>
      </c>
      <c r="I103" s="3"/>
      <c r="J103" s="1"/>
      <c r="K103" s="8"/>
      <c r="L103" s="8"/>
      <c r="M103" s="1"/>
      <c r="N103" s="189">
        <f>SUM(N102*1%)</f>
        <v>18.43</v>
      </c>
      <c r="O103" s="189">
        <f>SUM(O7:O94)</f>
        <v>0</v>
      </c>
      <c r="P103" s="262"/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1"/>
      <c r="K104" s="8"/>
      <c r="L104" s="8"/>
      <c r="M104" s="1"/>
      <c r="N104" s="1"/>
      <c r="O104" s="189">
        <f>SUM(O103*2%)</f>
        <v>0</v>
      </c>
      <c r="P104" s="263" t="s">
        <v>44</v>
      </c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64" t="s">
        <v>45</v>
      </c>
      <c r="H105" s="265">
        <f>SUM(S25,L26,L27,K34,P36,K37,K39,N44,K52,K56,M60,L62,R63,M64,N71,L72)</f>
        <v>4180</v>
      </c>
      <c r="I105" s="282">
        <v>0.0</v>
      </c>
      <c r="J105" s="1"/>
      <c r="K105" s="8"/>
      <c r="L105" s="8"/>
      <c r="M105" s="1"/>
      <c r="N105" s="1"/>
      <c r="O105" s="8"/>
      <c r="P105" s="189">
        <f>SUM(P7:P95)</f>
        <v>1600</v>
      </c>
      <c r="Q105" s="267" t="s">
        <v>46</v>
      </c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8" t="s">
        <v>47</v>
      </c>
      <c r="H106" s="302">
        <f>SUM(M18,L19,L24,P28,P29,K35,K38,L54)</f>
        <v>2322</v>
      </c>
      <c r="I106" s="301"/>
      <c r="J106" s="1"/>
      <c r="K106" s="8"/>
      <c r="L106" s="8"/>
      <c r="M106" s="1"/>
      <c r="N106" s="1"/>
      <c r="O106" s="8"/>
      <c r="P106" s="189">
        <f>SUM(P105*2%)</f>
        <v>32</v>
      </c>
      <c r="Q106" s="17">
        <f>SUM(Q7:Q94)</f>
        <v>1100</v>
      </c>
      <c r="R106" s="270" t="s">
        <v>48</v>
      </c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71" t="s">
        <v>49</v>
      </c>
      <c r="H107" s="302">
        <f>SUM(N13,U17,U20,U21,Q22,M23,L30,U33,R40,R41,R42,R43,L45,N46,M47,L49,N51,L53,R57,N61,K65,L66,K67,K68,K69,K70)</f>
        <v>8388.9</v>
      </c>
      <c r="I107" s="301"/>
      <c r="J107" s="1"/>
      <c r="K107" s="8"/>
      <c r="L107" s="8"/>
      <c r="M107" s="1"/>
      <c r="N107" s="1"/>
      <c r="O107" s="8"/>
      <c r="P107" s="18"/>
      <c r="Q107" s="189">
        <f>SUM(Q106*2%)</f>
        <v>22</v>
      </c>
      <c r="R107" s="17">
        <f>SUM(R7:R94)</f>
        <v>1677</v>
      </c>
      <c r="S107" s="272" t="s">
        <v>50</v>
      </c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44"/>
      <c r="D108" s="17"/>
      <c r="E108" s="1"/>
      <c r="F108" s="1"/>
      <c r="G108" s="3"/>
      <c r="H108" s="3"/>
      <c r="I108" s="3"/>
      <c r="J108" s="1"/>
      <c r="K108" s="8"/>
      <c r="L108" s="8"/>
      <c r="M108" s="1"/>
      <c r="N108" s="1"/>
      <c r="O108" s="8"/>
      <c r="P108" s="1"/>
      <c r="Q108" s="1"/>
      <c r="R108" s="189">
        <f>SUM(R107*1%)</f>
        <v>16.77</v>
      </c>
      <c r="S108" s="189">
        <f>SUM(S7:S95)</f>
        <v>294</v>
      </c>
      <c r="T108" s="273" t="s">
        <v>47</v>
      </c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"/>
      <c r="S109" s="189">
        <f>SUM(S108*2%)</f>
        <v>5.88</v>
      </c>
      <c r="T109" s="189">
        <f>SUM(T7:T95)</f>
        <v>0</v>
      </c>
      <c r="U109" s="274" t="s">
        <v>49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189">
        <f>SUM(T109*2%)</f>
        <v>0</v>
      </c>
      <c r="U110" s="275">
        <f>SUM(U7:U95)</f>
        <v>1194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8"/>
      <c r="U111" s="189">
        <f>SUM(U110*1%)</f>
        <v>11.94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276"/>
      <c r="U112" s="277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8"/>
      <c r="D228" s="278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77"/>
      <c r="V1002" s="8"/>
      <c r="Y1002" s="8"/>
      <c r="Z1002" s="8"/>
      <c r="AA1002" s="8"/>
      <c r="AB1002" s="8"/>
      <c r="AC1002" s="8"/>
      <c r="AD1002" s="8"/>
    </row>
    <row r="1003">
      <c r="M1003" s="279"/>
      <c r="N1003" s="279"/>
      <c r="P1003" s="279"/>
      <c r="Q1003" s="279"/>
      <c r="R1003" s="279"/>
    </row>
  </sheetData>
  <mergeCells count="15">
    <mergeCell ref="K95:P95"/>
    <mergeCell ref="L96:P96"/>
    <mergeCell ref="M97:P97"/>
    <mergeCell ref="M98:P98"/>
    <mergeCell ref="S98:U98"/>
    <mergeCell ref="N99:P99"/>
    <mergeCell ref="N100:P100"/>
    <mergeCell ref="O101:P101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E7:E94 E211:F1002">
      <formula1>"Vinicius,Gustavo,Kaua,Wesley,Caio,Julia,Thiago,Daniel,Jhonatas,Diogo,Caio Ferreira,Kaicky,Pamelah,Caio Alves,Camila,Wiliam ,Gabriel "</formula1>
    </dataValidation>
    <dataValidation type="list" allowBlank="1" showErrorMessage="1" sqref="J7:J94">
      <formula1>"Mel,Drieli,Fernanda"</formula1>
    </dataValidation>
    <dataValidation type="list" allowBlank="1" showErrorMessage="1" sqref="F7:F94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23.25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280" t="s">
        <v>2990</v>
      </c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63</v>
      </c>
      <c r="C7" s="51"/>
      <c r="D7" s="52"/>
      <c r="E7" s="53" t="s">
        <v>100</v>
      </c>
      <c r="F7" s="50" t="s">
        <v>73</v>
      </c>
      <c r="G7" s="296" t="s">
        <v>2991</v>
      </c>
      <c r="H7" s="54" t="s">
        <v>2992</v>
      </c>
      <c r="I7" s="55" t="s">
        <v>2993</v>
      </c>
      <c r="J7" s="50" t="s">
        <v>77</v>
      </c>
      <c r="K7" s="57"/>
      <c r="L7" s="58"/>
      <c r="M7" s="59">
        <v>147.0</v>
      </c>
      <c r="N7" s="60"/>
      <c r="O7" s="61"/>
      <c r="P7" s="62"/>
      <c r="Q7" s="63"/>
      <c r="R7" s="64"/>
      <c r="S7" s="65"/>
      <c r="T7" s="66"/>
      <c r="U7" s="67"/>
      <c r="V7" s="53">
        <v>50.0</v>
      </c>
      <c r="W7" s="68" t="s">
        <v>25</v>
      </c>
      <c r="X7" s="69">
        <f>SUM(K7:K94)</f>
        <v>2130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63</v>
      </c>
      <c r="C8" s="51"/>
      <c r="D8" s="70" t="s">
        <v>2994</v>
      </c>
      <c r="E8" s="53" t="s">
        <v>899</v>
      </c>
      <c r="F8" s="50" t="s">
        <v>73</v>
      </c>
      <c r="G8" s="282" t="s">
        <v>2995</v>
      </c>
      <c r="H8" s="54"/>
      <c r="I8" s="55" t="s">
        <v>2996</v>
      </c>
      <c r="J8" s="50" t="s">
        <v>60</v>
      </c>
      <c r="K8" s="71"/>
      <c r="L8" s="58">
        <v>147.0</v>
      </c>
      <c r="M8" s="59"/>
      <c r="N8" s="72"/>
      <c r="O8" s="61"/>
      <c r="P8" s="73"/>
      <c r="Q8" s="74"/>
      <c r="R8" s="75"/>
      <c r="S8" s="76"/>
      <c r="T8" s="77"/>
      <c r="U8" s="78"/>
      <c r="V8" s="53">
        <v>50.0</v>
      </c>
      <c r="W8" s="38" t="s">
        <v>13</v>
      </c>
      <c r="X8" s="69">
        <f>SUM(L7:L94)</f>
        <v>1935</v>
      </c>
      <c r="Y8" s="8"/>
      <c r="Z8" s="8"/>
      <c r="AA8" s="8"/>
      <c r="AB8" s="8"/>
      <c r="AC8" s="8"/>
      <c r="AD8" s="8"/>
    </row>
    <row r="9">
      <c r="A9" s="50" t="s">
        <v>70</v>
      </c>
      <c r="B9" s="50" t="s">
        <v>63</v>
      </c>
      <c r="C9" s="51"/>
      <c r="D9" s="84" t="s">
        <v>2997</v>
      </c>
      <c r="E9" s="53" t="s">
        <v>65</v>
      </c>
      <c r="F9" s="50" t="s">
        <v>2114</v>
      </c>
      <c r="G9" s="284" t="s">
        <v>2998</v>
      </c>
      <c r="H9" s="85"/>
      <c r="I9" s="55" t="s">
        <v>307</v>
      </c>
      <c r="J9" s="50" t="s">
        <v>49</v>
      </c>
      <c r="K9" s="71"/>
      <c r="L9" s="58"/>
      <c r="M9" s="59"/>
      <c r="N9" s="86">
        <v>200.0</v>
      </c>
      <c r="O9" s="61"/>
      <c r="P9" s="87"/>
      <c r="Q9" s="43"/>
      <c r="R9" s="44"/>
      <c r="S9" s="88"/>
      <c r="T9" s="77"/>
      <c r="U9" s="67"/>
      <c r="V9" s="89">
        <v>150.0</v>
      </c>
      <c r="W9" s="90" t="s">
        <v>27</v>
      </c>
      <c r="X9" s="83">
        <f>SUM(N7:N94)</f>
        <v>494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 t="s">
        <v>2999</v>
      </c>
      <c r="E10" s="53" t="s">
        <v>100</v>
      </c>
      <c r="F10" s="50" t="s">
        <v>73</v>
      </c>
      <c r="G10" s="282" t="s">
        <v>3000</v>
      </c>
      <c r="H10" s="54" t="s">
        <v>3001</v>
      </c>
      <c r="I10" s="55" t="s">
        <v>3002</v>
      </c>
      <c r="J10" s="50" t="s">
        <v>77</v>
      </c>
      <c r="K10" s="57"/>
      <c r="L10" s="93"/>
      <c r="M10" s="59"/>
      <c r="N10" s="86">
        <v>294.0</v>
      </c>
      <c r="O10" s="94"/>
      <c r="P10" s="62"/>
      <c r="Q10" s="63"/>
      <c r="R10" s="64"/>
      <c r="S10" s="88"/>
      <c r="T10" s="95"/>
      <c r="U10" s="96"/>
      <c r="V10" s="89">
        <v>50.0</v>
      </c>
      <c r="W10" s="44" t="s">
        <v>19</v>
      </c>
      <c r="X10" s="97">
        <f>SUM(R7:R94)</f>
        <v>0</v>
      </c>
      <c r="Y10" s="8"/>
      <c r="Z10" s="8"/>
      <c r="AA10" s="8"/>
      <c r="AB10" s="8"/>
      <c r="AC10" s="8"/>
      <c r="AD10" s="8"/>
    </row>
    <row r="11">
      <c r="A11" s="50" t="s">
        <v>70</v>
      </c>
      <c r="B11" s="50" t="s">
        <v>63</v>
      </c>
      <c r="C11" s="98"/>
      <c r="D11" s="84" t="s">
        <v>3003</v>
      </c>
      <c r="E11" s="53" t="s">
        <v>899</v>
      </c>
      <c r="F11" s="50" t="s">
        <v>2097</v>
      </c>
      <c r="G11" s="292" t="s">
        <v>3004</v>
      </c>
      <c r="H11" s="54"/>
      <c r="I11" s="55" t="s">
        <v>3005</v>
      </c>
      <c r="J11" s="50" t="s">
        <v>60</v>
      </c>
      <c r="K11" s="57"/>
      <c r="L11" s="335">
        <v>250.0</v>
      </c>
      <c r="M11" s="59"/>
      <c r="N11" s="100"/>
      <c r="O11" s="61"/>
      <c r="P11" s="62"/>
      <c r="Q11" s="63"/>
      <c r="R11" s="64"/>
      <c r="S11" s="101"/>
      <c r="T11" s="102"/>
      <c r="U11" s="103"/>
      <c r="V11" s="89">
        <v>125.0</v>
      </c>
      <c r="W11" s="104" t="s">
        <v>22</v>
      </c>
      <c r="X11" s="105">
        <f>SUM(U7:U92)</f>
        <v>0</v>
      </c>
      <c r="Y11" s="8"/>
      <c r="Z11" s="8"/>
      <c r="AA11" s="8"/>
      <c r="AB11" s="8"/>
      <c r="AC11" s="8"/>
      <c r="AD11" s="8"/>
    </row>
    <row r="12" ht="16.5" customHeight="1">
      <c r="A12" s="50" t="s">
        <v>70</v>
      </c>
      <c r="B12" s="50" t="s">
        <v>63</v>
      </c>
      <c r="C12" s="79"/>
      <c r="D12" s="70" t="s">
        <v>3006</v>
      </c>
      <c r="E12" s="53" t="s">
        <v>72</v>
      </c>
      <c r="F12" s="50" t="s">
        <v>73</v>
      </c>
      <c r="G12" s="284" t="s">
        <v>3007</v>
      </c>
      <c r="H12" s="106"/>
      <c r="I12" s="55" t="s">
        <v>3008</v>
      </c>
      <c r="J12" s="50" t="s">
        <v>77</v>
      </c>
      <c r="K12" s="71"/>
      <c r="L12" s="58">
        <v>147.0</v>
      </c>
      <c r="M12" s="107"/>
      <c r="N12" s="86"/>
      <c r="O12" s="61"/>
      <c r="P12" s="87"/>
      <c r="Q12" s="43"/>
      <c r="R12" s="44"/>
      <c r="S12" s="76"/>
      <c r="T12" s="95"/>
      <c r="U12" s="103"/>
      <c r="V12" s="89">
        <v>50.0</v>
      </c>
      <c r="W12" s="108" t="s">
        <v>28</v>
      </c>
      <c r="X12" s="69">
        <f>SUM(X7:X11)</f>
        <v>4559</v>
      </c>
      <c r="Y12" s="8"/>
      <c r="Z12" s="8"/>
      <c r="AA12" s="8"/>
      <c r="AB12" s="8"/>
      <c r="AC12" s="8"/>
      <c r="AD12" s="8"/>
    </row>
    <row r="13">
      <c r="A13" s="50" t="s">
        <v>70</v>
      </c>
      <c r="B13" s="50" t="s">
        <v>63</v>
      </c>
      <c r="C13" s="51"/>
      <c r="D13" s="84" t="s">
        <v>3009</v>
      </c>
      <c r="E13" s="53" t="s">
        <v>100</v>
      </c>
      <c r="F13" s="50" t="s">
        <v>73</v>
      </c>
      <c r="G13" s="282" t="s">
        <v>3010</v>
      </c>
      <c r="H13" s="54" t="s">
        <v>1326</v>
      </c>
      <c r="I13" s="55" t="s">
        <v>3011</v>
      </c>
      <c r="J13" s="50" t="s">
        <v>77</v>
      </c>
      <c r="K13" s="71"/>
      <c r="L13" s="58"/>
      <c r="M13" s="59">
        <v>294.0</v>
      </c>
      <c r="N13" s="86"/>
      <c r="O13" s="61"/>
      <c r="P13" s="87"/>
      <c r="Q13" s="43"/>
      <c r="R13" s="44"/>
      <c r="S13" s="88"/>
      <c r="T13" s="109"/>
      <c r="U13" s="103"/>
      <c r="V13" s="110">
        <v>50.0</v>
      </c>
      <c r="W13" s="111"/>
      <c r="Y13" s="8"/>
      <c r="Z13" s="8"/>
      <c r="AA13" s="8"/>
      <c r="AB13" s="8"/>
      <c r="AC13" s="8"/>
      <c r="AD13" s="8"/>
    </row>
    <row r="14">
      <c r="A14" s="50" t="s">
        <v>52</v>
      </c>
      <c r="B14" s="50" t="s">
        <v>63</v>
      </c>
      <c r="C14" s="51"/>
      <c r="D14" s="84" t="s">
        <v>3012</v>
      </c>
      <c r="E14" s="53" t="s">
        <v>899</v>
      </c>
      <c r="F14" s="50" t="s">
        <v>2097</v>
      </c>
      <c r="G14" s="282" t="s">
        <v>3013</v>
      </c>
      <c r="H14" s="54" t="s">
        <v>3014</v>
      </c>
      <c r="I14" s="55" t="s">
        <v>3015</v>
      </c>
      <c r="J14" s="50" t="s">
        <v>60</v>
      </c>
      <c r="K14" s="71"/>
      <c r="L14" s="58"/>
      <c r="M14" s="59">
        <v>250.0</v>
      </c>
      <c r="N14" s="86"/>
      <c r="O14" s="61"/>
      <c r="P14" s="62"/>
      <c r="Q14" s="63"/>
      <c r="R14" s="64"/>
      <c r="S14" s="88"/>
      <c r="T14" s="95"/>
      <c r="U14" s="112"/>
      <c r="V14" s="89">
        <v>125.0</v>
      </c>
      <c r="W14" s="113"/>
      <c r="X14" s="114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63</v>
      </c>
      <c r="C15" s="51"/>
      <c r="D15" s="84" t="s">
        <v>3016</v>
      </c>
      <c r="E15" s="53" t="s">
        <v>55</v>
      </c>
      <c r="F15" s="50" t="s">
        <v>2104</v>
      </c>
      <c r="G15" s="282" t="s">
        <v>3017</v>
      </c>
      <c r="H15" s="54" t="s">
        <v>3018</v>
      </c>
      <c r="I15" s="55" t="s">
        <v>3019</v>
      </c>
      <c r="J15" s="50" t="s">
        <v>60</v>
      </c>
      <c r="K15" s="71">
        <v>350.0</v>
      </c>
      <c r="L15" s="58"/>
      <c r="M15" s="59"/>
      <c r="N15" s="86"/>
      <c r="O15" s="115"/>
      <c r="P15" s="62"/>
      <c r="Q15" s="63"/>
      <c r="R15" s="64"/>
      <c r="S15" s="88"/>
      <c r="T15" s="95"/>
      <c r="U15" s="103"/>
      <c r="V15" s="288">
        <v>350.0</v>
      </c>
      <c r="W15" s="116" t="s">
        <v>29</v>
      </c>
      <c r="Y15" s="8"/>
      <c r="Z15" s="8"/>
      <c r="AA15" s="8"/>
      <c r="AB15" s="8"/>
      <c r="AC15" s="8"/>
      <c r="AD15" s="8"/>
    </row>
    <row r="16">
      <c r="A16" s="50" t="s">
        <v>70</v>
      </c>
      <c r="B16" s="50" t="s">
        <v>63</v>
      </c>
      <c r="C16" s="79"/>
      <c r="D16" s="84" t="s">
        <v>3020</v>
      </c>
      <c r="E16" s="53" t="s">
        <v>899</v>
      </c>
      <c r="F16" s="50" t="s">
        <v>2104</v>
      </c>
      <c r="G16" s="282" t="s">
        <v>3021</v>
      </c>
      <c r="H16" s="54" t="s">
        <v>499</v>
      </c>
      <c r="I16" s="311">
        <v>9.69115452E9</v>
      </c>
      <c r="J16" s="50" t="s">
        <v>60</v>
      </c>
      <c r="K16" s="71"/>
      <c r="L16" s="93"/>
      <c r="M16" s="59"/>
      <c r="N16" s="86"/>
      <c r="O16" s="61"/>
      <c r="P16" s="87">
        <v>350.0</v>
      </c>
      <c r="Q16" s="43"/>
      <c r="R16" s="44"/>
      <c r="S16" s="88"/>
      <c r="T16" s="95"/>
      <c r="U16" s="96"/>
      <c r="V16" s="89">
        <v>225.0</v>
      </c>
      <c r="W16" s="117" t="s">
        <v>17</v>
      </c>
      <c r="X16" s="69">
        <f>SUM(P9:P96)</f>
        <v>350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C17" s="79"/>
      <c r="D17" s="84" t="s">
        <v>3022</v>
      </c>
      <c r="E17" s="53" t="s">
        <v>105</v>
      </c>
      <c r="F17" s="50" t="s">
        <v>2104</v>
      </c>
      <c r="G17" s="371" t="s">
        <v>3023</v>
      </c>
      <c r="H17" s="54"/>
      <c r="I17" s="55" t="s">
        <v>3024</v>
      </c>
      <c r="J17" s="50" t="s">
        <v>49</v>
      </c>
      <c r="K17" s="71"/>
      <c r="L17" s="80">
        <v>700.0</v>
      </c>
      <c r="M17" s="59"/>
      <c r="N17" s="86"/>
      <c r="O17" s="61"/>
      <c r="P17" s="62"/>
      <c r="Q17" s="63"/>
      <c r="R17" s="64"/>
      <c r="S17" s="88"/>
      <c r="T17" s="95"/>
      <c r="U17" s="103"/>
      <c r="V17" s="110">
        <v>350.0</v>
      </c>
      <c r="W17" s="43" t="s">
        <v>18</v>
      </c>
      <c r="X17" s="69">
        <f>SUM(Q9:Q96)</f>
        <v>0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63</v>
      </c>
      <c r="C18" s="51"/>
      <c r="D18" s="84" t="s">
        <v>3025</v>
      </c>
      <c r="E18" s="53" t="s">
        <v>899</v>
      </c>
      <c r="F18" s="50" t="s">
        <v>2097</v>
      </c>
      <c r="G18" s="282" t="s">
        <v>3026</v>
      </c>
      <c r="H18" s="54"/>
      <c r="I18" s="55" t="s">
        <v>3027</v>
      </c>
      <c r="J18" s="50" t="s">
        <v>60</v>
      </c>
      <c r="K18" s="71"/>
      <c r="L18" s="80">
        <v>300.0</v>
      </c>
      <c r="M18" s="59"/>
      <c r="N18" s="86"/>
      <c r="O18" s="61"/>
      <c r="P18" s="62"/>
      <c r="Q18" s="63"/>
      <c r="R18" s="64"/>
      <c r="S18" s="88"/>
      <c r="T18" s="95"/>
      <c r="U18" s="96"/>
      <c r="V18" s="110">
        <v>150.0</v>
      </c>
      <c r="W18" s="41" t="s">
        <v>16</v>
      </c>
      <c r="X18" s="69">
        <f>SUM(O9:O96)</f>
        <v>0</v>
      </c>
      <c r="Y18" s="8"/>
      <c r="Z18" s="8"/>
      <c r="AA18" s="8"/>
      <c r="AB18" s="8"/>
      <c r="AC18" s="8"/>
      <c r="AD18" s="8"/>
    </row>
    <row r="19" ht="15.75" customHeight="1">
      <c r="A19" s="50" t="s">
        <v>70</v>
      </c>
      <c r="B19" s="50" t="s">
        <v>63</v>
      </c>
      <c r="C19" s="51"/>
      <c r="D19" s="84" t="s">
        <v>3028</v>
      </c>
      <c r="E19" s="92"/>
      <c r="F19" s="50" t="s">
        <v>73</v>
      </c>
      <c r="G19" s="289" t="s">
        <v>3029</v>
      </c>
      <c r="H19" s="54" t="s">
        <v>2218</v>
      </c>
      <c r="I19" s="55" t="s">
        <v>3030</v>
      </c>
      <c r="J19" s="50" t="s">
        <v>49</v>
      </c>
      <c r="K19" s="71">
        <v>890.0</v>
      </c>
      <c r="L19" s="58"/>
      <c r="M19" s="119"/>
      <c r="N19" s="86"/>
      <c r="O19" s="61"/>
      <c r="P19" s="73"/>
      <c r="Q19" s="74"/>
      <c r="R19" s="75"/>
      <c r="S19" s="76"/>
      <c r="T19" s="95"/>
      <c r="U19" s="103"/>
      <c r="V19" s="283">
        <v>890.0</v>
      </c>
      <c r="W19" s="108" t="s">
        <v>30</v>
      </c>
      <c r="X19" s="69">
        <f>SUM(X16:X18)</f>
        <v>350</v>
      </c>
      <c r="Y19" s="8"/>
      <c r="Z19" s="8"/>
      <c r="AA19" s="8"/>
      <c r="AB19" s="8"/>
      <c r="AC19" s="8"/>
      <c r="AD19" s="8"/>
    </row>
    <row r="20" ht="17.25" customHeight="1">
      <c r="A20" s="50" t="s">
        <v>70</v>
      </c>
      <c r="B20" s="50" t="s">
        <v>63</v>
      </c>
      <c r="C20" s="51"/>
      <c r="D20" s="84" t="s">
        <v>3031</v>
      </c>
      <c r="E20" s="53" t="s">
        <v>72</v>
      </c>
      <c r="F20" s="50" t="s">
        <v>73</v>
      </c>
      <c r="G20" s="282" t="s">
        <v>3032</v>
      </c>
      <c r="H20" s="54"/>
      <c r="I20" s="55" t="s">
        <v>3033</v>
      </c>
      <c r="J20" s="50" t="s">
        <v>77</v>
      </c>
      <c r="K20" s="71"/>
      <c r="L20" s="58">
        <v>244.0</v>
      </c>
      <c r="M20" s="119"/>
      <c r="N20" s="86"/>
      <c r="O20" s="61"/>
      <c r="P20" s="62"/>
      <c r="Q20" s="63"/>
      <c r="R20" s="64"/>
      <c r="S20" s="88"/>
      <c r="T20" s="95"/>
      <c r="U20" s="103"/>
      <c r="V20" s="53">
        <v>50.0</v>
      </c>
      <c r="W20" s="120"/>
      <c r="X20" s="121"/>
      <c r="Y20" s="8"/>
      <c r="Z20" s="8"/>
      <c r="AA20" s="8"/>
      <c r="AB20" s="8"/>
      <c r="AC20" s="8"/>
      <c r="AD20" s="8"/>
    </row>
    <row r="21">
      <c r="A21" s="50" t="s">
        <v>70</v>
      </c>
      <c r="B21" s="50" t="s">
        <v>53</v>
      </c>
      <c r="C21" s="51"/>
      <c r="D21" s="84" t="s">
        <v>54</v>
      </c>
      <c r="E21" s="53" t="s">
        <v>149</v>
      </c>
      <c r="F21" s="50" t="s">
        <v>249</v>
      </c>
      <c r="G21" s="364" t="s">
        <v>3034</v>
      </c>
      <c r="H21" s="54"/>
      <c r="I21" s="55" t="s">
        <v>2634</v>
      </c>
      <c r="J21" s="50" t="s">
        <v>60</v>
      </c>
      <c r="K21" s="71"/>
      <c r="L21" s="58"/>
      <c r="M21" s="59"/>
      <c r="N21" s="122" t="s">
        <v>323</v>
      </c>
      <c r="O21" s="61"/>
      <c r="P21" s="62"/>
      <c r="Q21" s="63"/>
      <c r="R21" s="64"/>
      <c r="S21" s="88"/>
      <c r="T21" s="95"/>
      <c r="U21" s="96"/>
      <c r="V21" s="89"/>
      <c r="W21" s="123" t="s">
        <v>31</v>
      </c>
      <c r="Y21" s="8"/>
      <c r="Z21" s="8"/>
      <c r="AA21" s="8"/>
      <c r="AB21" s="8"/>
      <c r="AC21" s="8"/>
      <c r="AD21" s="8"/>
    </row>
    <row r="22">
      <c r="A22" s="50" t="s">
        <v>70</v>
      </c>
      <c r="B22" s="50" t="s">
        <v>53</v>
      </c>
      <c r="C22" s="51"/>
      <c r="D22" s="84" t="s">
        <v>54</v>
      </c>
      <c r="E22" s="53" t="s">
        <v>149</v>
      </c>
      <c r="F22" s="50" t="s">
        <v>249</v>
      </c>
      <c r="G22" s="364" t="s">
        <v>3035</v>
      </c>
      <c r="H22" s="54"/>
      <c r="I22" s="55" t="s">
        <v>2634</v>
      </c>
      <c r="J22" s="50" t="s">
        <v>60</v>
      </c>
      <c r="K22" s="71"/>
      <c r="L22" s="58"/>
      <c r="M22" s="59"/>
      <c r="N22" s="122" t="s">
        <v>323</v>
      </c>
      <c r="O22" s="61"/>
      <c r="P22" s="62"/>
      <c r="Q22" s="63"/>
      <c r="R22" s="64"/>
      <c r="S22" s="88"/>
      <c r="T22" s="95"/>
      <c r="U22" s="103"/>
      <c r="V22" s="89"/>
      <c r="W22" s="124" t="s">
        <v>20</v>
      </c>
      <c r="X22" s="83">
        <f>SUM(S10:S98)</f>
        <v>0</v>
      </c>
      <c r="Y22" s="8"/>
      <c r="Z22" s="8"/>
      <c r="AA22" s="8"/>
      <c r="AB22" s="8"/>
      <c r="AC22" s="8"/>
      <c r="AD22" s="8"/>
    </row>
    <row r="23">
      <c r="A23" s="50" t="s">
        <v>70</v>
      </c>
      <c r="B23" s="50" t="s">
        <v>53</v>
      </c>
      <c r="C23" s="51"/>
      <c r="D23" s="84" t="s">
        <v>54</v>
      </c>
      <c r="E23" s="53" t="s">
        <v>149</v>
      </c>
      <c r="F23" s="50" t="s">
        <v>249</v>
      </c>
      <c r="G23" s="364" t="s">
        <v>3036</v>
      </c>
      <c r="H23" s="54"/>
      <c r="I23" s="55" t="s">
        <v>2634</v>
      </c>
      <c r="J23" s="50" t="s">
        <v>60</v>
      </c>
      <c r="K23" s="71"/>
      <c r="L23" s="58"/>
      <c r="M23" s="59"/>
      <c r="N23" s="86" t="s">
        <v>323</v>
      </c>
      <c r="O23" s="61"/>
      <c r="P23" s="62"/>
      <c r="Q23" s="63"/>
      <c r="R23" s="64"/>
      <c r="S23" s="125"/>
      <c r="T23" s="95"/>
      <c r="U23" s="96"/>
      <c r="V23" s="53"/>
      <c r="W23" s="126" t="s">
        <v>21</v>
      </c>
      <c r="X23" s="83">
        <f>SUM(T10:T98)</f>
        <v>0</v>
      </c>
      <c r="Y23" s="8"/>
      <c r="Z23" s="8"/>
      <c r="AA23" s="8"/>
      <c r="AB23" s="8"/>
      <c r="AC23" s="8"/>
      <c r="AD23" s="8"/>
    </row>
    <row r="24">
      <c r="A24" s="50" t="s">
        <v>70</v>
      </c>
      <c r="B24" s="50" t="s">
        <v>53</v>
      </c>
      <c r="C24" s="51"/>
      <c r="D24" s="84" t="s">
        <v>54</v>
      </c>
      <c r="E24" s="53" t="s">
        <v>149</v>
      </c>
      <c r="F24" s="50" t="s">
        <v>249</v>
      </c>
      <c r="G24" s="282" t="s">
        <v>3037</v>
      </c>
      <c r="H24" s="54"/>
      <c r="I24" s="55" t="s">
        <v>2634</v>
      </c>
      <c r="J24" s="50" t="s">
        <v>60</v>
      </c>
      <c r="K24" s="71"/>
      <c r="L24" s="58"/>
      <c r="M24" s="59"/>
      <c r="N24" s="86" t="s">
        <v>323</v>
      </c>
      <c r="O24" s="127"/>
      <c r="P24" s="62"/>
      <c r="Q24" s="63"/>
      <c r="R24" s="64"/>
      <c r="S24" s="76"/>
      <c r="T24" s="95"/>
      <c r="U24" s="128"/>
      <c r="V24" s="110"/>
      <c r="W24" s="108" t="s">
        <v>32</v>
      </c>
      <c r="X24" s="69">
        <f>SUM(X22:X23)</f>
        <v>0</v>
      </c>
      <c r="Y24" s="8"/>
      <c r="Z24" s="8"/>
      <c r="AA24" s="8"/>
      <c r="AB24" s="8"/>
      <c r="AC24" s="8"/>
      <c r="AD24" s="8"/>
    </row>
    <row r="25" ht="17.25" customHeight="1">
      <c r="A25" s="50" t="s">
        <v>70</v>
      </c>
      <c r="B25" s="50" t="s">
        <v>53</v>
      </c>
      <c r="C25" s="51"/>
      <c r="D25" s="141" t="s">
        <v>54</v>
      </c>
      <c r="E25" s="53" t="s">
        <v>149</v>
      </c>
      <c r="F25" s="50" t="s">
        <v>249</v>
      </c>
      <c r="G25" s="282" t="s">
        <v>3038</v>
      </c>
      <c r="H25" s="54"/>
      <c r="I25" s="55" t="s">
        <v>2634</v>
      </c>
      <c r="J25" s="50" t="s">
        <v>60</v>
      </c>
      <c r="K25" s="57"/>
      <c r="L25" s="58"/>
      <c r="M25" s="59"/>
      <c r="N25" s="86" t="s">
        <v>323</v>
      </c>
      <c r="O25" s="61"/>
      <c r="P25" s="62"/>
      <c r="Q25" s="63"/>
      <c r="R25" s="64"/>
      <c r="S25" s="88"/>
      <c r="T25" s="109"/>
      <c r="U25" s="103"/>
      <c r="V25" s="53"/>
      <c r="W25" s="130"/>
      <c r="X25" s="131"/>
      <c r="Y25" s="8"/>
      <c r="Z25" s="8"/>
      <c r="AA25" s="8"/>
      <c r="AB25" s="8"/>
      <c r="AC25" s="8"/>
      <c r="AD25" s="8"/>
    </row>
    <row r="26">
      <c r="A26" s="50" t="s">
        <v>70</v>
      </c>
      <c r="B26" s="50" t="s">
        <v>53</v>
      </c>
      <c r="C26" s="51"/>
      <c r="D26" s="141" t="s">
        <v>54</v>
      </c>
      <c r="E26" s="53" t="s">
        <v>149</v>
      </c>
      <c r="F26" s="50" t="s">
        <v>249</v>
      </c>
      <c r="G26" s="282" t="s">
        <v>3039</v>
      </c>
      <c r="H26" s="54"/>
      <c r="I26" s="55" t="s">
        <v>2634</v>
      </c>
      <c r="J26" s="50" t="s">
        <v>60</v>
      </c>
      <c r="K26" s="71"/>
      <c r="L26" s="80"/>
      <c r="M26" s="107"/>
      <c r="N26" s="86" t="s">
        <v>323</v>
      </c>
      <c r="O26" s="132"/>
      <c r="P26" s="62"/>
      <c r="Q26" s="63"/>
      <c r="R26" s="64"/>
      <c r="S26" s="88"/>
      <c r="T26" s="109"/>
      <c r="U26" s="96"/>
      <c r="V26" s="89"/>
      <c r="W26" s="8"/>
      <c r="X26" s="8"/>
      <c r="Y26" s="8"/>
      <c r="Z26" s="8"/>
      <c r="AA26" s="8"/>
      <c r="AB26" s="8"/>
      <c r="AC26" s="8"/>
      <c r="AD26" s="8"/>
    </row>
    <row r="27">
      <c r="A27" s="50" t="s">
        <v>70</v>
      </c>
      <c r="B27" s="50" t="s">
        <v>53</v>
      </c>
      <c r="C27" s="79"/>
      <c r="D27" s="84" t="s">
        <v>54</v>
      </c>
      <c r="E27" s="53" t="s">
        <v>149</v>
      </c>
      <c r="F27" s="50" t="s">
        <v>249</v>
      </c>
      <c r="G27" s="282" t="s">
        <v>3040</v>
      </c>
      <c r="H27" s="54"/>
      <c r="I27" s="55" t="s">
        <v>2634</v>
      </c>
      <c r="J27" s="50" t="s">
        <v>60</v>
      </c>
      <c r="K27" s="57"/>
      <c r="L27" s="58"/>
      <c r="M27" s="133"/>
      <c r="N27" s="86" t="s">
        <v>323</v>
      </c>
      <c r="O27" s="132"/>
      <c r="P27" s="73"/>
      <c r="Q27" s="74"/>
      <c r="R27" s="75"/>
      <c r="S27" s="88"/>
      <c r="T27" s="109"/>
      <c r="U27" s="96"/>
      <c r="V27" s="89"/>
      <c r="W27" s="8"/>
      <c r="X27" s="8"/>
      <c r="Y27" s="8"/>
      <c r="Z27" s="8"/>
      <c r="AA27" s="8"/>
      <c r="AB27" s="8"/>
      <c r="AC27" s="8"/>
      <c r="AD27" s="8"/>
    </row>
    <row r="28">
      <c r="A28" s="50" t="s">
        <v>70</v>
      </c>
      <c r="B28" s="50" t="s">
        <v>53</v>
      </c>
      <c r="C28" s="79"/>
      <c r="D28" s="84" t="s">
        <v>54</v>
      </c>
      <c r="E28" s="53" t="s">
        <v>149</v>
      </c>
      <c r="F28" s="50" t="s">
        <v>249</v>
      </c>
      <c r="G28" s="282" t="s">
        <v>3041</v>
      </c>
      <c r="H28" s="54"/>
      <c r="I28" s="55" t="s">
        <v>2634</v>
      </c>
      <c r="J28" s="50" t="s">
        <v>60</v>
      </c>
      <c r="K28" s="134"/>
      <c r="L28" s="58"/>
      <c r="M28" s="119"/>
      <c r="N28" s="86" t="s">
        <v>323</v>
      </c>
      <c r="O28" s="61"/>
      <c r="P28" s="62"/>
      <c r="Q28" s="63"/>
      <c r="R28" s="64"/>
      <c r="S28" s="88"/>
      <c r="T28" s="109"/>
      <c r="U28" s="135"/>
      <c r="V28" s="53"/>
      <c r="W28" s="136" t="s">
        <v>33</v>
      </c>
      <c r="X28" s="137">
        <f>SUM(X12,X19,X24)</f>
        <v>4909</v>
      </c>
      <c r="Y28" s="8"/>
      <c r="Z28" s="8"/>
      <c r="AA28" s="8"/>
      <c r="AB28" s="8"/>
      <c r="AC28" s="8"/>
      <c r="AD28" s="8"/>
    </row>
    <row r="29">
      <c r="A29" s="50" t="s">
        <v>70</v>
      </c>
      <c r="B29" s="50" t="s">
        <v>53</v>
      </c>
      <c r="C29" s="79"/>
      <c r="D29" s="84" t="s">
        <v>54</v>
      </c>
      <c r="E29" s="53" t="s">
        <v>149</v>
      </c>
      <c r="F29" s="50" t="s">
        <v>249</v>
      </c>
      <c r="G29" s="282" t="s">
        <v>3042</v>
      </c>
      <c r="H29" s="54"/>
      <c r="I29" s="55" t="s">
        <v>2634</v>
      </c>
      <c r="J29" s="50" t="s">
        <v>60</v>
      </c>
      <c r="K29" s="134"/>
      <c r="L29" s="58"/>
      <c r="M29" s="59"/>
      <c r="N29" s="122" t="s">
        <v>323</v>
      </c>
      <c r="O29" s="61"/>
      <c r="P29" s="62"/>
      <c r="Q29" s="63"/>
      <c r="R29" s="64"/>
      <c r="S29" s="76"/>
      <c r="T29" s="95"/>
      <c r="U29" s="138"/>
      <c r="V29" s="53"/>
      <c r="W29" s="8"/>
      <c r="X29" s="8"/>
      <c r="Y29" s="8"/>
      <c r="Z29" s="8"/>
      <c r="AA29" s="8"/>
      <c r="AB29" s="8"/>
      <c r="AC29" s="8"/>
      <c r="AD29" s="8"/>
    </row>
    <row r="30">
      <c r="A30" s="50" t="s">
        <v>70</v>
      </c>
      <c r="B30" s="50" t="s">
        <v>53</v>
      </c>
      <c r="C30" s="79"/>
      <c r="D30" s="70" t="s">
        <v>54</v>
      </c>
      <c r="E30" s="53" t="s">
        <v>149</v>
      </c>
      <c r="F30" s="50" t="s">
        <v>249</v>
      </c>
      <c r="G30" s="282" t="s">
        <v>3043</v>
      </c>
      <c r="H30" s="54"/>
      <c r="I30" s="311" t="s">
        <v>2634</v>
      </c>
      <c r="J30" s="50" t="s">
        <v>60</v>
      </c>
      <c r="K30" s="71"/>
      <c r="L30" s="58"/>
      <c r="M30" s="59"/>
      <c r="N30" s="86" t="s">
        <v>323</v>
      </c>
      <c r="O30" s="127"/>
      <c r="P30" s="62"/>
      <c r="Q30" s="63"/>
      <c r="R30" s="64"/>
      <c r="S30" s="88"/>
      <c r="T30" s="95"/>
      <c r="U30" s="138"/>
      <c r="V30" s="53"/>
      <c r="W30" s="8"/>
      <c r="X30" s="8"/>
      <c r="Y30" s="8"/>
      <c r="Z30" s="8"/>
      <c r="AA30" s="8"/>
      <c r="AB30" s="8"/>
      <c r="AC30" s="8"/>
      <c r="AD30" s="8"/>
    </row>
    <row r="31">
      <c r="A31" s="50" t="s">
        <v>70</v>
      </c>
      <c r="B31" s="50" t="s">
        <v>63</v>
      </c>
      <c r="C31" s="51"/>
      <c r="D31" s="70" t="s">
        <v>3044</v>
      </c>
      <c r="E31" s="53" t="s">
        <v>412</v>
      </c>
      <c r="F31" s="50" t="s">
        <v>73</v>
      </c>
      <c r="G31" s="282" t="s">
        <v>3045</v>
      </c>
      <c r="H31" s="54" t="s">
        <v>3046</v>
      </c>
      <c r="I31" s="55" t="s">
        <v>3047</v>
      </c>
      <c r="J31" s="50" t="s">
        <v>60</v>
      </c>
      <c r="K31" s="71"/>
      <c r="L31" s="80"/>
      <c r="M31" s="59">
        <v>147.0</v>
      </c>
      <c r="N31" s="86"/>
      <c r="O31" s="61"/>
      <c r="P31" s="62"/>
      <c r="Q31" s="63"/>
      <c r="R31" s="64"/>
      <c r="S31" s="139"/>
      <c r="T31" s="140"/>
      <c r="U31" s="138"/>
      <c r="V31" s="53">
        <v>50.0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70</v>
      </c>
      <c r="B32" s="50" t="s">
        <v>63</v>
      </c>
      <c r="C32" s="141"/>
      <c r="D32" s="70" t="s">
        <v>3048</v>
      </c>
      <c r="E32" s="53"/>
      <c r="F32" s="50" t="s">
        <v>73</v>
      </c>
      <c r="G32" s="282" t="s">
        <v>3049</v>
      </c>
      <c r="H32" s="54"/>
      <c r="I32" s="55" t="s">
        <v>3050</v>
      </c>
      <c r="J32" s="50" t="s">
        <v>77</v>
      </c>
      <c r="K32" s="71">
        <v>890.0</v>
      </c>
      <c r="L32" s="58"/>
      <c r="M32" s="59"/>
      <c r="N32" s="86"/>
      <c r="O32" s="61"/>
      <c r="P32" s="87"/>
      <c r="Q32" s="43"/>
      <c r="R32" s="44"/>
      <c r="S32" s="139"/>
      <c r="T32" s="140"/>
      <c r="U32" s="138"/>
      <c r="V32" s="283">
        <v>890.0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70</v>
      </c>
      <c r="B33" s="50" t="s">
        <v>63</v>
      </c>
      <c r="C33" s="51"/>
      <c r="D33" s="70" t="s">
        <v>3051</v>
      </c>
      <c r="E33" s="53" t="s">
        <v>79</v>
      </c>
      <c r="F33" s="50" t="s">
        <v>73</v>
      </c>
      <c r="G33" s="291" t="s">
        <v>3052</v>
      </c>
      <c r="H33" s="142"/>
      <c r="I33" s="55" t="s">
        <v>3053</v>
      </c>
      <c r="J33" s="50" t="s">
        <v>49</v>
      </c>
      <c r="K33" s="71"/>
      <c r="L33" s="58">
        <v>147.0</v>
      </c>
      <c r="M33" s="119"/>
      <c r="N33" s="86"/>
      <c r="O33" s="61"/>
      <c r="P33" s="62"/>
      <c r="Q33" s="63"/>
      <c r="R33" s="64"/>
      <c r="S33" s="139"/>
      <c r="T33" s="140"/>
      <c r="U33" s="135"/>
      <c r="V33" s="53">
        <v>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52</v>
      </c>
      <c r="B34" s="50" t="s">
        <v>63</v>
      </c>
      <c r="C34" s="144"/>
      <c r="D34" s="84" t="s">
        <v>3054</v>
      </c>
      <c r="E34" s="53" t="s">
        <v>122</v>
      </c>
      <c r="F34" s="50" t="s">
        <v>2097</v>
      </c>
      <c r="G34" s="282" t="s">
        <v>3055</v>
      </c>
      <c r="H34" s="54"/>
      <c r="I34" s="55" t="s">
        <v>3056</v>
      </c>
      <c r="J34" s="50" t="s">
        <v>49</v>
      </c>
      <c r="K34" s="71"/>
      <c r="L34" s="58"/>
      <c r="M34" s="119">
        <v>250.0</v>
      </c>
      <c r="N34" s="86"/>
      <c r="O34" s="61"/>
      <c r="P34" s="62"/>
      <c r="Q34" s="63"/>
      <c r="R34" s="64"/>
      <c r="S34" s="139"/>
      <c r="T34" s="140"/>
      <c r="U34" s="138"/>
      <c r="V34" s="53">
        <v>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70</v>
      </c>
      <c r="B35" s="50" t="s">
        <v>53</v>
      </c>
      <c r="C35" s="51"/>
      <c r="D35" s="161" t="s">
        <v>54</v>
      </c>
      <c r="E35" s="53"/>
      <c r="F35" s="50" t="s">
        <v>73</v>
      </c>
      <c r="G35" s="282" t="s">
        <v>3057</v>
      </c>
      <c r="H35" s="54"/>
      <c r="I35" s="55" t="s">
        <v>3050</v>
      </c>
      <c r="J35" s="50" t="s">
        <v>77</v>
      </c>
      <c r="K35" s="71" t="s">
        <v>86</v>
      </c>
      <c r="L35" s="58"/>
      <c r="M35" s="119"/>
      <c r="N35" s="86"/>
      <c r="O35" s="61"/>
      <c r="P35" s="73"/>
      <c r="Q35" s="74"/>
      <c r="R35" s="75"/>
      <c r="S35" s="139"/>
      <c r="T35" s="146"/>
      <c r="U35" s="138"/>
      <c r="V35" s="53" t="s">
        <v>54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70</v>
      </c>
      <c r="B36" s="50" t="s">
        <v>53</v>
      </c>
      <c r="C36" s="51"/>
      <c r="D36" s="161" t="s">
        <v>54</v>
      </c>
      <c r="E36" s="92"/>
      <c r="F36" s="50" t="s">
        <v>73</v>
      </c>
      <c r="G36" s="282" t="s">
        <v>3058</v>
      </c>
      <c r="H36" s="54"/>
      <c r="I36" s="54" t="s">
        <v>3050</v>
      </c>
      <c r="J36" s="50" t="s">
        <v>77</v>
      </c>
      <c r="K36" s="71" t="s">
        <v>86</v>
      </c>
      <c r="L36" s="58"/>
      <c r="M36" s="59"/>
      <c r="N36" s="86"/>
      <c r="O36" s="61"/>
      <c r="P36" s="87"/>
      <c r="Q36" s="43"/>
      <c r="R36" s="44"/>
      <c r="S36" s="139"/>
      <c r="T36" s="140"/>
      <c r="U36" s="138"/>
      <c r="V36" s="53" t="s">
        <v>54</v>
      </c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79"/>
      <c r="D37" s="147"/>
      <c r="E37" s="92"/>
      <c r="F37" s="50"/>
      <c r="G37" s="54"/>
      <c r="H37" s="54"/>
      <c r="I37" s="54"/>
      <c r="J37" s="56"/>
      <c r="K37" s="57"/>
      <c r="L37" s="58"/>
      <c r="M37" s="59"/>
      <c r="N37" s="86"/>
      <c r="O37" s="61"/>
      <c r="P37" s="62"/>
      <c r="Q37" s="63"/>
      <c r="R37" s="64"/>
      <c r="S37" s="139"/>
      <c r="T37" s="140"/>
      <c r="U37" s="135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79"/>
      <c r="D38" s="70"/>
      <c r="E38" s="53"/>
      <c r="F38" s="50"/>
      <c r="G38" s="372"/>
      <c r="H38" s="106"/>
      <c r="I38" s="54"/>
      <c r="J38" s="56"/>
      <c r="K38" s="57"/>
      <c r="L38" s="58"/>
      <c r="M38" s="59"/>
      <c r="N38" s="86"/>
      <c r="O38" s="61"/>
      <c r="P38" s="62"/>
      <c r="Q38" s="63"/>
      <c r="R38" s="64"/>
      <c r="S38" s="149"/>
      <c r="T38" s="140"/>
      <c r="U38" s="135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79"/>
      <c r="D39" s="52"/>
      <c r="E39" s="53"/>
      <c r="F39" s="50"/>
      <c r="G39" s="150"/>
      <c r="H39" s="150"/>
      <c r="I39" s="55"/>
      <c r="J39" s="50"/>
      <c r="K39" s="71"/>
      <c r="L39" s="58"/>
      <c r="M39" s="59"/>
      <c r="N39" s="81"/>
      <c r="O39" s="61"/>
      <c r="P39" s="73"/>
      <c r="Q39" s="74"/>
      <c r="R39" s="75"/>
      <c r="S39" s="139"/>
      <c r="T39" s="140"/>
      <c r="U39" s="135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51"/>
      <c r="D40" s="70"/>
      <c r="E40" s="53"/>
      <c r="F40" s="50"/>
      <c r="G40" s="54"/>
      <c r="H40" s="54"/>
      <c r="I40" s="55"/>
      <c r="J40" s="56"/>
      <c r="K40" s="71"/>
      <c r="L40" s="58"/>
      <c r="M40" s="59"/>
      <c r="N40" s="86"/>
      <c r="O40" s="61"/>
      <c r="P40" s="151"/>
      <c r="Q40" s="152"/>
      <c r="R40" s="153"/>
      <c r="S40" s="139"/>
      <c r="T40" s="140"/>
      <c r="U40" s="138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52"/>
      <c r="E41" s="53"/>
      <c r="F41" s="50"/>
      <c r="G41" s="54"/>
      <c r="H41" s="54"/>
      <c r="I41" s="53"/>
      <c r="J41" s="56"/>
      <c r="K41" s="134"/>
      <c r="L41" s="58"/>
      <c r="M41" s="59"/>
      <c r="N41" s="86"/>
      <c r="O41" s="61"/>
      <c r="P41" s="62"/>
      <c r="Q41" s="63"/>
      <c r="R41" s="64"/>
      <c r="S41" s="139"/>
      <c r="T41" s="140"/>
      <c r="U41" s="135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84"/>
      <c r="E42" s="92"/>
      <c r="F42" s="50"/>
      <c r="G42" s="54"/>
      <c r="H42" s="54"/>
      <c r="I42" s="55"/>
      <c r="J42" s="56"/>
      <c r="K42" s="71"/>
      <c r="L42" s="58"/>
      <c r="M42" s="107"/>
      <c r="N42" s="154"/>
      <c r="O42" s="127"/>
      <c r="P42" s="62"/>
      <c r="Q42" s="63"/>
      <c r="R42" s="64"/>
      <c r="S42" s="139"/>
      <c r="T42" s="140"/>
      <c r="U42" s="138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70"/>
      <c r="E43" s="53"/>
      <c r="F43" s="50"/>
      <c r="G43" s="54"/>
      <c r="H43" s="54"/>
      <c r="I43" s="55"/>
      <c r="J43" s="56"/>
      <c r="K43" s="71"/>
      <c r="L43" s="93"/>
      <c r="M43" s="59"/>
      <c r="N43" s="155"/>
      <c r="O43" s="61"/>
      <c r="P43" s="62"/>
      <c r="Q43" s="63"/>
      <c r="R43" s="64"/>
      <c r="S43" s="139"/>
      <c r="T43" s="140"/>
      <c r="U43" s="138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79"/>
      <c r="D44" s="156"/>
      <c r="E44" s="92"/>
      <c r="F44" s="50"/>
      <c r="G44" s="157"/>
      <c r="H44" s="157"/>
      <c r="I44" s="150"/>
      <c r="J44" s="56"/>
      <c r="K44" s="57"/>
      <c r="L44" s="58"/>
      <c r="M44" s="59"/>
      <c r="N44" s="154"/>
      <c r="O44" s="61"/>
      <c r="P44" s="62"/>
      <c r="Q44" s="63"/>
      <c r="R44" s="64"/>
      <c r="S44" s="139"/>
      <c r="T44" s="146"/>
      <c r="U44" s="135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79"/>
      <c r="D45" s="91"/>
      <c r="E45" s="53"/>
      <c r="F45" s="50"/>
      <c r="G45" s="54"/>
      <c r="H45" s="54"/>
      <c r="I45" s="55"/>
      <c r="J45" s="50"/>
      <c r="K45" s="71"/>
      <c r="L45" s="58"/>
      <c r="M45" s="59"/>
      <c r="N45" s="159"/>
      <c r="O45" s="61"/>
      <c r="P45" s="62"/>
      <c r="Q45" s="63"/>
      <c r="R45" s="64"/>
      <c r="S45" s="139"/>
      <c r="T45" s="146"/>
      <c r="U45" s="103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51"/>
      <c r="D46" s="91"/>
      <c r="E46" s="92"/>
      <c r="F46" s="50"/>
      <c r="G46" s="54"/>
      <c r="H46" s="54"/>
      <c r="I46" s="55"/>
      <c r="J46" s="50"/>
      <c r="K46" s="57"/>
      <c r="L46" s="58"/>
      <c r="M46" s="59"/>
      <c r="N46" s="160"/>
      <c r="O46" s="132"/>
      <c r="P46" s="62"/>
      <c r="Q46" s="63"/>
      <c r="R46" s="64"/>
      <c r="S46" s="149"/>
      <c r="T46" s="140"/>
      <c r="U46" s="103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161"/>
      <c r="E47" s="92"/>
      <c r="F47" s="50"/>
      <c r="G47" s="54"/>
      <c r="H47" s="54"/>
      <c r="I47" s="55"/>
      <c r="J47" s="50"/>
      <c r="K47" s="71"/>
      <c r="L47" s="93"/>
      <c r="M47" s="59"/>
      <c r="N47" s="160"/>
      <c r="O47" s="61"/>
      <c r="P47" s="62"/>
      <c r="Q47" s="63"/>
      <c r="R47" s="64"/>
      <c r="S47" s="139"/>
      <c r="T47" s="140"/>
      <c r="U47" s="96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52"/>
      <c r="E48" s="92"/>
      <c r="F48" s="50"/>
      <c r="G48" s="162"/>
      <c r="H48" s="162"/>
      <c r="I48" s="55"/>
      <c r="J48" s="56"/>
      <c r="K48" s="71"/>
      <c r="L48" s="58"/>
      <c r="M48" s="143"/>
      <c r="N48" s="160"/>
      <c r="O48" s="61"/>
      <c r="P48" s="62"/>
      <c r="Q48" s="74"/>
      <c r="R48" s="75"/>
      <c r="S48" s="163"/>
      <c r="T48" s="164"/>
      <c r="U48" s="103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79"/>
      <c r="D49" s="52"/>
      <c r="E49" s="92"/>
      <c r="F49" s="50"/>
      <c r="G49" s="54"/>
      <c r="H49" s="54"/>
      <c r="I49" s="54"/>
      <c r="J49" s="56"/>
      <c r="K49" s="71"/>
      <c r="L49" s="58"/>
      <c r="M49" s="165"/>
      <c r="N49" s="160"/>
      <c r="O49" s="61"/>
      <c r="P49" s="62"/>
      <c r="Q49" s="63"/>
      <c r="R49" s="64"/>
      <c r="S49" s="163"/>
      <c r="T49" s="166"/>
      <c r="U49" s="135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51"/>
      <c r="D50" s="52"/>
      <c r="E50" s="92"/>
      <c r="F50" s="50"/>
      <c r="G50" s="54"/>
      <c r="H50" s="54"/>
      <c r="I50" s="54"/>
      <c r="J50" s="56"/>
      <c r="K50" s="71"/>
      <c r="L50" s="58"/>
      <c r="M50" s="165"/>
      <c r="N50" s="160"/>
      <c r="O50" s="61"/>
      <c r="P50" s="87"/>
      <c r="Q50" s="43"/>
      <c r="R50" s="44"/>
      <c r="S50" s="163"/>
      <c r="T50" s="166"/>
      <c r="U50" s="138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145"/>
      <c r="E51" s="53"/>
      <c r="F51" s="50"/>
      <c r="G51" s="54"/>
      <c r="H51" s="54"/>
      <c r="I51" s="167"/>
      <c r="J51" s="50"/>
      <c r="K51" s="57"/>
      <c r="L51" s="58"/>
      <c r="M51" s="165"/>
      <c r="N51" s="160"/>
      <c r="O51" s="61"/>
      <c r="P51" s="73"/>
      <c r="Q51" s="74"/>
      <c r="R51" s="75"/>
      <c r="S51" s="168"/>
      <c r="T51" s="166"/>
      <c r="U51" s="135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69"/>
      <c r="E52" s="92"/>
      <c r="F52" s="50"/>
      <c r="G52" s="54"/>
      <c r="H52" s="54"/>
      <c r="I52" s="167"/>
      <c r="J52" s="56"/>
      <c r="K52" s="57"/>
      <c r="L52" s="58"/>
      <c r="M52" s="170"/>
      <c r="N52" s="160"/>
      <c r="O52" s="171"/>
      <c r="P52" s="73"/>
      <c r="Q52" s="74"/>
      <c r="R52" s="75"/>
      <c r="S52" s="163"/>
      <c r="T52" s="166"/>
      <c r="U52" s="135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79"/>
      <c r="E53" s="92"/>
      <c r="F53" s="50"/>
      <c r="G53" s="54"/>
      <c r="H53" s="54"/>
      <c r="I53" s="55"/>
      <c r="J53" s="56"/>
      <c r="K53" s="71"/>
      <c r="L53" s="58"/>
      <c r="M53" s="165"/>
      <c r="N53" s="172"/>
      <c r="O53" s="171"/>
      <c r="P53" s="62"/>
      <c r="Q53" s="63"/>
      <c r="R53" s="64"/>
      <c r="S53" s="163"/>
      <c r="T53" s="166"/>
      <c r="U53" s="138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51"/>
      <c r="E54" s="92"/>
      <c r="F54" s="50"/>
      <c r="G54" s="106"/>
      <c r="H54" s="106"/>
      <c r="I54" s="55"/>
      <c r="J54" s="56"/>
      <c r="K54" s="57"/>
      <c r="L54" s="58"/>
      <c r="M54" s="165"/>
      <c r="N54" s="160"/>
      <c r="O54" s="171"/>
      <c r="P54" s="73"/>
      <c r="Q54" s="74"/>
      <c r="R54" s="75"/>
      <c r="S54" s="163"/>
      <c r="T54" s="164"/>
      <c r="U54" s="138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173"/>
      <c r="F55" s="50"/>
      <c r="G55" s="54"/>
      <c r="H55" s="54"/>
      <c r="I55" s="55"/>
      <c r="J55" s="56"/>
      <c r="K55" s="71"/>
      <c r="L55" s="174"/>
      <c r="M55" s="165"/>
      <c r="N55" s="172"/>
      <c r="O55" s="171"/>
      <c r="P55" s="62"/>
      <c r="Q55" s="63"/>
      <c r="R55" s="64"/>
      <c r="S55" s="168"/>
      <c r="T55" s="166"/>
      <c r="U55" s="138"/>
      <c r="V55" s="89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23"/>
      <c r="F56" s="50"/>
      <c r="G56" s="175"/>
      <c r="H56" s="175"/>
      <c r="I56" s="55"/>
      <c r="J56" s="56"/>
      <c r="K56" s="71"/>
      <c r="L56" s="58"/>
      <c r="M56" s="165"/>
      <c r="N56" s="176"/>
      <c r="O56" s="171"/>
      <c r="P56" s="62"/>
      <c r="Q56" s="63"/>
      <c r="R56" s="64"/>
      <c r="S56" s="168"/>
      <c r="T56" s="166"/>
      <c r="U56" s="138"/>
      <c r="V56" s="53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54"/>
      <c r="H57" s="54"/>
      <c r="I57" s="55"/>
      <c r="J57" s="56"/>
      <c r="K57" s="177"/>
      <c r="L57" s="58"/>
      <c r="M57" s="165"/>
      <c r="N57" s="160"/>
      <c r="O57" s="171"/>
      <c r="P57" s="151"/>
      <c r="Q57" s="152"/>
      <c r="R57" s="153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5"/>
      <c r="J58" s="56"/>
      <c r="K58" s="178"/>
      <c r="L58" s="58"/>
      <c r="M58" s="165"/>
      <c r="N58" s="172"/>
      <c r="O58" s="179"/>
      <c r="P58" s="151"/>
      <c r="Q58" s="152"/>
      <c r="R58" s="153"/>
      <c r="S58" s="168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5"/>
      <c r="J59" s="56"/>
      <c r="K59" s="177"/>
      <c r="L59" s="58"/>
      <c r="M59" s="180"/>
      <c r="N59" s="160"/>
      <c r="O59" s="171"/>
      <c r="P59" s="62"/>
      <c r="Q59" s="63"/>
      <c r="R59" s="64"/>
      <c r="S59" s="163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141"/>
      <c r="E60" s="23"/>
      <c r="F60" s="50"/>
      <c r="G60" s="54"/>
      <c r="H60" s="54"/>
      <c r="I60" s="55"/>
      <c r="J60" s="56"/>
      <c r="K60" s="177"/>
      <c r="L60" s="58"/>
      <c r="M60" s="165"/>
      <c r="N60" s="176"/>
      <c r="O60" s="171"/>
      <c r="P60" s="73"/>
      <c r="Q60" s="74"/>
      <c r="R60" s="75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79"/>
      <c r="D61" s="51"/>
      <c r="E61" s="23"/>
      <c r="F61" s="50"/>
      <c r="G61" s="373"/>
      <c r="H61" s="54"/>
      <c r="I61" s="55"/>
      <c r="J61" s="56"/>
      <c r="K61" s="177"/>
      <c r="L61" s="58"/>
      <c r="M61" s="165"/>
      <c r="N61" s="172"/>
      <c r="O61" s="171"/>
      <c r="P61" s="73"/>
      <c r="Q61" s="74"/>
      <c r="R61" s="75"/>
      <c r="S61" s="163"/>
      <c r="T61" s="166"/>
      <c r="U61" s="138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51"/>
      <c r="D62" s="51"/>
      <c r="E62" s="23"/>
      <c r="F62" s="50"/>
      <c r="G62" s="54"/>
      <c r="H62" s="54"/>
      <c r="I62" s="55"/>
      <c r="J62" s="56"/>
      <c r="K62" s="177"/>
      <c r="L62" s="93"/>
      <c r="M62" s="165"/>
      <c r="N62" s="181"/>
      <c r="O62" s="179"/>
      <c r="P62" s="62"/>
      <c r="Q62" s="74"/>
      <c r="R62" s="75"/>
      <c r="S62" s="163"/>
      <c r="T62" s="166"/>
      <c r="U62" s="135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177"/>
      <c r="L63" s="58"/>
      <c r="M63" s="165"/>
      <c r="N63" s="181"/>
      <c r="O63" s="171"/>
      <c r="P63" s="73"/>
      <c r="Q63" s="74"/>
      <c r="R63" s="75"/>
      <c r="S63" s="163"/>
      <c r="T63" s="166"/>
      <c r="U63" s="138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177"/>
      <c r="L64" s="58"/>
      <c r="M64" s="170"/>
      <c r="N64" s="181"/>
      <c r="O64" s="179"/>
      <c r="P64" s="62"/>
      <c r="Q64" s="63"/>
      <c r="R64" s="64"/>
      <c r="S64" s="163"/>
      <c r="T64" s="166"/>
      <c r="U64" s="138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177"/>
      <c r="L65" s="58"/>
      <c r="M65" s="170"/>
      <c r="N65" s="181"/>
      <c r="O65" s="179"/>
      <c r="P65" s="73"/>
      <c r="Q65" s="74"/>
      <c r="R65" s="75"/>
      <c r="S65" s="163"/>
      <c r="T65" s="166"/>
      <c r="U65" s="138"/>
      <c r="V65" s="182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178"/>
      <c r="L66" s="93"/>
      <c r="M66" s="165"/>
      <c r="N66" s="160"/>
      <c r="O66" s="179"/>
      <c r="P66" s="62"/>
      <c r="Q66" s="63"/>
      <c r="R66" s="64"/>
      <c r="S66" s="163"/>
      <c r="T66" s="166"/>
      <c r="U66" s="138"/>
      <c r="V66" s="53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178"/>
      <c r="L67" s="93"/>
      <c r="M67" s="170"/>
      <c r="N67" s="176"/>
      <c r="O67" s="171"/>
      <c r="P67" s="73"/>
      <c r="Q67" s="74"/>
      <c r="R67" s="75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0"/>
      <c r="K68" s="177"/>
      <c r="L68" s="93"/>
      <c r="M68" s="170"/>
      <c r="N68" s="160"/>
      <c r="O68" s="183"/>
      <c r="P68" s="73"/>
      <c r="Q68" s="74"/>
      <c r="R68" s="75"/>
      <c r="S68" s="163"/>
      <c r="T68" s="166"/>
      <c r="U68" s="135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84"/>
      <c r="F69" s="50"/>
      <c r="G69" s="54"/>
      <c r="H69" s="54"/>
      <c r="I69" s="55"/>
      <c r="J69" s="56"/>
      <c r="K69" s="186"/>
      <c r="L69" s="93"/>
      <c r="M69" s="165"/>
      <c r="N69" s="172"/>
      <c r="O69" s="179"/>
      <c r="P69" s="62"/>
      <c r="Q69" s="63"/>
      <c r="R69" s="64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186"/>
      <c r="L70" s="93"/>
      <c r="M70" s="170"/>
      <c r="N70" s="172"/>
      <c r="O70" s="179"/>
      <c r="P70" s="73"/>
      <c r="Q70" s="74"/>
      <c r="R70" s="75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177"/>
      <c r="L71" s="93"/>
      <c r="M71" s="187"/>
      <c r="N71" s="172"/>
      <c r="O71" s="179"/>
      <c r="P71" s="73"/>
      <c r="Q71" s="74"/>
      <c r="R71" s="75"/>
      <c r="S71" s="163"/>
      <c r="T71" s="166"/>
      <c r="U71" s="138"/>
      <c r="V71" s="89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185"/>
      <c r="L72" s="58"/>
      <c r="M72" s="170"/>
      <c r="N72" s="172"/>
      <c r="O72" s="179"/>
      <c r="P72" s="73"/>
      <c r="Q72" s="74"/>
      <c r="R72" s="75"/>
      <c r="S72" s="163"/>
      <c r="T72" s="166"/>
      <c r="U72" s="138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8"/>
      <c r="D73" s="189"/>
      <c r="E73" s="184"/>
      <c r="F73" s="50"/>
      <c r="G73" s="54"/>
      <c r="H73" s="54"/>
      <c r="I73" s="55"/>
      <c r="J73" s="56"/>
      <c r="K73" s="190"/>
      <c r="L73" s="58"/>
      <c r="M73" s="191"/>
      <c r="N73" s="192"/>
      <c r="O73" s="193"/>
      <c r="P73" s="73"/>
      <c r="Q73" s="74"/>
      <c r="R73" s="75"/>
      <c r="S73" s="194"/>
      <c r="T73" s="195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51"/>
      <c r="E74" s="184"/>
      <c r="F74" s="50"/>
      <c r="G74" s="54"/>
      <c r="H74" s="54"/>
      <c r="I74" s="55"/>
      <c r="J74" s="56"/>
      <c r="K74" s="196"/>
      <c r="L74" s="93"/>
      <c r="M74" s="191"/>
      <c r="N74" s="192"/>
      <c r="O74" s="197"/>
      <c r="P74" s="151"/>
      <c r="Q74" s="152"/>
      <c r="R74" s="153"/>
      <c r="S74" s="194"/>
      <c r="T74" s="195"/>
      <c r="U74" s="138"/>
      <c r="V74" s="182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91"/>
      <c r="E75" s="184"/>
      <c r="F75" s="50"/>
      <c r="G75" s="54"/>
      <c r="H75" s="54"/>
      <c r="I75" s="54"/>
      <c r="J75" s="56"/>
      <c r="K75" s="190"/>
      <c r="L75" s="93"/>
      <c r="M75" s="198"/>
      <c r="N75" s="192"/>
      <c r="O75" s="197"/>
      <c r="P75" s="73"/>
      <c r="Q75" s="74"/>
      <c r="R75" s="75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51"/>
      <c r="E76" s="184"/>
      <c r="F76" s="50"/>
      <c r="G76" s="54"/>
      <c r="H76" s="54"/>
      <c r="I76" s="54"/>
      <c r="J76" s="56"/>
      <c r="K76" s="190"/>
      <c r="L76" s="58"/>
      <c r="M76" s="191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196"/>
      <c r="L77" s="93"/>
      <c r="M77" s="191"/>
      <c r="N77" s="192"/>
      <c r="O77" s="197"/>
      <c r="P77" s="73"/>
      <c r="Q77" s="74"/>
      <c r="R77" s="75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23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99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196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182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8"/>
      <c r="D80" s="51"/>
      <c r="E80" s="23"/>
      <c r="F80" s="50"/>
      <c r="G80" s="200"/>
      <c r="H80" s="200"/>
      <c r="I80" s="200"/>
      <c r="J80" s="56"/>
      <c r="K80" s="190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201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2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190"/>
      <c r="L82" s="93"/>
      <c r="M82" s="191"/>
      <c r="N82" s="192"/>
      <c r="O82" s="197"/>
      <c r="P82" s="73"/>
      <c r="Q82" s="74"/>
      <c r="R82" s="75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203"/>
      <c r="L83" s="204"/>
      <c r="M83" s="205"/>
      <c r="N83" s="206"/>
      <c r="O83" s="207"/>
      <c r="P83" s="208"/>
      <c r="Q83" s="209"/>
      <c r="R83" s="210"/>
      <c r="S83" s="211"/>
      <c r="T83" s="212"/>
      <c r="U83" s="213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03"/>
      <c r="L85" s="204"/>
      <c r="M85" s="205"/>
      <c r="N85" s="206"/>
      <c r="O85" s="207"/>
      <c r="P85" s="208"/>
      <c r="Q85" s="209"/>
      <c r="R85" s="210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214"/>
      <c r="L86" s="204"/>
      <c r="M86" s="215"/>
      <c r="N86" s="216"/>
      <c r="O86" s="217"/>
      <c r="P86" s="218"/>
      <c r="Q86" s="219"/>
      <c r="R86" s="220"/>
      <c r="S86" s="22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184"/>
      <c r="F87" s="50"/>
      <c r="G87" s="200"/>
      <c r="H87" s="200"/>
      <c r="I87" s="200"/>
      <c r="J87" s="56"/>
      <c r="K87" s="203"/>
      <c r="L87" s="222"/>
      <c r="M87" s="205"/>
      <c r="N87" s="206"/>
      <c r="O87" s="207"/>
      <c r="P87" s="223"/>
      <c r="Q87" s="224"/>
      <c r="R87" s="225"/>
      <c r="S87" s="21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203"/>
      <c r="L94" s="222"/>
      <c r="M94" s="205"/>
      <c r="N94" s="206"/>
      <c r="O94" s="207"/>
      <c r="P94" s="223"/>
      <c r="Q94" s="224"/>
      <c r="R94" s="225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26"/>
      <c r="E95" s="227"/>
      <c r="F95" s="4"/>
      <c r="G95" s="228"/>
      <c r="H95" s="229"/>
      <c r="I95" s="230"/>
      <c r="J95" s="4"/>
      <c r="K95" s="231"/>
      <c r="Q95" s="231"/>
      <c r="R95" s="231"/>
      <c r="S95" s="232"/>
      <c r="T95" s="232"/>
      <c r="U95" s="233"/>
      <c r="V95" s="234">
        <f>SUM(V7:V94)</f>
        <v>3705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35"/>
      <c r="E96" s="236"/>
      <c r="F96" s="1"/>
      <c r="G96" s="237"/>
      <c r="H96" s="238"/>
      <c r="I96" s="239"/>
      <c r="J96" s="1"/>
      <c r="K96" s="240" t="s">
        <v>34</v>
      </c>
      <c r="L96" s="241"/>
      <c r="Q96" s="241"/>
      <c r="R96" s="241"/>
      <c r="S96" s="232"/>
      <c r="T96" s="232"/>
      <c r="U96" s="23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42"/>
      <c r="D97" s="17"/>
      <c r="E97" s="243"/>
      <c r="F97" s="244"/>
      <c r="G97" s="228"/>
      <c r="H97" s="3"/>
      <c r="I97" s="3"/>
      <c r="J97" s="1"/>
      <c r="K97" s="189">
        <f>SUM(K7:K94)</f>
        <v>2130</v>
      </c>
      <c r="L97" s="245" t="s">
        <v>35</v>
      </c>
      <c r="M97" s="246"/>
      <c r="Q97" s="246"/>
      <c r="R97" s="246"/>
      <c r="S97" s="247"/>
      <c r="T97" s="247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28"/>
      <c r="H98" s="3"/>
      <c r="I98" s="3"/>
      <c r="J98" s="1"/>
      <c r="K98" s="189">
        <f>SUM(K97*2%)</f>
        <v>42.6</v>
      </c>
      <c r="L98" s="248">
        <f>SUM(L7:L94)</f>
        <v>1935</v>
      </c>
      <c r="M98" s="249" t="s">
        <v>24</v>
      </c>
      <c r="Q98" s="249"/>
      <c r="R98" s="249"/>
      <c r="S98" s="250" t="s">
        <v>36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1"/>
      <c r="K99" s="251"/>
      <c r="L99" s="91">
        <f>SUM(L98*1%)</f>
        <v>19.35</v>
      </c>
      <c r="M99" s="252" t="s">
        <v>37</v>
      </c>
      <c r="N99" s="253"/>
      <c r="Q99" s="253"/>
      <c r="R99" s="253"/>
      <c r="S99" s="232"/>
      <c r="T99" s="232"/>
      <c r="U99" s="23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254" t="s">
        <v>38</v>
      </c>
      <c r="H100" s="298">
        <f>SUM(M7)</f>
        <v>147</v>
      </c>
      <c r="I100" s="3"/>
      <c r="J100" s="1"/>
      <c r="K100" s="8"/>
      <c r="L100" s="251"/>
      <c r="M100" s="248">
        <f>SUM(M7:M94)</f>
        <v>1088</v>
      </c>
      <c r="N100" s="253"/>
      <c r="Q100" s="253"/>
      <c r="R100" s="253"/>
      <c r="S100" s="256"/>
      <c r="T100" s="256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57"/>
      <c r="G101" s="258" t="s">
        <v>39</v>
      </c>
      <c r="H101" s="259">
        <f>SUM(K97,L98,M100,N102,O103,R107)</f>
        <v>5647</v>
      </c>
      <c r="I101" s="3"/>
      <c r="J101" s="1"/>
      <c r="K101" s="8"/>
      <c r="L101" s="8"/>
      <c r="M101" s="91">
        <f>SUM(M100*1%)</f>
        <v>10.88</v>
      </c>
      <c r="N101" s="260" t="s">
        <v>40</v>
      </c>
      <c r="O101" s="231"/>
      <c r="Q101" s="231"/>
      <c r="R101" s="231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41</v>
      </c>
      <c r="H102" s="259">
        <f>SUM(S108,T109,U110)</f>
        <v>0</v>
      </c>
      <c r="I102" s="3"/>
      <c r="J102" s="1"/>
      <c r="K102" s="8"/>
      <c r="L102" s="8"/>
      <c r="M102" s="18"/>
      <c r="N102" s="189">
        <f>SUM(N7:N94)</f>
        <v>494</v>
      </c>
      <c r="O102" s="261" t="s">
        <v>42</v>
      </c>
      <c r="P102" s="262"/>
      <c r="Q102" s="262"/>
      <c r="R102" s="262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58" t="s">
        <v>43</v>
      </c>
      <c r="H103" s="259">
        <f>SUM(P105,Q106,O103)</f>
        <v>350</v>
      </c>
      <c r="I103" s="3"/>
      <c r="J103" s="1"/>
      <c r="K103" s="8"/>
      <c r="L103" s="8"/>
      <c r="M103" s="1"/>
      <c r="N103" s="189">
        <f>SUM(N102*1%)</f>
        <v>4.94</v>
      </c>
      <c r="O103" s="189">
        <f>SUM(O7:O94)</f>
        <v>0</v>
      </c>
      <c r="P103" s="262"/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1"/>
      <c r="K104" s="8"/>
      <c r="L104" s="8"/>
      <c r="M104" s="1"/>
      <c r="N104" s="1"/>
      <c r="O104" s="189">
        <f>SUM(O103*2%)</f>
        <v>0</v>
      </c>
      <c r="P104" s="263" t="s">
        <v>44</v>
      </c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64" t="s">
        <v>45</v>
      </c>
      <c r="H105" s="265">
        <f>SUM(L8,L11,M14,K15,P16,L18,M31)</f>
        <v>1794</v>
      </c>
      <c r="I105" s="282">
        <v>0.0</v>
      </c>
      <c r="J105" s="1"/>
      <c r="K105" s="8"/>
      <c r="L105" s="8"/>
      <c r="M105" s="1"/>
      <c r="N105" s="1"/>
      <c r="O105" s="8"/>
      <c r="P105" s="189">
        <f>SUM(P7:P95)</f>
        <v>350</v>
      </c>
      <c r="Q105" s="267" t="s">
        <v>46</v>
      </c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8" t="s">
        <v>47</v>
      </c>
      <c r="H106" s="302">
        <f>SUM(M7,N10,L12,M13,L20,K32)</f>
        <v>2016</v>
      </c>
      <c r="I106" s="303">
        <f>SUM(M7)</f>
        <v>147</v>
      </c>
      <c r="J106" s="1"/>
      <c r="K106" s="8"/>
      <c r="L106" s="8"/>
      <c r="M106" s="1"/>
      <c r="N106" s="1"/>
      <c r="O106" s="8"/>
      <c r="P106" s="189">
        <f>SUM(P105*2%)</f>
        <v>7</v>
      </c>
      <c r="Q106" s="17">
        <f>SUM(Q7:Q94)</f>
        <v>0</v>
      </c>
      <c r="R106" s="270" t="s">
        <v>48</v>
      </c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71" t="s">
        <v>49</v>
      </c>
      <c r="H107" s="302">
        <f>SUM(N9,L17,K19,L33,M34)</f>
        <v>2187</v>
      </c>
      <c r="I107" s="301"/>
      <c r="J107" s="1"/>
      <c r="K107" s="8"/>
      <c r="L107" s="8"/>
      <c r="M107" s="1"/>
      <c r="N107" s="1"/>
      <c r="O107" s="8"/>
      <c r="P107" s="18"/>
      <c r="Q107" s="189">
        <f>SUM(Q106*2%)</f>
        <v>0</v>
      </c>
      <c r="R107" s="17">
        <f>SUM(R7:R94)</f>
        <v>0</v>
      </c>
      <c r="S107" s="272" t="s">
        <v>50</v>
      </c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44"/>
      <c r="D108" s="17"/>
      <c r="E108" s="1"/>
      <c r="F108" s="1"/>
      <c r="G108" s="3"/>
      <c r="H108" s="3"/>
      <c r="I108" s="3"/>
      <c r="J108" s="1"/>
      <c r="K108" s="8"/>
      <c r="L108" s="8"/>
      <c r="M108" s="1"/>
      <c r="N108" s="1"/>
      <c r="O108" s="8"/>
      <c r="P108" s="1"/>
      <c r="Q108" s="1"/>
      <c r="R108" s="189">
        <f>SUM(R107*1%)</f>
        <v>0</v>
      </c>
      <c r="S108" s="189">
        <f>SUM(S7:S95)</f>
        <v>0</v>
      </c>
      <c r="T108" s="273" t="s">
        <v>47</v>
      </c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"/>
      <c r="S109" s="189">
        <f>SUM(S108*2%)</f>
        <v>0</v>
      </c>
      <c r="T109" s="189">
        <f>SUM(T7:T95)</f>
        <v>0</v>
      </c>
      <c r="U109" s="274" t="s">
        <v>49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189">
        <f>SUM(T109*2%)</f>
        <v>0</v>
      </c>
      <c r="U110" s="275">
        <f>SUM(U7:U95)</f>
        <v>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8"/>
      <c r="U111" s="189">
        <f>SUM(U110*1%)</f>
        <v>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276"/>
      <c r="U112" s="277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8"/>
      <c r="D228" s="278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77"/>
      <c r="V1002" s="8"/>
      <c r="Y1002" s="8"/>
      <c r="Z1002" s="8"/>
      <c r="AA1002" s="8"/>
      <c r="AB1002" s="8"/>
      <c r="AC1002" s="8"/>
      <c r="AD1002" s="8"/>
    </row>
    <row r="1003">
      <c r="M1003" s="279"/>
      <c r="N1003" s="279"/>
      <c r="P1003" s="279"/>
      <c r="Q1003" s="279"/>
      <c r="R1003" s="279"/>
    </row>
  </sheetData>
  <mergeCells count="15">
    <mergeCell ref="K95:P95"/>
    <mergeCell ref="L96:P96"/>
    <mergeCell ref="M97:P97"/>
    <mergeCell ref="M98:P98"/>
    <mergeCell ref="S98:U98"/>
    <mergeCell ref="N99:P99"/>
    <mergeCell ref="N100:P100"/>
    <mergeCell ref="O101:P101"/>
    <mergeCell ref="A2:J2"/>
    <mergeCell ref="A3:J3"/>
    <mergeCell ref="K3:S3"/>
    <mergeCell ref="W6:X6"/>
    <mergeCell ref="W13:X13"/>
    <mergeCell ref="W15:X15"/>
    <mergeCell ref="W21:X21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E7:E94 E211:F1002">
      <formula1>"Vinicius,Gustavo,Kaua,Wesley,Caio,Julia,Thiago,Daniel,Jhonatas,Diogo,Caio Ferreira,Kaicky,Pamelah,Caio Alves,Camila,Wiliam ,Gabriel "</formula1>
    </dataValidation>
    <dataValidation type="list" allowBlank="1" showErrorMessage="1" sqref="J7:J94">
      <formula1>"Mel,Drieli,Fernanda"</formula1>
    </dataValidation>
    <dataValidation type="list" allowBlank="1" showErrorMessage="1" sqref="F7:F94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23.8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53</v>
      </c>
      <c r="C7" s="51"/>
      <c r="D7" s="70" t="s">
        <v>54</v>
      </c>
      <c r="E7" s="53" t="s">
        <v>79</v>
      </c>
      <c r="F7" s="50" t="s">
        <v>73</v>
      </c>
      <c r="G7" s="282" t="s">
        <v>3059</v>
      </c>
      <c r="H7" s="54"/>
      <c r="I7" s="55" t="s">
        <v>3060</v>
      </c>
      <c r="J7" s="50" t="s">
        <v>60</v>
      </c>
      <c r="K7" s="57" t="s">
        <v>86</v>
      </c>
      <c r="L7" s="58"/>
      <c r="M7" s="59"/>
      <c r="N7" s="60"/>
      <c r="O7" s="61"/>
      <c r="P7" s="62"/>
      <c r="Q7" s="63"/>
      <c r="R7" s="64"/>
      <c r="S7" s="65"/>
      <c r="T7" s="66"/>
      <c r="U7" s="67"/>
      <c r="V7" s="53" t="s">
        <v>54</v>
      </c>
      <c r="W7" s="68" t="s">
        <v>25</v>
      </c>
      <c r="X7" s="69">
        <f>SUM(K7:K94)</f>
        <v>2981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63</v>
      </c>
      <c r="C8" s="51"/>
      <c r="D8" s="70"/>
      <c r="E8" s="53" t="s">
        <v>79</v>
      </c>
      <c r="F8" s="50" t="s">
        <v>73</v>
      </c>
      <c r="G8" s="296" t="s">
        <v>3061</v>
      </c>
      <c r="H8" s="54"/>
      <c r="I8" s="55" t="s">
        <v>3062</v>
      </c>
      <c r="J8" s="50" t="s">
        <v>49</v>
      </c>
      <c r="K8" s="71"/>
      <c r="L8" s="58">
        <v>147.0</v>
      </c>
      <c r="M8" s="59"/>
      <c r="N8" s="72"/>
      <c r="O8" s="61"/>
      <c r="P8" s="73"/>
      <c r="Q8" s="74"/>
      <c r="R8" s="75"/>
      <c r="S8" s="76"/>
      <c r="T8" s="77"/>
      <c r="U8" s="78"/>
      <c r="V8" s="53">
        <v>50.0</v>
      </c>
      <c r="W8" s="38" t="s">
        <v>13</v>
      </c>
      <c r="X8" s="69">
        <f>SUM(L7:L94)</f>
        <v>3280</v>
      </c>
      <c r="Y8" s="8"/>
      <c r="Z8" s="8"/>
      <c r="AA8" s="8"/>
      <c r="AB8" s="8"/>
      <c r="AC8" s="8"/>
      <c r="AD8" s="8"/>
    </row>
    <row r="9">
      <c r="A9" s="50" t="s">
        <v>70</v>
      </c>
      <c r="B9" s="50" t="s">
        <v>53</v>
      </c>
      <c r="C9" s="51"/>
      <c r="D9" s="70" t="s">
        <v>54</v>
      </c>
      <c r="E9" s="53"/>
      <c r="F9" s="50" t="s">
        <v>249</v>
      </c>
      <c r="G9" s="284" t="s">
        <v>3063</v>
      </c>
      <c r="H9" s="85"/>
      <c r="I9" s="55" t="s">
        <v>2634</v>
      </c>
      <c r="J9" s="50" t="s">
        <v>60</v>
      </c>
      <c r="K9" s="71"/>
      <c r="L9" s="58"/>
      <c r="M9" s="59"/>
      <c r="N9" s="86" t="s">
        <v>61</v>
      </c>
      <c r="O9" s="61"/>
      <c r="P9" s="87"/>
      <c r="Q9" s="43"/>
      <c r="R9" s="44"/>
      <c r="S9" s="88"/>
      <c r="T9" s="77"/>
      <c r="U9" s="67"/>
      <c r="V9" s="89"/>
      <c r="W9" s="90" t="s">
        <v>27</v>
      </c>
      <c r="X9" s="83">
        <f>SUM(N7:N94)</f>
        <v>1668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53</v>
      </c>
      <c r="C10" s="51"/>
      <c r="D10" s="70" t="s">
        <v>54</v>
      </c>
      <c r="E10" s="92"/>
      <c r="F10" s="50" t="s">
        <v>249</v>
      </c>
      <c r="G10" s="282" t="s">
        <v>3064</v>
      </c>
      <c r="H10" s="54"/>
      <c r="I10" s="55" t="s">
        <v>2634</v>
      </c>
      <c r="J10" s="50" t="s">
        <v>60</v>
      </c>
      <c r="K10" s="57"/>
      <c r="L10" s="93"/>
      <c r="M10" s="59"/>
      <c r="N10" s="86" t="s">
        <v>61</v>
      </c>
      <c r="O10" s="94"/>
      <c r="P10" s="62"/>
      <c r="Q10" s="63"/>
      <c r="R10" s="64"/>
      <c r="S10" s="88"/>
      <c r="T10" s="95"/>
      <c r="U10" s="96"/>
      <c r="V10" s="89"/>
      <c r="W10" s="44" t="s">
        <v>19</v>
      </c>
      <c r="X10" s="97">
        <f>SUM(R7:R94)</f>
        <v>650</v>
      </c>
      <c r="Y10" s="8"/>
      <c r="Z10" s="8"/>
      <c r="AA10" s="8"/>
      <c r="AB10" s="8"/>
      <c r="AC10" s="8"/>
      <c r="AD10" s="8"/>
    </row>
    <row r="11">
      <c r="A11" s="50" t="s">
        <v>70</v>
      </c>
      <c r="B11" s="50" t="s">
        <v>53</v>
      </c>
      <c r="C11" s="98"/>
      <c r="D11" s="70" t="s">
        <v>54</v>
      </c>
      <c r="E11" s="92"/>
      <c r="F11" s="50" t="s">
        <v>249</v>
      </c>
      <c r="G11" s="282" t="s">
        <v>3065</v>
      </c>
      <c r="H11" s="54"/>
      <c r="I11" s="55" t="s">
        <v>2634</v>
      </c>
      <c r="J11" s="50" t="s">
        <v>60</v>
      </c>
      <c r="K11" s="57"/>
      <c r="L11" s="99"/>
      <c r="M11" s="59"/>
      <c r="N11" s="100" t="s">
        <v>61</v>
      </c>
      <c r="O11" s="61"/>
      <c r="P11" s="62"/>
      <c r="Q11" s="63"/>
      <c r="R11" s="64"/>
      <c r="S11" s="101"/>
      <c r="T11" s="102"/>
      <c r="U11" s="103"/>
      <c r="V11" s="89"/>
      <c r="W11" s="104" t="s">
        <v>22</v>
      </c>
      <c r="X11" s="105">
        <f>SUM(U7:U92)</f>
        <v>735</v>
      </c>
      <c r="Y11" s="8"/>
      <c r="Z11" s="8"/>
      <c r="AA11" s="8"/>
      <c r="AB11" s="8"/>
      <c r="AC11" s="8"/>
      <c r="AD11" s="8"/>
    </row>
    <row r="12" ht="16.5" customHeight="1">
      <c r="A12" s="50" t="s">
        <v>70</v>
      </c>
      <c r="B12" s="50" t="s">
        <v>53</v>
      </c>
      <c r="C12" s="79"/>
      <c r="D12" s="70" t="s">
        <v>54</v>
      </c>
      <c r="E12" s="53"/>
      <c r="F12" s="50" t="s">
        <v>249</v>
      </c>
      <c r="G12" s="284" t="s">
        <v>3066</v>
      </c>
      <c r="H12" s="106"/>
      <c r="I12" s="55" t="s">
        <v>2634</v>
      </c>
      <c r="J12" s="50" t="s">
        <v>60</v>
      </c>
      <c r="K12" s="71"/>
      <c r="L12" s="58"/>
      <c r="M12" s="107"/>
      <c r="N12" s="86" t="s">
        <v>61</v>
      </c>
      <c r="O12" s="61"/>
      <c r="P12" s="87"/>
      <c r="Q12" s="43"/>
      <c r="R12" s="44"/>
      <c r="S12" s="76"/>
      <c r="T12" s="95"/>
      <c r="U12" s="103"/>
      <c r="V12" s="89"/>
      <c r="W12" s="108" t="s">
        <v>28</v>
      </c>
      <c r="X12" s="69">
        <f>SUM(X7:X11)</f>
        <v>9314</v>
      </c>
      <c r="Y12" s="8"/>
      <c r="Z12" s="8"/>
      <c r="AA12" s="8"/>
      <c r="AB12" s="8"/>
      <c r="AC12" s="8"/>
      <c r="AD12" s="8"/>
    </row>
    <row r="13">
      <c r="A13" s="50" t="s">
        <v>70</v>
      </c>
      <c r="B13" s="50" t="s">
        <v>53</v>
      </c>
      <c r="C13" s="51"/>
      <c r="D13" s="70" t="s">
        <v>54</v>
      </c>
      <c r="E13" s="53"/>
      <c r="F13" s="50" t="s">
        <v>249</v>
      </c>
      <c r="G13" s="282" t="s">
        <v>3067</v>
      </c>
      <c r="H13" s="54"/>
      <c r="I13" s="55" t="s">
        <v>2634</v>
      </c>
      <c r="J13" s="50" t="s">
        <v>60</v>
      </c>
      <c r="K13" s="71"/>
      <c r="L13" s="58"/>
      <c r="M13" s="59"/>
      <c r="N13" s="86" t="s">
        <v>61</v>
      </c>
      <c r="O13" s="61"/>
      <c r="P13" s="87"/>
      <c r="Q13" s="43"/>
      <c r="R13" s="44"/>
      <c r="S13" s="88"/>
      <c r="T13" s="109"/>
      <c r="U13" s="103"/>
      <c r="V13" s="110"/>
      <c r="W13" s="111"/>
      <c r="Y13" s="8"/>
      <c r="Z13" s="8"/>
      <c r="AA13" s="8"/>
      <c r="AB13" s="8"/>
      <c r="AC13" s="8"/>
      <c r="AD13" s="8"/>
    </row>
    <row r="14">
      <c r="A14" s="50" t="s">
        <v>70</v>
      </c>
      <c r="B14" s="50" t="s">
        <v>53</v>
      </c>
      <c r="C14" s="51"/>
      <c r="D14" s="70" t="s">
        <v>54</v>
      </c>
      <c r="E14" s="92"/>
      <c r="F14" s="50" t="s">
        <v>249</v>
      </c>
      <c r="G14" s="282" t="s">
        <v>3068</v>
      </c>
      <c r="H14" s="54"/>
      <c r="I14" s="55" t="s">
        <v>2634</v>
      </c>
      <c r="J14" s="50" t="s">
        <v>60</v>
      </c>
      <c r="K14" s="71"/>
      <c r="L14" s="58"/>
      <c r="M14" s="59"/>
      <c r="N14" s="86" t="s">
        <v>61</v>
      </c>
      <c r="O14" s="61"/>
      <c r="P14" s="62"/>
      <c r="Q14" s="63"/>
      <c r="R14" s="64"/>
      <c r="S14" s="88"/>
      <c r="T14" s="95"/>
      <c r="U14" s="112"/>
      <c r="V14" s="89"/>
      <c r="W14" s="113"/>
      <c r="X14" s="114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53</v>
      </c>
      <c r="C15" s="51"/>
      <c r="D15" s="70" t="s">
        <v>54</v>
      </c>
      <c r="E15" s="53"/>
      <c r="F15" s="50" t="s">
        <v>249</v>
      </c>
      <c r="G15" s="282" t="s">
        <v>3069</v>
      </c>
      <c r="H15" s="54"/>
      <c r="I15" s="55" t="s">
        <v>2634</v>
      </c>
      <c r="J15" s="50" t="s">
        <v>60</v>
      </c>
      <c r="K15" s="71"/>
      <c r="L15" s="58"/>
      <c r="M15" s="59"/>
      <c r="N15" s="86" t="s">
        <v>61</v>
      </c>
      <c r="O15" s="115"/>
      <c r="P15" s="62"/>
      <c r="Q15" s="63"/>
      <c r="R15" s="64"/>
      <c r="S15" s="88"/>
      <c r="T15" s="95"/>
      <c r="U15" s="103"/>
      <c r="V15" s="89"/>
      <c r="W15" s="116" t="s">
        <v>29</v>
      </c>
      <c r="Y15" s="8"/>
      <c r="Z15" s="8"/>
      <c r="AA15" s="8"/>
      <c r="AB15" s="8"/>
      <c r="AC15" s="8"/>
      <c r="AD15" s="8"/>
    </row>
    <row r="16">
      <c r="A16" s="50" t="s">
        <v>70</v>
      </c>
      <c r="B16" s="50" t="s">
        <v>53</v>
      </c>
      <c r="C16" s="79"/>
      <c r="D16" s="70" t="s">
        <v>54</v>
      </c>
      <c r="E16" s="92"/>
      <c r="F16" s="50" t="s">
        <v>249</v>
      </c>
      <c r="G16" s="282" t="s">
        <v>3070</v>
      </c>
      <c r="H16" s="54"/>
      <c r="I16" s="55" t="s">
        <v>2634</v>
      </c>
      <c r="J16" s="50" t="s">
        <v>60</v>
      </c>
      <c r="K16" s="71"/>
      <c r="L16" s="93"/>
      <c r="M16" s="59"/>
      <c r="N16" s="86" t="s">
        <v>61</v>
      </c>
      <c r="O16" s="61"/>
      <c r="P16" s="87"/>
      <c r="Q16" s="43"/>
      <c r="R16" s="44"/>
      <c r="S16" s="88"/>
      <c r="T16" s="95"/>
      <c r="U16" s="96"/>
      <c r="V16" s="89"/>
      <c r="W16" s="117" t="s">
        <v>17</v>
      </c>
      <c r="X16" s="69">
        <f>SUM(P9:P96)</f>
        <v>1050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53</v>
      </c>
      <c r="C17" s="79"/>
      <c r="D17" s="70" t="s">
        <v>54</v>
      </c>
      <c r="E17" s="92"/>
      <c r="F17" s="50" t="s">
        <v>249</v>
      </c>
      <c r="G17" s="371" t="s">
        <v>3071</v>
      </c>
      <c r="H17" s="54"/>
      <c r="I17" s="55" t="s">
        <v>2634</v>
      </c>
      <c r="J17" s="50" t="s">
        <v>60</v>
      </c>
      <c r="K17" s="71"/>
      <c r="L17" s="80"/>
      <c r="M17" s="59"/>
      <c r="N17" s="86" t="s">
        <v>61</v>
      </c>
      <c r="O17" s="61"/>
      <c r="P17" s="62"/>
      <c r="Q17" s="63"/>
      <c r="R17" s="64"/>
      <c r="S17" s="88"/>
      <c r="T17" s="95"/>
      <c r="U17" s="103"/>
      <c r="V17" s="110"/>
      <c r="W17" s="43" t="s">
        <v>18</v>
      </c>
      <c r="X17" s="69">
        <f>SUM(Q9:Q96)</f>
        <v>750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53</v>
      </c>
      <c r="C18" s="51"/>
      <c r="D18" s="70" t="s">
        <v>54</v>
      </c>
      <c r="E18" s="53"/>
      <c r="F18" s="50" t="s">
        <v>249</v>
      </c>
      <c r="G18" s="282" t="s">
        <v>3072</v>
      </c>
      <c r="H18" s="54"/>
      <c r="I18" s="55" t="s">
        <v>2634</v>
      </c>
      <c r="J18" s="50" t="s">
        <v>60</v>
      </c>
      <c r="K18" s="71"/>
      <c r="L18" s="118"/>
      <c r="M18" s="59"/>
      <c r="N18" s="86" t="s">
        <v>61</v>
      </c>
      <c r="O18" s="61"/>
      <c r="P18" s="62"/>
      <c r="Q18" s="63"/>
      <c r="R18" s="64"/>
      <c r="S18" s="88"/>
      <c r="T18" s="95"/>
      <c r="U18" s="96"/>
      <c r="V18" s="110"/>
      <c r="W18" s="41" t="s">
        <v>16</v>
      </c>
      <c r="X18" s="69">
        <f>SUM(O9:O96)</f>
        <v>0</v>
      </c>
      <c r="Y18" s="8"/>
      <c r="Z18" s="8"/>
      <c r="AA18" s="8"/>
      <c r="AB18" s="8"/>
      <c r="AC18" s="8"/>
      <c r="AD18" s="8"/>
    </row>
    <row r="19" ht="15.75" customHeight="1">
      <c r="A19" s="50" t="s">
        <v>70</v>
      </c>
      <c r="B19" s="50" t="s">
        <v>63</v>
      </c>
      <c r="C19" s="51"/>
      <c r="D19" s="84" t="s">
        <v>3073</v>
      </c>
      <c r="E19" s="53" t="s">
        <v>72</v>
      </c>
      <c r="F19" s="50" t="s">
        <v>73</v>
      </c>
      <c r="G19" s="282" t="s">
        <v>3074</v>
      </c>
      <c r="H19" s="54"/>
      <c r="I19" s="55" t="s">
        <v>3075</v>
      </c>
      <c r="J19" s="50" t="s">
        <v>77</v>
      </c>
      <c r="K19" s="71"/>
      <c r="L19" s="58">
        <v>317.0</v>
      </c>
      <c r="M19" s="119"/>
      <c r="N19" s="86"/>
      <c r="O19" s="61"/>
      <c r="P19" s="73"/>
      <c r="Q19" s="74"/>
      <c r="R19" s="75"/>
      <c r="S19" s="76"/>
      <c r="T19" s="95"/>
      <c r="U19" s="103"/>
      <c r="V19" s="53">
        <v>50.0</v>
      </c>
      <c r="W19" s="108" t="s">
        <v>30</v>
      </c>
      <c r="X19" s="69">
        <f>SUM(X16:X18)</f>
        <v>1800</v>
      </c>
      <c r="Y19" s="8"/>
      <c r="Z19" s="8"/>
      <c r="AA19" s="8"/>
      <c r="AB19" s="8"/>
      <c r="AC19" s="8"/>
      <c r="AD19" s="8"/>
    </row>
    <row r="20" ht="17.25" customHeight="1">
      <c r="A20" s="50" t="s">
        <v>70</v>
      </c>
      <c r="B20" s="50" t="s">
        <v>63</v>
      </c>
      <c r="C20" s="51"/>
      <c r="D20" s="84" t="s">
        <v>3076</v>
      </c>
      <c r="E20" s="53" t="s">
        <v>72</v>
      </c>
      <c r="F20" s="50" t="s">
        <v>73</v>
      </c>
      <c r="G20" s="282" t="s">
        <v>3077</v>
      </c>
      <c r="H20" s="54"/>
      <c r="I20" s="55" t="s">
        <v>3078</v>
      </c>
      <c r="J20" s="50" t="s">
        <v>77</v>
      </c>
      <c r="K20" s="71"/>
      <c r="L20" s="58">
        <v>147.0</v>
      </c>
      <c r="M20" s="119"/>
      <c r="N20" s="86"/>
      <c r="O20" s="61"/>
      <c r="P20" s="62"/>
      <c r="Q20" s="63"/>
      <c r="R20" s="64"/>
      <c r="S20" s="88"/>
      <c r="T20" s="95"/>
      <c r="U20" s="103"/>
      <c r="V20" s="53">
        <v>50.0</v>
      </c>
      <c r="W20" s="120"/>
      <c r="X20" s="121"/>
      <c r="Y20" s="8"/>
      <c r="Z20" s="8"/>
      <c r="AA20" s="8"/>
      <c r="AB20" s="8"/>
      <c r="AC20" s="8"/>
      <c r="AD20" s="8"/>
    </row>
    <row r="21">
      <c r="A21" s="50" t="s">
        <v>70</v>
      </c>
      <c r="B21" s="50" t="s">
        <v>63</v>
      </c>
      <c r="C21" s="51"/>
      <c r="D21" s="84" t="s">
        <v>3079</v>
      </c>
      <c r="E21" s="53" t="s">
        <v>72</v>
      </c>
      <c r="F21" s="50" t="s">
        <v>73</v>
      </c>
      <c r="G21" s="282" t="s">
        <v>3080</v>
      </c>
      <c r="H21" s="54"/>
      <c r="I21" s="55" t="s">
        <v>3081</v>
      </c>
      <c r="J21" s="50" t="s">
        <v>49</v>
      </c>
      <c r="K21" s="71"/>
      <c r="L21" s="58"/>
      <c r="M21" s="59"/>
      <c r="N21" s="122"/>
      <c r="O21" s="61"/>
      <c r="P21" s="62"/>
      <c r="Q21" s="63"/>
      <c r="R21" s="64"/>
      <c r="S21" s="88"/>
      <c r="T21" s="95"/>
      <c r="U21" s="96">
        <v>147.0</v>
      </c>
      <c r="V21" s="288">
        <v>147.0</v>
      </c>
      <c r="W21" s="123" t="s">
        <v>31</v>
      </c>
      <c r="Y21" s="8"/>
      <c r="Z21" s="8"/>
      <c r="AA21" s="8"/>
      <c r="AB21" s="8"/>
      <c r="AC21" s="8"/>
      <c r="AD21" s="8"/>
    </row>
    <row r="22">
      <c r="A22" s="50" t="s">
        <v>70</v>
      </c>
      <c r="B22" s="50" t="s">
        <v>63</v>
      </c>
      <c r="C22" s="51"/>
      <c r="D22" s="84" t="s">
        <v>3082</v>
      </c>
      <c r="E22" s="53" t="s">
        <v>899</v>
      </c>
      <c r="F22" s="50" t="s">
        <v>2104</v>
      </c>
      <c r="G22" s="282" t="s">
        <v>3083</v>
      </c>
      <c r="H22" s="54" t="s">
        <v>3084</v>
      </c>
      <c r="I22" s="55" t="s">
        <v>3085</v>
      </c>
      <c r="J22" s="50" t="s">
        <v>60</v>
      </c>
      <c r="K22" s="71">
        <v>1800.0</v>
      </c>
      <c r="L22" s="58"/>
      <c r="M22" s="59"/>
      <c r="N22" s="122"/>
      <c r="O22" s="61"/>
      <c r="P22" s="62"/>
      <c r="Q22" s="63"/>
      <c r="R22" s="64"/>
      <c r="S22" s="88"/>
      <c r="T22" s="95"/>
      <c r="U22" s="103"/>
      <c r="V22" s="89">
        <v>900.0</v>
      </c>
      <c r="W22" s="124" t="s">
        <v>20</v>
      </c>
      <c r="X22" s="83">
        <f>SUM(S10:S98)</f>
        <v>147</v>
      </c>
      <c r="Y22" s="8"/>
      <c r="Z22" s="8"/>
      <c r="AA22" s="8"/>
      <c r="AB22" s="8"/>
      <c r="AC22" s="8"/>
      <c r="AD22" s="8"/>
    </row>
    <row r="23">
      <c r="A23" s="50" t="s">
        <v>70</v>
      </c>
      <c r="B23" s="50" t="s">
        <v>63</v>
      </c>
      <c r="C23" s="51"/>
      <c r="D23" s="84" t="s">
        <v>3086</v>
      </c>
      <c r="E23" s="53" t="s">
        <v>72</v>
      </c>
      <c r="F23" s="50" t="s">
        <v>73</v>
      </c>
      <c r="G23" s="282" t="s">
        <v>3087</v>
      </c>
      <c r="H23" s="54"/>
      <c r="I23" s="55" t="s">
        <v>3088</v>
      </c>
      <c r="J23" s="50" t="s">
        <v>77</v>
      </c>
      <c r="K23" s="71"/>
      <c r="L23" s="58">
        <v>366.0</v>
      </c>
      <c r="M23" s="59"/>
      <c r="N23" s="81"/>
      <c r="O23" s="61"/>
      <c r="P23" s="62"/>
      <c r="Q23" s="63"/>
      <c r="R23" s="64"/>
      <c r="S23" s="125"/>
      <c r="T23" s="95"/>
      <c r="U23" s="96"/>
      <c r="V23" s="53">
        <v>50.0</v>
      </c>
      <c r="W23" s="126" t="s">
        <v>21</v>
      </c>
      <c r="X23" s="83">
        <f>SUM(T10:T98)</f>
        <v>0</v>
      </c>
      <c r="Y23" s="8"/>
      <c r="Z23" s="8"/>
      <c r="AA23" s="8"/>
      <c r="AB23" s="8"/>
      <c r="AC23" s="8"/>
      <c r="AD23" s="8"/>
    </row>
    <row r="24">
      <c r="A24" s="50" t="s">
        <v>52</v>
      </c>
      <c r="B24" s="50" t="s">
        <v>63</v>
      </c>
      <c r="C24" s="51"/>
      <c r="D24" s="84" t="s">
        <v>3089</v>
      </c>
      <c r="E24" s="53" t="s">
        <v>122</v>
      </c>
      <c r="F24" s="50" t="s">
        <v>3090</v>
      </c>
      <c r="G24" s="282" t="s">
        <v>3091</v>
      </c>
      <c r="H24" s="54" t="s">
        <v>3092</v>
      </c>
      <c r="I24" s="55" t="s">
        <v>3093</v>
      </c>
      <c r="J24" s="50" t="s">
        <v>49</v>
      </c>
      <c r="K24" s="71"/>
      <c r="L24" s="58"/>
      <c r="M24" s="59"/>
      <c r="N24" s="86"/>
      <c r="O24" s="127"/>
      <c r="P24" s="62"/>
      <c r="Q24" s="63"/>
      <c r="R24" s="64">
        <v>300.0</v>
      </c>
      <c r="S24" s="76"/>
      <c r="T24" s="95"/>
      <c r="U24" s="128"/>
      <c r="V24" s="305">
        <v>300.0</v>
      </c>
      <c r="W24" s="108" t="s">
        <v>32</v>
      </c>
      <c r="X24" s="69">
        <f>SUM(X22:X23)</f>
        <v>147</v>
      </c>
      <c r="Y24" s="8"/>
      <c r="Z24" s="8"/>
      <c r="AA24" s="8"/>
      <c r="AB24" s="8"/>
      <c r="AC24" s="8"/>
      <c r="AD24" s="8"/>
    </row>
    <row r="25" ht="17.25" customHeight="1">
      <c r="A25" s="50" t="s">
        <v>70</v>
      </c>
      <c r="B25" s="50" t="s">
        <v>53</v>
      </c>
      <c r="C25" s="51"/>
      <c r="D25" s="70" t="s">
        <v>54</v>
      </c>
      <c r="E25" s="53" t="s">
        <v>128</v>
      </c>
      <c r="F25" s="50" t="s">
        <v>73</v>
      </c>
      <c r="G25" s="282" t="s">
        <v>3094</v>
      </c>
      <c r="H25" s="54"/>
      <c r="I25" s="55" t="s">
        <v>85</v>
      </c>
      <c r="J25" s="50" t="s">
        <v>60</v>
      </c>
      <c r="K25" s="57" t="s">
        <v>86</v>
      </c>
      <c r="L25" s="58"/>
      <c r="M25" s="59"/>
      <c r="N25" s="81"/>
      <c r="O25" s="61"/>
      <c r="P25" s="62"/>
      <c r="Q25" s="63"/>
      <c r="R25" s="64"/>
      <c r="S25" s="88"/>
      <c r="T25" s="109"/>
      <c r="U25" s="103"/>
      <c r="V25" s="53">
        <v>50.0</v>
      </c>
      <c r="W25" s="130"/>
      <c r="X25" s="131"/>
      <c r="Y25" s="8"/>
      <c r="Z25" s="8"/>
      <c r="AA25" s="8"/>
      <c r="AB25" s="8"/>
      <c r="AC25" s="8"/>
      <c r="AD25" s="8"/>
    </row>
    <row r="26">
      <c r="A26" s="50" t="s">
        <v>70</v>
      </c>
      <c r="B26" s="50" t="s">
        <v>63</v>
      </c>
      <c r="C26" s="51"/>
      <c r="D26" s="141" t="s">
        <v>3095</v>
      </c>
      <c r="E26" s="92"/>
      <c r="F26" s="50" t="s">
        <v>73</v>
      </c>
      <c r="G26" s="282" t="s">
        <v>3096</v>
      </c>
      <c r="H26" s="54"/>
      <c r="I26" s="55" t="s">
        <v>3097</v>
      </c>
      <c r="J26" s="50" t="s">
        <v>77</v>
      </c>
      <c r="K26" s="71"/>
      <c r="L26" s="80">
        <v>294.0</v>
      </c>
      <c r="M26" s="107"/>
      <c r="N26" s="81"/>
      <c r="O26" s="132"/>
      <c r="P26" s="62"/>
      <c r="Q26" s="63"/>
      <c r="R26" s="64"/>
      <c r="S26" s="88"/>
      <c r="T26" s="109"/>
      <c r="U26" s="96"/>
      <c r="V26" s="89">
        <v>50.0</v>
      </c>
      <c r="W26" s="8"/>
      <c r="X26" s="8"/>
      <c r="Y26" s="8"/>
      <c r="Z26" s="8"/>
      <c r="AA26" s="8"/>
      <c r="AB26" s="8"/>
      <c r="AC26" s="8"/>
      <c r="AD26" s="8"/>
    </row>
    <row r="27">
      <c r="A27" s="50" t="s">
        <v>70</v>
      </c>
      <c r="B27" s="50" t="s">
        <v>63</v>
      </c>
      <c r="C27" s="79"/>
      <c r="D27" s="91"/>
      <c r="E27" s="92"/>
      <c r="F27" s="50" t="s">
        <v>73</v>
      </c>
      <c r="G27" s="296" t="s">
        <v>3098</v>
      </c>
      <c r="H27" s="54" t="s">
        <v>3099</v>
      </c>
      <c r="I27" s="55" t="s">
        <v>3100</v>
      </c>
      <c r="J27" s="50" t="s">
        <v>77</v>
      </c>
      <c r="K27" s="57">
        <v>294.0</v>
      </c>
      <c r="L27" s="58"/>
      <c r="M27" s="133"/>
      <c r="N27" s="81"/>
      <c r="O27" s="132"/>
      <c r="P27" s="73"/>
      <c r="Q27" s="74"/>
      <c r="R27" s="75"/>
      <c r="S27" s="88"/>
      <c r="T27" s="109"/>
      <c r="U27" s="96"/>
      <c r="V27" s="89">
        <v>50.0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70</v>
      </c>
      <c r="B28" s="50" t="s">
        <v>53</v>
      </c>
      <c r="C28" s="79"/>
      <c r="D28" s="70" t="s">
        <v>54</v>
      </c>
      <c r="E28" s="53" t="s">
        <v>128</v>
      </c>
      <c r="F28" s="50" t="s">
        <v>73</v>
      </c>
      <c r="G28" s="282" t="s">
        <v>3101</v>
      </c>
      <c r="H28" s="54" t="s">
        <v>561</v>
      </c>
      <c r="I28" s="55" t="s">
        <v>562</v>
      </c>
      <c r="J28" s="50" t="s">
        <v>49</v>
      </c>
      <c r="K28" s="134"/>
      <c r="L28" s="58"/>
      <c r="M28" s="119"/>
      <c r="N28" s="86"/>
      <c r="O28" s="61"/>
      <c r="P28" s="62"/>
      <c r="Q28" s="63"/>
      <c r="R28" s="64"/>
      <c r="S28" s="88"/>
      <c r="T28" s="109"/>
      <c r="U28" s="135" t="s">
        <v>61</v>
      </c>
      <c r="V28" s="53" t="s">
        <v>54</v>
      </c>
      <c r="W28" s="136" t="s">
        <v>33</v>
      </c>
      <c r="X28" s="137">
        <f>SUM(X12,X19,X24)</f>
        <v>11261</v>
      </c>
      <c r="Y28" s="8"/>
      <c r="Z28" s="8"/>
      <c r="AA28" s="8"/>
      <c r="AB28" s="8"/>
      <c r="AC28" s="8"/>
      <c r="AD28" s="8"/>
    </row>
    <row r="29">
      <c r="A29" s="50" t="s">
        <v>70</v>
      </c>
      <c r="B29" s="50" t="s">
        <v>63</v>
      </c>
      <c r="C29" s="79"/>
      <c r="D29" s="84" t="s">
        <v>3102</v>
      </c>
      <c r="E29" s="53" t="s">
        <v>55</v>
      </c>
      <c r="F29" s="50" t="s">
        <v>2097</v>
      </c>
      <c r="G29" s="282" t="s">
        <v>3103</v>
      </c>
      <c r="H29" s="54"/>
      <c r="I29" s="55" t="s">
        <v>3104</v>
      </c>
      <c r="J29" s="50" t="s">
        <v>60</v>
      </c>
      <c r="K29" s="134"/>
      <c r="L29" s="58"/>
      <c r="M29" s="59"/>
      <c r="N29" s="122">
        <v>250.0</v>
      </c>
      <c r="O29" s="61"/>
      <c r="P29" s="62"/>
      <c r="Q29" s="63"/>
      <c r="R29" s="64"/>
      <c r="S29" s="76"/>
      <c r="T29" s="95"/>
      <c r="U29" s="138"/>
      <c r="V29" s="53">
        <v>125.0</v>
      </c>
      <c r="W29" s="8"/>
      <c r="X29" s="8"/>
      <c r="Y29" s="8"/>
      <c r="Z29" s="8"/>
      <c r="AA29" s="8"/>
      <c r="AB29" s="8"/>
      <c r="AC29" s="8"/>
      <c r="AD29" s="8"/>
    </row>
    <row r="30">
      <c r="A30" s="50" t="s">
        <v>70</v>
      </c>
      <c r="B30" s="50" t="s">
        <v>63</v>
      </c>
      <c r="C30" s="79"/>
      <c r="D30" s="70" t="s">
        <v>3105</v>
      </c>
      <c r="E30" s="53" t="s">
        <v>128</v>
      </c>
      <c r="F30" s="50" t="s">
        <v>2097</v>
      </c>
      <c r="G30" s="282" t="s">
        <v>3106</v>
      </c>
      <c r="H30" s="54" t="s">
        <v>3107</v>
      </c>
      <c r="I30" s="311">
        <v>2.2999300321E10</v>
      </c>
      <c r="J30" s="50" t="s">
        <v>77</v>
      </c>
      <c r="K30" s="71"/>
      <c r="L30" s="58"/>
      <c r="M30" s="59"/>
      <c r="N30" s="86"/>
      <c r="O30" s="127"/>
      <c r="P30" s="62"/>
      <c r="Q30" s="63">
        <v>500.0</v>
      </c>
      <c r="R30" s="64"/>
      <c r="S30" s="88"/>
      <c r="T30" s="95"/>
      <c r="U30" s="138"/>
      <c r="V30" s="53">
        <v>250.0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70</v>
      </c>
      <c r="B31" s="50" t="s">
        <v>63</v>
      </c>
      <c r="C31" s="51"/>
      <c r="D31" s="70" t="s">
        <v>54</v>
      </c>
      <c r="E31" s="92"/>
      <c r="F31" s="50" t="s">
        <v>249</v>
      </c>
      <c r="G31" s="282" t="s">
        <v>3108</v>
      </c>
      <c r="H31" s="54"/>
      <c r="I31" s="55" t="s">
        <v>2932</v>
      </c>
      <c r="J31" s="50" t="s">
        <v>77</v>
      </c>
      <c r="K31" s="71"/>
      <c r="L31" s="80" t="s">
        <v>61</v>
      </c>
      <c r="M31" s="59"/>
      <c r="N31" s="86"/>
      <c r="O31" s="61"/>
      <c r="P31" s="62"/>
      <c r="Q31" s="63"/>
      <c r="R31" s="64"/>
      <c r="S31" s="139"/>
      <c r="T31" s="140"/>
      <c r="U31" s="138"/>
      <c r="V31" s="53" t="s">
        <v>54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70</v>
      </c>
      <c r="B32" s="50" t="s">
        <v>63</v>
      </c>
      <c r="C32" s="141"/>
      <c r="D32" s="70" t="s">
        <v>3109</v>
      </c>
      <c r="E32" s="53" t="s">
        <v>899</v>
      </c>
      <c r="F32" s="50" t="s">
        <v>2097</v>
      </c>
      <c r="G32" s="282" t="s">
        <v>3110</v>
      </c>
      <c r="H32" s="54" t="s">
        <v>3111</v>
      </c>
      <c r="I32" s="55" t="s">
        <v>3112</v>
      </c>
      <c r="J32" s="50" t="s">
        <v>60</v>
      </c>
      <c r="K32" s="71"/>
      <c r="L32" s="58"/>
      <c r="M32" s="59"/>
      <c r="N32" s="86">
        <v>250.0</v>
      </c>
      <c r="O32" s="61"/>
      <c r="P32" s="87"/>
      <c r="Q32" s="43"/>
      <c r="R32" s="44"/>
      <c r="S32" s="139"/>
      <c r="T32" s="140"/>
      <c r="U32" s="138"/>
      <c r="V32" s="53">
        <v>100.0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52</v>
      </c>
      <c r="B33" s="50" t="s">
        <v>63</v>
      </c>
      <c r="C33" s="51"/>
      <c r="D33" s="70" t="s">
        <v>3113</v>
      </c>
      <c r="E33" s="53" t="s">
        <v>899</v>
      </c>
      <c r="F33" s="50" t="s">
        <v>2097</v>
      </c>
      <c r="G33" s="291" t="s">
        <v>3114</v>
      </c>
      <c r="H33" s="142" t="s">
        <v>3115</v>
      </c>
      <c r="I33" s="55" t="s">
        <v>3116</v>
      </c>
      <c r="J33" s="50" t="s">
        <v>60</v>
      </c>
      <c r="K33" s="71"/>
      <c r="L33" s="58"/>
      <c r="M33" s="119">
        <v>250.0</v>
      </c>
      <c r="N33" s="86"/>
      <c r="O33" s="61"/>
      <c r="P33" s="62"/>
      <c r="Q33" s="63"/>
      <c r="R33" s="64"/>
      <c r="S33" s="139"/>
      <c r="T33" s="140"/>
      <c r="U33" s="135"/>
      <c r="V33" s="53">
        <v>125.0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52</v>
      </c>
      <c r="B34" s="50" t="s">
        <v>63</v>
      </c>
      <c r="C34" s="144"/>
      <c r="D34" s="84" t="s">
        <v>3117</v>
      </c>
      <c r="E34" s="53" t="s">
        <v>899</v>
      </c>
      <c r="F34" s="50" t="s">
        <v>2097</v>
      </c>
      <c r="G34" s="282" t="s">
        <v>3118</v>
      </c>
      <c r="H34" s="54" t="s">
        <v>3119</v>
      </c>
      <c r="I34" s="55" t="s">
        <v>3120</v>
      </c>
      <c r="J34" s="50" t="s">
        <v>60</v>
      </c>
      <c r="K34" s="71"/>
      <c r="L34" s="58"/>
      <c r="M34" s="119">
        <v>300.0</v>
      </c>
      <c r="N34" s="86"/>
      <c r="O34" s="61"/>
      <c r="P34" s="62"/>
      <c r="Q34" s="63"/>
      <c r="R34" s="64"/>
      <c r="S34" s="139"/>
      <c r="T34" s="140"/>
      <c r="U34" s="138"/>
      <c r="V34" s="53">
        <v>100.0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52</v>
      </c>
      <c r="B35" s="50" t="s">
        <v>63</v>
      </c>
      <c r="C35" s="51"/>
      <c r="D35" s="161" t="s">
        <v>3121</v>
      </c>
      <c r="E35" s="53" t="s">
        <v>100</v>
      </c>
      <c r="F35" s="50" t="s">
        <v>73</v>
      </c>
      <c r="G35" s="282" t="s">
        <v>3122</v>
      </c>
      <c r="H35" s="54"/>
      <c r="I35" s="55" t="s">
        <v>3123</v>
      </c>
      <c r="J35" s="50" t="s">
        <v>77</v>
      </c>
      <c r="K35" s="71"/>
      <c r="L35" s="58"/>
      <c r="M35" s="119">
        <v>127.0</v>
      </c>
      <c r="N35" s="86"/>
      <c r="O35" s="61"/>
      <c r="P35" s="73"/>
      <c r="Q35" s="74"/>
      <c r="R35" s="75"/>
      <c r="S35" s="139"/>
      <c r="T35" s="146"/>
      <c r="U35" s="138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52</v>
      </c>
      <c r="B36" s="50" t="s">
        <v>63</v>
      </c>
      <c r="C36" s="51"/>
      <c r="D36" s="161" t="s">
        <v>3124</v>
      </c>
      <c r="E36" s="53" t="s">
        <v>35</v>
      </c>
      <c r="F36" s="50" t="s">
        <v>73</v>
      </c>
      <c r="G36" s="282" t="s">
        <v>3125</v>
      </c>
      <c r="H36" s="54"/>
      <c r="I36" s="54" t="s">
        <v>3126</v>
      </c>
      <c r="J36" s="50" t="s">
        <v>60</v>
      </c>
      <c r="K36" s="71"/>
      <c r="L36" s="58"/>
      <c r="M36" s="59">
        <v>200.0</v>
      </c>
      <c r="N36" s="86"/>
      <c r="O36" s="61"/>
      <c r="P36" s="87"/>
      <c r="Q36" s="43"/>
      <c r="R36" s="44"/>
      <c r="S36" s="139"/>
      <c r="T36" s="140"/>
      <c r="U36" s="138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52</v>
      </c>
      <c r="B37" s="50" t="s">
        <v>63</v>
      </c>
      <c r="C37" s="79"/>
      <c r="D37" s="161" t="s">
        <v>3127</v>
      </c>
      <c r="E37" s="53" t="s">
        <v>79</v>
      </c>
      <c r="F37" s="50" t="s">
        <v>73</v>
      </c>
      <c r="G37" s="282" t="s">
        <v>3128</v>
      </c>
      <c r="H37" s="54"/>
      <c r="I37" s="54" t="s">
        <v>3129</v>
      </c>
      <c r="J37" s="50" t="s">
        <v>49</v>
      </c>
      <c r="K37" s="57"/>
      <c r="L37" s="58"/>
      <c r="M37" s="59">
        <v>127.0</v>
      </c>
      <c r="N37" s="86"/>
      <c r="O37" s="61"/>
      <c r="P37" s="62"/>
      <c r="Q37" s="63"/>
      <c r="R37" s="64"/>
      <c r="S37" s="139"/>
      <c r="T37" s="140"/>
      <c r="U37" s="135"/>
      <c r="V37" s="53">
        <v>50.0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52</v>
      </c>
      <c r="B38" s="50" t="s">
        <v>63</v>
      </c>
      <c r="C38" s="79"/>
      <c r="D38" s="70" t="s">
        <v>3130</v>
      </c>
      <c r="E38" s="53" t="s">
        <v>122</v>
      </c>
      <c r="F38" s="50" t="s">
        <v>2351</v>
      </c>
      <c r="G38" s="374" t="s">
        <v>3131</v>
      </c>
      <c r="H38" s="106" t="s">
        <v>3132</v>
      </c>
      <c r="I38" s="54" t="s">
        <v>3133</v>
      </c>
      <c r="J38" s="50" t="s">
        <v>49</v>
      </c>
      <c r="K38" s="57"/>
      <c r="L38" s="58"/>
      <c r="M38" s="59"/>
      <c r="N38" s="86"/>
      <c r="O38" s="61"/>
      <c r="P38" s="62"/>
      <c r="Q38" s="63"/>
      <c r="R38" s="64">
        <v>350.0</v>
      </c>
      <c r="S38" s="149"/>
      <c r="T38" s="140"/>
      <c r="U38" s="135"/>
      <c r="V38" s="53">
        <v>175.0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70</v>
      </c>
      <c r="B39" s="50" t="s">
        <v>63</v>
      </c>
      <c r="C39" s="79"/>
      <c r="D39" s="70" t="s">
        <v>3134</v>
      </c>
      <c r="E39" s="53" t="s">
        <v>55</v>
      </c>
      <c r="F39" s="50" t="s">
        <v>2104</v>
      </c>
      <c r="G39" s="293" t="s">
        <v>3135</v>
      </c>
      <c r="H39" s="150"/>
      <c r="I39" s="55" t="s">
        <v>3136</v>
      </c>
      <c r="J39" s="50" t="s">
        <v>60</v>
      </c>
      <c r="K39" s="71"/>
      <c r="L39" s="58">
        <v>350.0</v>
      </c>
      <c r="M39" s="59"/>
      <c r="N39" s="81"/>
      <c r="O39" s="61"/>
      <c r="P39" s="73"/>
      <c r="Q39" s="74"/>
      <c r="R39" s="75"/>
      <c r="S39" s="139"/>
      <c r="T39" s="140"/>
      <c r="U39" s="135"/>
      <c r="V39" s="53">
        <v>175.0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70</v>
      </c>
      <c r="B40" s="50" t="s">
        <v>63</v>
      </c>
      <c r="C40" s="51"/>
      <c r="D40" s="70" t="s">
        <v>3137</v>
      </c>
      <c r="E40" s="53" t="s">
        <v>100</v>
      </c>
      <c r="F40" s="50" t="s">
        <v>73</v>
      </c>
      <c r="G40" s="282" t="s">
        <v>3138</v>
      </c>
      <c r="H40" s="54"/>
      <c r="I40" s="55" t="s">
        <v>3139</v>
      </c>
      <c r="J40" s="50" t="s">
        <v>77</v>
      </c>
      <c r="K40" s="71"/>
      <c r="L40" s="58">
        <v>294.0</v>
      </c>
      <c r="M40" s="59"/>
      <c r="N40" s="86"/>
      <c r="O40" s="61"/>
      <c r="P40" s="151"/>
      <c r="Q40" s="152"/>
      <c r="R40" s="153"/>
      <c r="S40" s="139"/>
      <c r="T40" s="140"/>
      <c r="U40" s="138"/>
      <c r="V40" s="53">
        <v>50.0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63</v>
      </c>
      <c r="C41" s="51"/>
      <c r="D41" s="70" t="s">
        <v>3140</v>
      </c>
      <c r="E41" s="53" t="s">
        <v>899</v>
      </c>
      <c r="F41" s="50" t="s">
        <v>2104</v>
      </c>
      <c r="G41" s="282" t="s">
        <v>3141</v>
      </c>
      <c r="H41" s="54" t="s">
        <v>3142</v>
      </c>
      <c r="I41" s="53" t="s">
        <v>3143</v>
      </c>
      <c r="J41" s="50" t="s">
        <v>60</v>
      </c>
      <c r="K41" s="134"/>
      <c r="L41" s="58"/>
      <c r="M41" s="59"/>
      <c r="N41" s="86"/>
      <c r="O41" s="61"/>
      <c r="P41" s="62">
        <v>700.0</v>
      </c>
      <c r="Q41" s="63"/>
      <c r="R41" s="64"/>
      <c r="S41" s="139"/>
      <c r="T41" s="140"/>
      <c r="U41" s="135"/>
      <c r="V41" s="53">
        <v>350.0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70</v>
      </c>
      <c r="B42" s="50" t="s">
        <v>63</v>
      </c>
      <c r="C42" s="51"/>
      <c r="D42" s="84" t="s">
        <v>3144</v>
      </c>
      <c r="E42" s="53" t="s">
        <v>100</v>
      </c>
      <c r="F42" s="50" t="s">
        <v>73</v>
      </c>
      <c r="G42" s="282" t="s">
        <v>3145</v>
      </c>
      <c r="H42" s="54"/>
      <c r="I42" s="55" t="s">
        <v>3146</v>
      </c>
      <c r="J42" s="50" t="s">
        <v>77</v>
      </c>
      <c r="K42" s="71"/>
      <c r="L42" s="58"/>
      <c r="M42" s="107"/>
      <c r="N42" s="154">
        <v>200.0</v>
      </c>
      <c r="O42" s="127"/>
      <c r="P42" s="62"/>
      <c r="Q42" s="63"/>
      <c r="R42" s="64"/>
      <c r="S42" s="139"/>
      <c r="T42" s="140"/>
      <c r="U42" s="138"/>
      <c r="V42" s="53">
        <v>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70</v>
      </c>
      <c r="B43" s="50" t="s">
        <v>63</v>
      </c>
      <c r="C43" s="51"/>
      <c r="D43" s="70" t="s">
        <v>3147</v>
      </c>
      <c r="E43" s="53" t="s">
        <v>72</v>
      </c>
      <c r="F43" s="50" t="s">
        <v>73</v>
      </c>
      <c r="G43" s="282" t="s">
        <v>3148</v>
      </c>
      <c r="H43" s="54"/>
      <c r="I43" s="55" t="s">
        <v>3146</v>
      </c>
      <c r="J43" s="50" t="s">
        <v>77</v>
      </c>
      <c r="K43" s="71"/>
      <c r="L43" s="93"/>
      <c r="M43" s="59">
        <v>200.0</v>
      </c>
      <c r="N43" s="155"/>
      <c r="O43" s="61"/>
      <c r="P43" s="62"/>
      <c r="Q43" s="63"/>
      <c r="R43" s="64"/>
      <c r="S43" s="139"/>
      <c r="T43" s="140"/>
      <c r="U43" s="135"/>
      <c r="V43" s="53">
        <v>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70</v>
      </c>
      <c r="B44" s="50" t="s">
        <v>63</v>
      </c>
      <c r="C44" s="79"/>
      <c r="D44" s="294" t="s">
        <v>3149</v>
      </c>
      <c r="E44" s="53" t="s">
        <v>35</v>
      </c>
      <c r="F44" s="50" t="s">
        <v>73</v>
      </c>
      <c r="G44" s="295" t="s">
        <v>3150</v>
      </c>
      <c r="H44" s="157" t="s">
        <v>3151</v>
      </c>
      <c r="I44" s="150" t="s">
        <v>3152</v>
      </c>
      <c r="J44" s="50" t="s">
        <v>60</v>
      </c>
      <c r="K44" s="57"/>
      <c r="L44" s="58"/>
      <c r="M44" s="59"/>
      <c r="N44" s="154"/>
      <c r="O44" s="61"/>
      <c r="P44" s="62"/>
      <c r="Q44" s="63"/>
      <c r="R44" s="64"/>
      <c r="S44" s="139"/>
      <c r="T44" s="146"/>
      <c r="U44" s="135">
        <v>294.0</v>
      </c>
      <c r="V44" s="53">
        <v>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70</v>
      </c>
      <c r="B45" s="50" t="s">
        <v>63</v>
      </c>
      <c r="C45" s="79"/>
      <c r="D45" s="84" t="s">
        <v>3153</v>
      </c>
      <c r="E45" s="53" t="s">
        <v>72</v>
      </c>
      <c r="F45" s="50" t="s">
        <v>73</v>
      </c>
      <c r="G45" s="282" t="s">
        <v>3154</v>
      </c>
      <c r="H45" s="54"/>
      <c r="I45" s="55" t="s">
        <v>3155</v>
      </c>
      <c r="J45" s="50" t="s">
        <v>77</v>
      </c>
      <c r="K45" s="71">
        <v>147.0</v>
      </c>
      <c r="L45" s="58"/>
      <c r="M45" s="59"/>
      <c r="N45" s="159"/>
      <c r="O45" s="61"/>
      <c r="P45" s="62"/>
      <c r="Q45" s="63"/>
      <c r="R45" s="64"/>
      <c r="S45" s="139"/>
      <c r="T45" s="146"/>
      <c r="U45" s="103"/>
      <c r="V45" s="53">
        <v>50.0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52</v>
      </c>
      <c r="B46" s="50" t="s">
        <v>63</v>
      </c>
      <c r="C46" s="51"/>
      <c r="D46" s="84" t="s">
        <v>3156</v>
      </c>
      <c r="E46" s="53" t="s">
        <v>899</v>
      </c>
      <c r="F46" s="50" t="s">
        <v>2097</v>
      </c>
      <c r="G46" s="282" t="s">
        <v>3157</v>
      </c>
      <c r="H46" s="54" t="s">
        <v>3158</v>
      </c>
      <c r="I46" s="55" t="s">
        <v>2204</v>
      </c>
      <c r="J46" s="50" t="s">
        <v>60</v>
      </c>
      <c r="K46" s="57"/>
      <c r="L46" s="58"/>
      <c r="M46" s="59">
        <v>250.0</v>
      </c>
      <c r="N46" s="160"/>
      <c r="O46" s="132"/>
      <c r="P46" s="62"/>
      <c r="Q46" s="63"/>
      <c r="R46" s="64"/>
      <c r="S46" s="149"/>
      <c r="T46" s="140"/>
      <c r="U46" s="103"/>
      <c r="V46" s="53">
        <v>125.0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70</v>
      </c>
      <c r="B47" s="50" t="s">
        <v>63</v>
      </c>
      <c r="C47" s="51"/>
      <c r="D47" s="161" t="s">
        <v>3159</v>
      </c>
      <c r="E47" s="53" t="s">
        <v>122</v>
      </c>
      <c r="F47" s="50" t="s">
        <v>2097</v>
      </c>
      <c r="G47" s="282" t="s">
        <v>3160</v>
      </c>
      <c r="H47" s="54"/>
      <c r="I47" s="55" t="s">
        <v>3161</v>
      </c>
      <c r="J47" s="50" t="s">
        <v>49</v>
      </c>
      <c r="K47" s="71"/>
      <c r="L47" s="93"/>
      <c r="M47" s="59"/>
      <c r="N47" s="160">
        <v>250.0</v>
      </c>
      <c r="O47" s="61"/>
      <c r="P47" s="62"/>
      <c r="Q47" s="63"/>
      <c r="R47" s="64"/>
      <c r="S47" s="139"/>
      <c r="T47" s="140"/>
      <c r="U47" s="96"/>
      <c r="V47" s="53">
        <v>125.0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70</v>
      </c>
      <c r="B48" s="50" t="s">
        <v>161</v>
      </c>
      <c r="C48" s="51"/>
      <c r="D48" s="70" t="s">
        <v>3162</v>
      </c>
      <c r="E48" s="53" t="s">
        <v>55</v>
      </c>
      <c r="F48" s="50" t="s">
        <v>2104</v>
      </c>
      <c r="G48" s="297" t="s">
        <v>3163</v>
      </c>
      <c r="H48" s="162" t="s">
        <v>3164</v>
      </c>
      <c r="I48" s="55" t="s">
        <v>3165</v>
      </c>
      <c r="J48" s="50" t="s">
        <v>60</v>
      </c>
      <c r="K48" s="71"/>
      <c r="L48" s="58"/>
      <c r="M48" s="143"/>
      <c r="N48" s="160"/>
      <c r="O48" s="61"/>
      <c r="P48" s="62">
        <v>350.0</v>
      </c>
      <c r="Q48" s="74"/>
      <c r="R48" s="75"/>
      <c r="S48" s="163"/>
      <c r="T48" s="164"/>
      <c r="U48" s="103"/>
      <c r="V48" s="283">
        <v>350.0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70</v>
      </c>
      <c r="B49" s="50" t="s">
        <v>63</v>
      </c>
      <c r="C49" s="79"/>
      <c r="D49" s="70" t="s">
        <v>3166</v>
      </c>
      <c r="E49" s="53" t="s">
        <v>72</v>
      </c>
      <c r="F49" s="50" t="s">
        <v>73</v>
      </c>
      <c r="G49" s="282" t="s">
        <v>3167</v>
      </c>
      <c r="H49" s="54"/>
      <c r="I49" s="54" t="s">
        <v>3168</v>
      </c>
      <c r="J49" s="50" t="s">
        <v>77</v>
      </c>
      <c r="K49" s="71"/>
      <c r="L49" s="58"/>
      <c r="M49" s="165"/>
      <c r="N49" s="160">
        <v>147.0</v>
      </c>
      <c r="O49" s="61"/>
      <c r="P49" s="62"/>
      <c r="Q49" s="63"/>
      <c r="R49" s="64"/>
      <c r="S49" s="163"/>
      <c r="T49" s="166"/>
      <c r="U49" s="135"/>
      <c r="V49" s="53">
        <v>50.0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52</v>
      </c>
      <c r="B50" s="50" t="s">
        <v>63</v>
      </c>
      <c r="C50" s="51"/>
      <c r="D50" s="70" t="s">
        <v>3169</v>
      </c>
      <c r="E50" s="53" t="s">
        <v>65</v>
      </c>
      <c r="F50" s="50" t="s">
        <v>2097</v>
      </c>
      <c r="G50" s="282" t="s">
        <v>3170</v>
      </c>
      <c r="H50" s="54"/>
      <c r="I50" s="54" t="s">
        <v>3171</v>
      </c>
      <c r="J50" s="50" t="s">
        <v>49</v>
      </c>
      <c r="K50" s="71"/>
      <c r="L50" s="58"/>
      <c r="M50" s="165">
        <v>300.0</v>
      </c>
      <c r="N50" s="160"/>
      <c r="O50" s="61"/>
      <c r="P50" s="87"/>
      <c r="Q50" s="43"/>
      <c r="R50" s="44"/>
      <c r="S50" s="163"/>
      <c r="T50" s="166"/>
      <c r="U50" s="138"/>
      <c r="V50" s="53">
        <v>150.0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70</v>
      </c>
      <c r="B51" s="50" t="s">
        <v>63</v>
      </c>
      <c r="C51" s="51"/>
      <c r="D51" s="161" t="s">
        <v>3172</v>
      </c>
      <c r="E51" s="53" t="s">
        <v>72</v>
      </c>
      <c r="F51" s="50" t="s">
        <v>73</v>
      </c>
      <c r="G51" s="282" t="s">
        <v>3173</v>
      </c>
      <c r="H51" s="54"/>
      <c r="I51" s="167" t="s">
        <v>3174</v>
      </c>
      <c r="J51" s="50" t="s">
        <v>49</v>
      </c>
      <c r="K51" s="57"/>
      <c r="L51" s="58"/>
      <c r="M51" s="165"/>
      <c r="N51" s="160"/>
      <c r="O51" s="61"/>
      <c r="P51" s="73"/>
      <c r="Q51" s="74"/>
      <c r="R51" s="75"/>
      <c r="S51" s="168"/>
      <c r="T51" s="166"/>
      <c r="U51" s="135">
        <v>147.0</v>
      </c>
      <c r="V51" s="53">
        <v>73.5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70</v>
      </c>
      <c r="B52" s="50" t="s">
        <v>63</v>
      </c>
      <c r="C52" s="51"/>
      <c r="D52" s="319" t="s">
        <v>3175</v>
      </c>
      <c r="E52" s="53" t="s">
        <v>128</v>
      </c>
      <c r="F52" s="50" t="s">
        <v>73</v>
      </c>
      <c r="G52" s="282" t="s">
        <v>3176</v>
      </c>
      <c r="H52" s="54"/>
      <c r="I52" s="167" t="s">
        <v>3174</v>
      </c>
      <c r="J52" s="50" t="s">
        <v>49</v>
      </c>
      <c r="K52" s="57"/>
      <c r="L52" s="58"/>
      <c r="M52" s="170"/>
      <c r="N52" s="160"/>
      <c r="O52" s="171"/>
      <c r="P52" s="73"/>
      <c r="Q52" s="74"/>
      <c r="R52" s="75"/>
      <c r="S52" s="163"/>
      <c r="T52" s="166"/>
      <c r="U52" s="135">
        <v>147.0</v>
      </c>
      <c r="V52" s="53">
        <v>73.5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70</v>
      </c>
      <c r="B53" s="50" t="s">
        <v>63</v>
      </c>
      <c r="C53" s="51"/>
      <c r="D53" s="141" t="s">
        <v>3177</v>
      </c>
      <c r="E53" s="53" t="s">
        <v>128</v>
      </c>
      <c r="F53" s="50" t="s">
        <v>73</v>
      </c>
      <c r="G53" s="282" t="s">
        <v>3178</v>
      </c>
      <c r="H53" s="54"/>
      <c r="I53" s="55" t="s">
        <v>3179</v>
      </c>
      <c r="J53" s="50" t="s">
        <v>77</v>
      </c>
      <c r="K53" s="71"/>
      <c r="L53" s="58">
        <v>147.0</v>
      </c>
      <c r="M53" s="165"/>
      <c r="N53" s="172"/>
      <c r="O53" s="171"/>
      <c r="P53" s="62"/>
      <c r="Q53" s="63"/>
      <c r="R53" s="64"/>
      <c r="S53" s="163"/>
      <c r="T53" s="166"/>
      <c r="U53" s="138"/>
      <c r="V53" s="53">
        <v>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70</v>
      </c>
      <c r="B54" s="50" t="s">
        <v>63</v>
      </c>
      <c r="C54" s="51"/>
      <c r="D54" s="141" t="s">
        <v>3180</v>
      </c>
      <c r="E54" s="53" t="s">
        <v>122</v>
      </c>
      <c r="F54" s="50" t="s">
        <v>2097</v>
      </c>
      <c r="G54" s="284" t="s">
        <v>3181</v>
      </c>
      <c r="H54" s="106" t="s">
        <v>3182</v>
      </c>
      <c r="I54" s="55" t="s">
        <v>3183</v>
      </c>
      <c r="J54" s="50" t="s">
        <v>77</v>
      </c>
      <c r="K54" s="57">
        <v>500.0</v>
      </c>
      <c r="L54" s="58"/>
      <c r="M54" s="165"/>
      <c r="N54" s="160"/>
      <c r="O54" s="171"/>
      <c r="P54" s="73"/>
      <c r="Q54" s="74"/>
      <c r="R54" s="75"/>
      <c r="S54" s="163"/>
      <c r="T54" s="164"/>
      <c r="U54" s="138"/>
      <c r="V54" s="53">
        <v>250.0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52</v>
      </c>
      <c r="B55" s="50" t="s">
        <v>63</v>
      </c>
      <c r="C55" s="51"/>
      <c r="D55" s="141" t="s">
        <v>3184</v>
      </c>
      <c r="E55" s="173" t="s">
        <v>122</v>
      </c>
      <c r="F55" s="50" t="s">
        <v>2097</v>
      </c>
      <c r="G55" s="282" t="s">
        <v>3185</v>
      </c>
      <c r="H55" s="54"/>
      <c r="I55" s="55" t="s">
        <v>3186</v>
      </c>
      <c r="J55" s="50" t="s">
        <v>49</v>
      </c>
      <c r="K55" s="71"/>
      <c r="L55" s="174"/>
      <c r="M55" s="165">
        <v>250.0</v>
      </c>
      <c r="N55" s="172"/>
      <c r="O55" s="171"/>
      <c r="P55" s="62"/>
      <c r="Q55" s="63"/>
      <c r="R55" s="64"/>
      <c r="S55" s="168"/>
      <c r="T55" s="166"/>
      <c r="U55" s="138"/>
      <c r="V55" s="89">
        <v>125.0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70</v>
      </c>
      <c r="B56" s="50" t="s">
        <v>63</v>
      </c>
      <c r="C56" s="51"/>
      <c r="D56" s="141" t="s">
        <v>3187</v>
      </c>
      <c r="E56" s="23"/>
      <c r="F56" s="50" t="s">
        <v>73</v>
      </c>
      <c r="G56" s="326" t="s">
        <v>3188</v>
      </c>
      <c r="H56" s="175"/>
      <c r="I56" s="55" t="s">
        <v>3189</v>
      </c>
      <c r="J56" s="50" t="s">
        <v>60</v>
      </c>
      <c r="K56" s="71"/>
      <c r="L56" s="58"/>
      <c r="M56" s="165"/>
      <c r="N56" s="176"/>
      <c r="O56" s="171"/>
      <c r="P56" s="62"/>
      <c r="Q56" s="63"/>
      <c r="R56" s="64"/>
      <c r="S56" s="168">
        <v>147.0</v>
      </c>
      <c r="T56" s="166"/>
      <c r="U56" s="138"/>
      <c r="V56" s="283">
        <v>147.0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70</v>
      </c>
      <c r="B57" s="50" t="s">
        <v>63</v>
      </c>
      <c r="C57" s="51"/>
      <c r="D57" s="51"/>
      <c r="E57" s="173" t="s">
        <v>128</v>
      </c>
      <c r="F57" s="50" t="s">
        <v>73</v>
      </c>
      <c r="G57" s="312" t="s">
        <v>3190</v>
      </c>
      <c r="H57" s="54" t="s">
        <v>3191</v>
      </c>
      <c r="I57" s="55" t="s">
        <v>3192</v>
      </c>
      <c r="J57" s="50" t="s">
        <v>77</v>
      </c>
      <c r="K57" s="177"/>
      <c r="L57" s="58">
        <v>127.0</v>
      </c>
      <c r="M57" s="165"/>
      <c r="N57" s="160"/>
      <c r="O57" s="171"/>
      <c r="P57" s="151"/>
      <c r="Q57" s="152"/>
      <c r="R57" s="153"/>
      <c r="S57" s="168"/>
      <c r="T57" s="166"/>
      <c r="U57" s="138"/>
      <c r="V57" s="53">
        <v>50.0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70</v>
      </c>
      <c r="B58" s="50" t="s">
        <v>63</v>
      </c>
      <c r="C58" s="51"/>
      <c r="D58" s="141" t="s">
        <v>3193</v>
      </c>
      <c r="E58" s="173" t="s">
        <v>128</v>
      </c>
      <c r="F58" s="50" t="s">
        <v>73</v>
      </c>
      <c r="G58" s="282" t="s">
        <v>3194</v>
      </c>
      <c r="H58" s="54"/>
      <c r="I58" s="55" t="s">
        <v>2524</v>
      </c>
      <c r="J58" s="50" t="s">
        <v>49</v>
      </c>
      <c r="K58" s="178"/>
      <c r="L58" s="58">
        <v>147.0</v>
      </c>
      <c r="M58" s="165"/>
      <c r="N58" s="172"/>
      <c r="O58" s="179"/>
      <c r="P58" s="151"/>
      <c r="Q58" s="152"/>
      <c r="R58" s="153"/>
      <c r="S58" s="168"/>
      <c r="T58" s="166"/>
      <c r="U58" s="138"/>
      <c r="V58" s="53">
        <v>50.0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70</v>
      </c>
      <c r="B59" s="50" t="s">
        <v>63</v>
      </c>
      <c r="C59" s="51"/>
      <c r="D59" s="141" t="s">
        <v>3195</v>
      </c>
      <c r="E59" s="173" t="s">
        <v>35</v>
      </c>
      <c r="F59" s="50" t="s">
        <v>73</v>
      </c>
      <c r="G59" s="282" t="s">
        <v>3196</v>
      </c>
      <c r="H59" s="54"/>
      <c r="I59" s="55" t="s">
        <v>3197</v>
      </c>
      <c r="J59" s="50" t="s">
        <v>60</v>
      </c>
      <c r="K59" s="177"/>
      <c r="L59" s="58"/>
      <c r="M59" s="180"/>
      <c r="N59" s="160">
        <v>147.0</v>
      </c>
      <c r="O59" s="171"/>
      <c r="P59" s="62"/>
      <c r="Q59" s="63"/>
      <c r="R59" s="64"/>
      <c r="S59" s="163"/>
      <c r="T59" s="166"/>
      <c r="U59" s="138"/>
      <c r="V59" s="53">
        <v>50.0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70</v>
      </c>
      <c r="B60" s="50" t="s">
        <v>63</v>
      </c>
      <c r="C60" s="51"/>
      <c r="D60" s="141"/>
      <c r="E60" s="173" t="s">
        <v>100</v>
      </c>
      <c r="F60" s="50" t="s">
        <v>73</v>
      </c>
      <c r="G60" s="282" t="s">
        <v>3198</v>
      </c>
      <c r="H60" s="54"/>
      <c r="I60" s="55" t="s">
        <v>3197</v>
      </c>
      <c r="J60" s="50" t="s">
        <v>77</v>
      </c>
      <c r="K60" s="177"/>
      <c r="L60" s="58"/>
      <c r="M60" s="165"/>
      <c r="N60" s="176">
        <v>147.0</v>
      </c>
      <c r="O60" s="171"/>
      <c r="P60" s="73"/>
      <c r="Q60" s="74"/>
      <c r="R60" s="75"/>
      <c r="S60" s="163"/>
      <c r="T60" s="166"/>
      <c r="U60" s="138"/>
      <c r="V60" s="53">
        <v>50.0</v>
      </c>
      <c r="W60" s="8"/>
      <c r="X60" s="8"/>
      <c r="Y60" s="8"/>
      <c r="Z60" s="8"/>
      <c r="AA60" s="8"/>
      <c r="AB60" s="8"/>
      <c r="AC60" s="8"/>
      <c r="AD60" s="8"/>
    </row>
    <row r="61">
      <c r="A61" s="50" t="s">
        <v>70</v>
      </c>
      <c r="B61" s="50" t="s">
        <v>63</v>
      </c>
      <c r="C61" s="79"/>
      <c r="D61" s="141" t="s">
        <v>3199</v>
      </c>
      <c r="E61" s="173" t="s">
        <v>105</v>
      </c>
      <c r="F61" s="50" t="s">
        <v>2104</v>
      </c>
      <c r="G61" s="292" t="s">
        <v>3200</v>
      </c>
      <c r="H61" s="54"/>
      <c r="I61" s="55" t="s">
        <v>3201</v>
      </c>
      <c r="J61" s="50" t="s">
        <v>49</v>
      </c>
      <c r="K61" s="177"/>
      <c r="L61" s="58">
        <v>700.0</v>
      </c>
      <c r="M61" s="165"/>
      <c r="N61" s="172"/>
      <c r="O61" s="171"/>
      <c r="P61" s="73"/>
      <c r="Q61" s="74"/>
      <c r="R61" s="75"/>
      <c r="S61" s="163"/>
      <c r="T61" s="166"/>
      <c r="U61" s="138"/>
      <c r="V61" s="53">
        <v>350.0</v>
      </c>
      <c r="W61" s="8"/>
      <c r="X61" s="8"/>
      <c r="Y61" s="8"/>
      <c r="Z61" s="8"/>
      <c r="AA61" s="8"/>
      <c r="AB61" s="8"/>
      <c r="AC61" s="8"/>
      <c r="AD61" s="8"/>
    </row>
    <row r="62">
      <c r="A62" s="50" t="s">
        <v>70</v>
      </c>
      <c r="B62" s="50" t="s">
        <v>53</v>
      </c>
      <c r="C62" s="51"/>
      <c r="D62" s="70" t="s">
        <v>54</v>
      </c>
      <c r="E62" s="173" t="s">
        <v>79</v>
      </c>
      <c r="F62" s="50" t="s">
        <v>73</v>
      </c>
      <c r="G62" s="282" t="s">
        <v>3202</v>
      </c>
      <c r="H62" s="54" t="s">
        <v>3203</v>
      </c>
      <c r="I62" s="55" t="s">
        <v>3204</v>
      </c>
      <c r="J62" s="50" t="s">
        <v>77</v>
      </c>
      <c r="K62" s="177"/>
      <c r="L62" s="93"/>
      <c r="M62" s="165"/>
      <c r="N62" s="181"/>
      <c r="O62" s="179"/>
      <c r="P62" s="62" t="s">
        <v>61</v>
      </c>
      <c r="Q62" s="74"/>
      <c r="R62" s="75"/>
      <c r="S62" s="163"/>
      <c r="T62" s="166"/>
      <c r="U62" s="135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 t="s">
        <v>52</v>
      </c>
      <c r="B63" s="50" t="s">
        <v>63</v>
      </c>
      <c r="C63" s="51"/>
      <c r="D63" s="141" t="s">
        <v>3205</v>
      </c>
      <c r="E63" s="173" t="s">
        <v>899</v>
      </c>
      <c r="F63" s="50" t="s">
        <v>2097</v>
      </c>
      <c r="G63" s="282" t="s">
        <v>3206</v>
      </c>
      <c r="H63" s="54" t="s">
        <v>3207</v>
      </c>
      <c r="I63" s="55" t="s">
        <v>3208</v>
      </c>
      <c r="J63" s="50" t="s">
        <v>49</v>
      </c>
      <c r="K63" s="177"/>
      <c r="L63" s="58"/>
      <c r="M63" s="165">
        <v>250.0</v>
      </c>
      <c r="N63" s="181"/>
      <c r="O63" s="171"/>
      <c r="P63" s="73"/>
      <c r="Q63" s="74"/>
      <c r="R63" s="75"/>
      <c r="S63" s="163"/>
      <c r="T63" s="166"/>
      <c r="U63" s="138"/>
      <c r="V63" s="53">
        <v>125.0</v>
      </c>
      <c r="W63" s="8"/>
      <c r="X63" s="8"/>
      <c r="Y63" s="8"/>
      <c r="Z63" s="8"/>
      <c r="AA63" s="8"/>
      <c r="AB63" s="8"/>
      <c r="AC63" s="8"/>
      <c r="AD63" s="8"/>
    </row>
    <row r="64">
      <c r="A64" s="50" t="s">
        <v>70</v>
      </c>
      <c r="B64" s="50" t="s">
        <v>63</v>
      </c>
      <c r="C64" s="51"/>
      <c r="D64" s="141" t="s">
        <v>3209</v>
      </c>
      <c r="E64" s="173" t="s">
        <v>899</v>
      </c>
      <c r="F64" s="50" t="s">
        <v>2097</v>
      </c>
      <c r="G64" s="282" t="s">
        <v>3210</v>
      </c>
      <c r="H64" s="54" t="s">
        <v>3211</v>
      </c>
      <c r="I64" s="55" t="s">
        <v>3212</v>
      </c>
      <c r="J64" s="50" t="s">
        <v>60</v>
      </c>
      <c r="K64" s="177"/>
      <c r="L64" s="58"/>
      <c r="M64" s="170"/>
      <c r="N64" s="181"/>
      <c r="O64" s="179"/>
      <c r="P64" s="62"/>
      <c r="Q64" s="63">
        <v>250.0</v>
      </c>
      <c r="R64" s="64"/>
      <c r="S64" s="163"/>
      <c r="T64" s="166"/>
      <c r="U64" s="138"/>
      <c r="V64" s="283">
        <v>250.0</v>
      </c>
      <c r="W64" s="8"/>
      <c r="X64" s="8"/>
      <c r="Y64" s="8"/>
      <c r="Z64" s="8"/>
      <c r="AA64" s="8"/>
      <c r="AB64" s="8"/>
      <c r="AC64" s="8"/>
      <c r="AD64" s="8"/>
    </row>
    <row r="65">
      <c r="A65" s="50" t="s">
        <v>70</v>
      </c>
      <c r="B65" s="50" t="s">
        <v>63</v>
      </c>
      <c r="C65" s="51"/>
      <c r="D65" s="141" t="s">
        <v>3213</v>
      </c>
      <c r="E65" s="173" t="s">
        <v>412</v>
      </c>
      <c r="F65" s="50" t="s">
        <v>73</v>
      </c>
      <c r="G65" s="282" t="s">
        <v>3214</v>
      </c>
      <c r="H65" s="54"/>
      <c r="I65" s="55" t="s">
        <v>3215</v>
      </c>
      <c r="J65" s="50" t="s">
        <v>60</v>
      </c>
      <c r="K65" s="177"/>
      <c r="L65" s="58">
        <v>244.0</v>
      </c>
      <c r="M65" s="170"/>
      <c r="N65" s="181"/>
      <c r="O65" s="179"/>
      <c r="P65" s="73"/>
      <c r="Q65" s="74"/>
      <c r="R65" s="75"/>
      <c r="S65" s="163"/>
      <c r="T65" s="166"/>
      <c r="U65" s="138"/>
      <c r="V65" s="332">
        <v>244.0</v>
      </c>
      <c r="W65" s="8"/>
      <c r="X65" s="8"/>
      <c r="Y65" s="8"/>
      <c r="Z65" s="8"/>
      <c r="AA65" s="8"/>
      <c r="AB65" s="8"/>
      <c r="AC65" s="8"/>
      <c r="AD65" s="8"/>
    </row>
    <row r="66">
      <c r="A66" s="50" t="s">
        <v>70</v>
      </c>
      <c r="B66" s="50" t="s">
        <v>63</v>
      </c>
      <c r="C66" s="51"/>
      <c r="D66" s="141" t="s">
        <v>3216</v>
      </c>
      <c r="E66" s="173" t="s">
        <v>100</v>
      </c>
      <c r="F66" s="50" t="s">
        <v>73</v>
      </c>
      <c r="G66" s="282" t="s">
        <v>3217</v>
      </c>
      <c r="H66" s="54"/>
      <c r="I66" s="55" t="s">
        <v>3218</v>
      </c>
      <c r="J66" s="50" t="s">
        <v>77</v>
      </c>
      <c r="K66" s="178"/>
      <c r="L66" s="93"/>
      <c r="M66" s="165"/>
      <c r="N66" s="160">
        <v>130.0</v>
      </c>
      <c r="O66" s="179"/>
      <c r="P66" s="62"/>
      <c r="Q66" s="63"/>
      <c r="R66" s="64"/>
      <c r="S66" s="163"/>
      <c r="T66" s="166"/>
      <c r="U66" s="138"/>
      <c r="V66" s="53">
        <v>50.0</v>
      </c>
      <c r="W66" s="8"/>
      <c r="X66" s="8"/>
      <c r="Y66" s="8"/>
      <c r="Z66" s="8"/>
      <c r="AA66" s="8"/>
      <c r="AB66" s="8"/>
      <c r="AC66" s="8"/>
      <c r="AD66" s="8"/>
    </row>
    <row r="67">
      <c r="A67" s="50" t="s">
        <v>70</v>
      </c>
      <c r="B67" s="50" t="s">
        <v>63</v>
      </c>
      <c r="C67" s="51"/>
      <c r="D67" s="51"/>
      <c r="E67" s="173" t="s">
        <v>100</v>
      </c>
      <c r="F67" s="50" t="s">
        <v>73</v>
      </c>
      <c r="G67" s="282" t="s">
        <v>3219</v>
      </c>
      <c r="H67" s="54"/>
      <c r="I67" s="55" t="s">
        <v>3220</v>
      </c>
      <c r="J67" s="50" t="s">
        <v>77</v>
      </c>
      <c r="K67" s="178"/>
      <c r="L67" s="93"/>
      <c r="M67" s="170"/>
      <c r="N67" s="176">
        <v>147.0</v>
      </c>
      <c r="O67" s="171"/>
      <c r="P67" s="73"/>
      <c r="Q67" s="74"/>
      <c r="R67" s="75"/>
      <c r="S67" s="163"/>
      <c r="T67" s="166"/>
      <c r="U67" s="138"/>
      <c r="V67" s="53">
        <v>73.5</v>
      </c>
      <c r="W67" s="8"/>
      <c r="X67" s="8"/>
      <c r="Y67" s="8"/>
      <c r="Z67" s="8"/>
      <c r="AA67" s="8"/>
      <c r="AB67" s="8"/>
      <c r="AC67" s="8"/>
      <c r="AD67" s="8"/>
    </row>
    <row r="68">
      <c r="A68" s="50" t="s">
        <v>70</v>
      </c>
      <c r="B68" s="50" t="s">
        <v>63</v>
      </c>
      <c r="C68" s="51"/>
      <c r="D68" s="367" t="s">
        <v>3221</v>
      </c>
      <c r="E68" s="173" t="s">
        <v>412</v>
      </c>
      <c r="F68" s="50" t="s">
        <v>73</v>
      </c>
      <c r="G68" s="318" t="s">
        <v>3222</v>
      </c>
      <c r="H68" s="54"/>
      <c r="I68" s="55" t="s">
        <v>2524</v>
      </c>
      <c r="J68" s="50"/>
      <c r="K68" s="177"/>
      <c r="L68" s="93"/>
      <c r="M68" s="170"/>
      <c r="N68" s="160"/>
      <c r="O68" s="183"/>
      <c r="P68" s="73"/>
      <c r="Q68" s="74"/>
      <c r="R68" s="75"/>
      <c r="S68" s="163"/>
      <c r="T68" s="166"/>
      <c r="U68" s="135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 t="s">
        <v>70</v>
      </c>
      <c r="B69" s="50" t="s">
        <v>63</v>
      </c>
      <c r="C69" s="51"/>
      <c r="D69" s="141" t="s">
        <v>3223</v>
      </c>
      <c r="E69" s="329" t="s">
        <v>72</v>
      </c>
      <c r="F69" s="50" t="s">
        <v>73</v>
      </c>
      <c r="G69" s="282" t="s">
        <v>3224</v>
      </c>
      <c r="H69" s="54" t="s">
        <v>2620</v>
      </c>
      <c r="I69" s="55" t="s">
        <v>2621</v>
      </c>
      <c r="J69" s="50" t="s">
        <v>60</v>
      </c>
      <c r="K69" s="186">
        <v>240.0</v>
      </c>
      <c r="L69" s="93"/>
      <c r="M69" s="165"/>
      <c r="N69" s="172"/>
      <c r="O69" s="179"/>
      <c r="P69" s="62"/>
      <c r="Q69" s="63"/>
      <c r="R69" s="64"/>
      <c r="S69" s="163"/>
      <c r="T69" s="166"/>
      <c r="U69" s="138"/>
      <c r="V69" s="53">
        <v>50.0</v>
      </c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186"/>
      <c r="L70" s="93"/>
      <c r="M70" s="170"/>
      <c r="N70" s="172"/>
      <c r="O70" s="179"/>
      <c r="P70" s="73"/>
      <c r="Q70" s="74"/>
      <c r="R70" s="75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177"/>
      <c r="L71" s="93"/>
      <c r="M71" s="187"/>
      <c r="N71" s="172"/>
      <c r="O71" s="179"/>
      <c r="P71" s="73"/>
      <c r="Q71" s="74"/>
      <c r="R71" s="75"/>
      <c r="S71" s="163"/>
      <c r="T71" s="166"/>
      <c r="U71" s="138"/>
      <c r="V71" s="89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185"/>
      <c r="L72" s="58"/>
      <c r="M72" s="170"/>
      <c r="N72" s="172"/>
      <c r="O72" s="179"/>
      <c r="P72" s="73"/>
      <c r="Q72" s="74"/>
      <c r="R72" s="75"/>
      <c r="S72" s="163"/>
      <c r="T72" s="166"/>
      <c r="U72" s="138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8"/>
      <c r="D73" s="189"/>
      <c r="E73" s="184"/>
      <c r="F73" s="50"/>
      <c r="G73" s="54"/>
      <c r="H73" s="54"/>
      <c r="I73" s="55"/>
      <c r="J73" s="56"/>
      <c r="K73" s="190"/>
      <c r="L73" s="58"/>
      <c r="M73" s="191"/>
      <c r="N73" s="192"/>
      <c r="O73" s="193"/>
      <c r="P73" s="73"/>
      <c r="Q73" s="74"/>
      <c r="R73" s="75"/>
      <c r="S73" s="194"/>
      <c r="T73" s="195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51"/>
      <c r="E74" s="184"/>
      <c r="F74" s="50"/>
      <c r="G74" s="54"/>
      <c r="H74" s="54"/>
      <c r="I74" s="55"/>
      <c r="J74" s="56"/>
      <c r="K74" s="196"/>
      <c r="L74" s="93"/>
      <c r="M74" s="191"/>
      <c r="N74" s="192"/>
      <c r="O74" s="197"/>
      <c r="P74" s="151"/>
      <c r="Q74" s="152"/>
      <c r="R74" s="153"/>
      <c r="S74" s="194"/>
      <c r="T74" s="195"/>
      <c r="U74" s="138"/>
      <c r="V74" s="182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91"/>
      <c r="E75" s="184"/>
      <c r="F75" s="50"/>
      <c r="G75" s="54"/>
      <c r="H75" s="54"/>
      <c r="I75" s="54"/>
      <c r="J75" s="56"/>
      <c r="K75" s="190"/>
      <c r="L75" s="93"/>
      <c r="M75" s="198"/>
      <c r="N75" s="192"/>
      <c r="O75" s="197"/>
      <c r="P75" s="73"/>
      <c r="Q75" s="74"/>
      <c r="R75" s="75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51"/>
      <c r="E76" s="184"/>
      <c r="F76" s="50"/>
      <c r="G76" s="54"/>
      <c r="H76" s="54"/>
      <c r="I76" s="54"/>
      <c r="J76" s="56"/>
      <c r="K76" s="190"/>
      <c r="L76" s="58"/>
      <c r="M76" s="191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196"/>
      <c r="L77" s="93"/>
      <c r="M77" s="191"/>
      <c r="N77" s="192"/>
      <c r="O77" s="197"/>
      <c r="P77" s="73"/>
      <c r="Q77" s="74"/>
      <c r="R77" s="75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23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99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196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182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8"/>
      <c r="D80" s="51"/>
      <c r="E80" s="23"/>
      <c r="F80" s="50"/>
      <c r="G80" s="200"/>
      <c r="H80" s="200"/>
      <c r="I80" s="200"/>
      <c r="J80" s="56"/>
      <c r="K80" s="190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201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2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190"/>
      <c r="L82" s="93"/>
      <c r="M82" s="191"/>
      <c r="N82" s="192"/>
      <c r="O82" s="197"/>
      <c r="P82" s="73"/>
      <c r="Q82" s="74"/>
      <c r="R82" s="75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203"/>
      <c r="L83" s="204"/>
      <c r="M83" s="205"/>
      <c r="N83" s="206"/>
      <c r="O83" s="207"/>
      <c r="P83" s="208"/>
      <c r="Q83" s="209"/>
      <c r="R83" s="210"/>
      <c r="S83" s="211"/>
      <c r="T83" s="212"/>
      <c r="U83" s="213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03"/>
      <c r="L85" s="204"/>
      <c r="M85" s="205"/>
      <c r="N85" s="206"/>
      <c r="O85" s="207"/>
      <c r="P85" s="208"/>
      <c r="Q85" s="209"/>
      <c r="R85" s="210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214"/>
      <c r="L86" s="204"/>
      <c r="M86" s="215"/>
      <c r="N86" s="216"/>
      <c r="O86" s="217"/>
      <c r="P86" s="218"/>
      <c r="Q86" s="219"/>
      <c r="R86" s="220"/>
      <c r="S86" s="22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184"/>
      <c r="F87" s="50"/>
      <c r="G87" s="200"/>
      <c r="H87" s="200"/>
      <c r="I87" s="200"/>
      <c r="J87" s="56"/>
      <c r="K87" s="203"/>
      <c r="L87" s="222"/>
      <c r="M87" s="205"/>
      <c r="N87" s="206"/>
      <c r="O87" s="207"/>
      <c r="P87" s="223"/>
      <c r="Q87" s="224"/>
      <c r="R87" s="225"/>
      <c r="S87" s="21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203"/>
      <c r="L94" s="222"/>
      <c r="M94" s="205"/>
      <c r="N94" s="206"/>
      <c r="O94" s="207"/>
      <c r="P94" s="223"/>
      <c r="Q94" s="224"/>
      <c r="R94" s="225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26"/>
      <c r="E95" s="227"/>
      <c r="F95" s="4"/>
      <c r="G95" s="228"/>
      <c r="H95" s="229"/>
      <c r="I95" s="230"/>
      <c r="J95" s="4"/>
      <c r="K95" s="231"/>
      <c r="Q95" s="231"/>
      <c r="R95" s="231"/>
      <c r="S95" s="232"/>
      <c r="T95" s="232"/>
      <c r="U95" s="233"/>
      <c r="V95" s="234">
        <f>SUM(V7:V94)</f>
        <v>6358.5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35"/>
      <c r="E96" s="236"/>
      <c r="F96" s="1"/>
      <c r="G96" s="237"/>
      <c r="H96" s="238"/>
      <c r="I96" s="239"/>
      <c r="J96" s="1"/>
      <c r="K96" s="240" t="s">
        <v>34</v>
      </c>
      <c r="L96" s="241"/>
      <c r="Q96" s="241"/>
      <c r="R96" s="241"/>
      <c r="S96" s="232"/>
      <c r="T96" s="232"/>
      <c r="U96" s="23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42"/>
      <c r="D97" s="17"/>
      <c r="E97" s="243"/>
      <c r="F97" s="244"/>
      <c r="G97" s="228"/>
      <c r="H97" s="3"/>
      <c r="I97" s="3"/>
      <c r="J97" s="1"/>
      <c r="K97" s="189">
        <f>SUM(K7:K94)</f>
        <v>2981</v>
      </c>
      <c r="L97" s="245" t="s">
        <v>35</v>
      </c>
      <c r="M97" s="246"/>
      <c r="Q97" s="246"/>
      <c r="R97" s="246"/>
      <c r="S97" s="247"/>
      <c r="T97" s="247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28"/>
      <c r="H98" s="3"/>
      <c r="I98" s="3"/>
      <c r="J98" s="1"/>
      <c r="K98" s="189">
        <f>SUM(K97*2%)</f>
        <v>59.62</v>
      </c>
      <c r="L98" s="248">
        <f>SUM(L7:L94)</f>
        <v>3280</v>
      </c>
      <c r="M98" s="249" t="s">
        <v>24</v>
      </c>
      <c r="Q98" s="249"/>
      <c r="R98" s="249"/>
      <c r="S98" s="250" t="s">
        <v>36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1"/>
      <c r="K99" s="251"/>
      <c r="L99" s="91">
        <f>SUM(L98*2%)</f>
        <v>65.6</v>
      </c>
      <c r="M99" s="252" t="s">
        <v>37</v>
      </c>
      <c r="N99" s="253"/>
      <c r="Q99" s="253"/>
      <c r="R99" s="253"/>
      <c r="S99" s="232"/>
      <c r="T99" s="232"/>
      <c r="U99" s="23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254" t="s">
        <v>38</v>
      </c>
      <c r="H100" s="298">
        <f>SUM(L8,K27,L57)</f>
        <v>568</v>
      </c>
      <c r="I100" s="3"/>
      <c r="J100" s="1"/>
      <c r="K100" s="8"/>
      <c r="L100" s="251"/>
      <c r="M100" s="248">
        <f>SUM(M7:M94)</f>
        <v>2254</v>
      </c>
      <c r="N100" s="253"/>
      <c r="Q100" s="253"/>
      <c r="R100" s="253"/>
      <c r="S100" s="256"/>
      <c r="T100" s="256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57"/>
      <c r="G101" s="258" t="s">
        <v>39</v>
      </c>
      <c r="H101" s="259">
        <f>SUM(K97,L98,M100,N102,O103,R107)</f>
        <v>10833</v>
      </c>
      <c r="I101" s="3"/>
      <c r="J101" s="1"/>
      <c r="K101" s="8"/>
      <c r="L101" s="8"/>
      <c r="M101" s="91">
        <f>SUM(M100*2%)</f>
        <v>45.08</v>
      </c>
      <c r="N101" s="260" t="s">
        <v>40</v>
      </c>
      <c r="O101" s="231"/>
      <c r="Q101" s="231"/>
      <c r="R101" s="231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41</v>
      </c>
      <c r="H102" s="259">
        <f>SUM(S108,T109,U110)</f>
        <v>882</v>
      </c>
      <c r="I102" s="3"/>
      <c r="J102" s="1"/>
      <c r="K102" s="8"/>
      <c r="L102" s="8"/>
      <c r="M102" s="18"/>
      <c r="N102" s="189">
        <f>SUM(N7:N94)</f>
        <v>1668</v>
      </c>
      <c r="O102" s="261" t="s">
        <v>42</v>
      </c>
      <c r="P102" s="262"/>
      <c r="Q102" s="262"/>
      <c r="R102" s="262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58" t="s">
        <v>43</v>
      </c>
      <c r="H103" s="259">
        <f>SUM(P105,Q106,O103)</f>
        <v>1800</v>
      </c>
      <c r="I103" s="3"/>
      <c r="J103" s="1"/>
      <c r="K103" s="8"/>
      <c r="L103" s="8"/>
      <c r="M103" s="1"/>
      <c r="N103" s="189">
        <f>SUM(N102*1%)</f>
        <v>16.68</v>
      </c>
      <c r="O103" s="189">
        <f>SUM(O7:O94)</f>
        <v>0</v>
      </c>
      <c r="P103" s="262"/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1"/>
      <c r="K104" s="8"/>
      <c r="L104" s="8"/>
      <c r="M104" s="1"/>
      <c r="N104" s="1"/>
      <c r="O104" s="189">
        <f>SUM(O103*2%)</f>
        <v>0</v>
      </c>
      <c r="P104" s="263" t="s">
        <v>44</v>
      </c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64" t="s">
        <v>45</v>
      </c>
      <c r="H105" s="265">
        <f>SUM(K22,N29,N32,M33,M34,M36,L39,P41,U44,M46,P48,S56,N59,Q64,L65,K69)</f>
        <v>6022</v>
      </c>
      <c r="I105" s="375">
        <v>0.0</v>
      </c>
      <c r="J105" s="1"/>
      <c r="K105" s="8"/>
      <c r="L105" s="8"/>
      <c r="M105" s="1"/>
      <c r="N105" s="1"/>
      <c r="O105" s="8"/>
      <c r="P105" s="189">
        <f>SUM(P7:P95)</f>
        <v>1050</v>
      </c>
      <c r="Q105" s="267" t="s">
        <v>46</v>
      </c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8" t="s">
        <v>47</v>
      </c>
      <c r="H106" s="302">
        <f>SUM(L26,L19,L20,L23,K27,Q30,M35,L40,N42,M43,K45,N49,L53,K54,L57,N66,N67,N60)</f>
        <v>4231</v>
      </c>
      <c r="I106" s="322">
        <f>SUM(N67,K27)</f>
        <v>441</v>
      </c>
      <c r="J106" s="1"/>
      <c r="K106" s="8"/>
      <c r="L106" s="8"/>
      <c r="M106" s="1"/>
      <c r="N106" s="1"/>
      <c r="O106" s="8"/>
      <c r="P106" s="189">
        <f>SUM(P105*2%)</f>
        <v>21</v>
      </c>
      <c r="Q106" s="17">
        <f>SUM(Q7:Q94)</f>
        <v>750</v>
      </c>
      <c r="R106" s="270" t="s">
        <v>48</v>
      </c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71" t="s">
        <v>49</v>
      </c>
      <c r="H107" s="302">
        <f>SUM(L8,U21,R24,M37,R38,N47,M50,U51,U52,M55,L58,L61,M63)</f>
        <v>3262</v>
      </c>
      <c r="I107" s="303">
        <f>SUM(L8)</f>
        <v>147</v>
      </c>
      <c r="J107" s="1"/>
      <c r="K107" s="8"/>
      <c r="L107" s="8"/>
      <c r="M107" s="1"/>
      <c r="N107" s="1"/>
      <c r="O107" s="8"/>
      <c r="P107" s="18"/>
      <c r="Q107" s="189">
        <f>SUM(Q106*2%)</f>
        <v>15</v>
      </c>
      <c r="R107" s="17">
        <f>SUM(R7:R94)</f>
        <v>650</v>
      </c>
      <c r="S107" s="272" t="s">
        <v>50</v>
      </c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44"/>
      <c r="D108" s="17"/>
      <c r="E108" s="1"/>
      <c r="F108" s="1"/>
      <c r="G108" s="3"/>
      <c r="H108" s="3"/>
      <c r="I108" s="3"/>
      <c r="J108" s="1"/>
      <c r="K108" s="8"/>
      <c r="L108" s="8"/>
      <c r="M108" s="1"/>
      <c r="N108" s="1"/>
      <c r="O108" s="8"/>
      <c r="P108" s="1"/>
      <c r="Q108" s="1"/>
      <c r="R108" s="189">
        <f>SUM(R107*1%)</f>
        <v>6.5</v>
      </c>
      <c r="S108" s="189">
        <f>SUM(S7:S95)</f>
        <v>147</v>
      </c>
      <c r="T108" s="273" t="s">
        <v>47</v>
      </c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280" t="s">
        <v>26</v>
      </c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"/>
      <c r="S109" s="189">
        <f>SUM(S108*2%)</f>
        <v>2.94</v>
      </c>
      <c r="T109" s="189">
        <f>SUM(T7:T95)</f>
        <v>0</v>
      </c>
      <c r="U109" s="274" t="s">
        <v>49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189">
        <f>SUM(T109*2%)</f>
        <v>0</v>
      </c>
      <c r="U110" s="275">
        <f>SUM(U7:U95)</f>
        <v>735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8"/>
      <c r="U111" s="189">
        <f>SUM(U110*2%)</f>
        <v>14.7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276"/>
      <c r="U112" s="277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8"/>
      <c r="D228" s="278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77"/>
      <c r="V1002" s="8"/>
      <c r="Y1002" s="8"/>
      <c r="Z1002" s="8"/>
      <c r="AA1002" s="8"/>
      <c r="AB1002" s="8"/>
      <c r="AC1002" s="8"/>
      <c r="AD1002" s="8"/>
    </row>
    <row r="1003">
      <c r="M1003" s="279"/>
      <c r="N1003" s="279"/>
      <c r="P1003" s="279"/>
      <c r="Q1003" s="279"/>
      <c r="R1003" s="279"/>
    </row>
  </sheetData>
  <mergeCells count="15">
    <mergeCell ref="K95:P95"/>
    <mergeCell ref="L96:P96"/>
    <mergeCell ref="M97:P97"/>
    <mergeCell ref="M98:P98"/>
    <mergeCell ref="S98:U98"/>
    <mergeCell ref="N99:P99"/>
    <mergeCell ref="N100:P100"/>
    <mergeCell ref="O101:P101"/>
    <mergeCell ref="A2:J2"/>
    <mergeCell ref="A3:J3"/>
    <mergeCell ref="K3:S3"/>
    <mergeCell ref="W6:X6"/>
    <mergeCell ref="W13:X13"/>
    <mergeCell ref="W15:X15"/>
    <mergeCell ref="W21:X21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E7:E94 E211:F1002">
      <formula1>"Vinicius,Gustavo,Kaua,Wesley,Caio,Julia,Thiago,Daniel,Jhonatas,Diogo,Caio Ferreira,Kaicky,Pamelah,Caio Alves,Camila,Wiliam ,Gabriel "</formula1>
    </dataValidation>
    <dataValidation type="list" allowBlank="1" showErrorMessage="1" sqref="J7:J94">
      <formula1>"Mel,Drieli,Fernanda"</formula1>
    </dataValidation>
    <dataValidation type="list" allowBlank="1" showErrorMessage="1" sqref="F7:F94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26.5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5.0"/>
  </cols>
  <sheetData>
    <row r="1">
      <c r="A1" s="280" t="s">
        <v>26</v>
      </c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63</v>
      </c>
      <c r="C7" s="51"/>
      <c r="D7" s="70" t="s">
        <v>3225</v>
      </c>
      <c r="E7" s="53" t="s">
        <v>412</v>
      </c>
      <c r="F7" s="50" t="s">
        <v>73</v>
      </c>
      <c r="G7" s="282" t="s">
        <v>3226</v>
      </c>
      <c r="H7" s="54" t="s">
        <v>3227</v>
      </c>
      <c r="I7" s="55" t="s">
        <v>3228</v>
      </c>
      <c r="J7" s="50" t="s">
        <v>60</v>
      </c>
      <c r="K7" s="57">
        <v>147.0</v>
      </c>
      <c r="L7" s="58"/>
      <c r="M7" s="59"/>
      <c r="N7" s="60"/>
      <c r="O7" s="61"/>
      <c r="P7" s="62"/>
      <c r="Q7" s="63"/>
      <c r="R7" s="64"/>
      <c r="S7" s="65"/>
      <c r="T7" s="66"/>
      <c r="U7" s="67"/>
      <c r="V7" s="53">
        <v>50.0</v>
      </c>
      <c r="W7" s="68" t="s">
        <v>25</v>
      </c>
      <c r="X7" s="69">
        <f>SUM(K7:K95)</f>
        <v>1626</v>
      </c>
      <c r="Y7" s="8"/>
      <c r="Z7" s="8"/>
      <c r="AA7" s="8"/>
      <c r="AB7" s="8"/>
      <c r="AC7" s="8"/>
      <c r="AD7" s="8"/>
    </row>
    <row r="8">
      <c r="A8" s="50" t="s">
        <v>52</v>
      </c>
      <c r="B8" s="50" t="s">
        <v>63</v>
      </c>
      <c r="C8" s="51"/>
      <c r="D8" s="70" t="s">
        <v>3229</v>
      </c>
      <c r="E8" s="53" t="s">
        <v>55</v>
      </c>
      <c r="F8" s="50" t="s">
        <v>2097</v>
      </c>
      <c r="G8" s="282" t="s">
        <v>3230</v>
      </c>
      <c r="H8" s="54" t="s">
        <v>3231</v>
      </c>
      <c r="I8" s="55" t="s">
        <v>2369</v>
      </c>
      <c r="J8" s="50" t="s">
        <v>60</v>
      </c>
      <c r="K8" s="71"/>
      <c r="L8" s="58"/>
      <c r="M8" s="59">
        <v>700.0</v>
      </c>
      <c r="N8" s="72"/>
      <c r="O8" s="61"/>
      <c r="P8" s="73"/>
      <c r="Q8" s="74"/>
      <c r="R8" s="75"/>
      <c r="S8" s="76"/>
      <c r="T8" s="77"/>
      <c r="U8" s="78"/>
      <c r="V8" s="283">
        <v>700.0</v>
      </c>
      <c r="W8" s="38" t="s">
        <v>13</v>
      </c>
      <c r="X8" s="69">
        <f>SUM(L7:L95)</f>
        <v>3546</v>
      </c>
      <c r="Y8" s="8"/>
      <c r="Z8" s="8"/>
      <c r="AA8" s="8"/>
      <c r="AB8" s="8"/>
      <c r="AC8" s="8"/>
      <c r="AD8" s="8"/>
    </row>
    <row r="9">
      <c r="A9" s="50" t="s">
        <v>70</v>
      </c>
      <c r="B9" s="50" t="s">
        <v>63</v>
      </c>
      <c r="C9" s="79"/>
      <c r="D9" s="70" t="s">
        <v>3232</v>
      </c>
      <c r="E9" s="53" t="s">
        <v>899</v>
      </c>
      <c r="F9" s="50" t="s">
        <v>2114</v>
      </c>
      <c r="G9" s="282" t="s">
        <v>3233</v>
      </c>
      <c r="H9" s="54" t="s">
        <v>3107</v>
      </c>
      <c r="I9" s="55" t="s">
        <v>3234</v>
      </c>
      <c r="J9" s="50" t="s">
        <v>77</v>
      </c>
      <c r="K9" s="71"/>
      <c r="L9" s="80"/>
      <c r="M9" s="59"/>
      <c r="N9" s="81"/>
      <c r="O9" s="61"/>
      <c r="P9" s="73"/>
      <c r="Q9" s="63">
        <v>100.0</v>
      </c>
      <c r="R9" s="75"/>
      <c r="S9" s="76"/>
      <c r="T9" s="77"/>
      <c r="U9" s="67"/>
      <c r="V9" s="283">
        <v>100.0</v>
      </c>
      <c r="W9" s="82" t="s">
        <v>14</v>
      </c>
      <c r="X9" s="83">
        <f>SUM(M7:M95)</f>
        <v>2375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 t="s">
        <v>3235</v>
      </c>
      <c r="E10" s="53" t="s">
        <v>149</v>
      </c>
      <c r="F10" s="50" t="s">
        <v>73</v>
      </c>
      <c r="G10" s="292" t="s">
        <v>3236</v>
      </c>
      <c r="H10" s="85"/>
      <c r="I10" s="55" t="s">
        <v>3237</v>
      </c>
      <c r="J10" s="50" t="s">
        <v>77</v>
      </c>
      <c r="K10" s="71"/>
      <c r="L10" s="58">
        <v>441.0</v>
      </c>
      <c r="M10" s="59"/>
      <c r="N10" s="86"/>
      <c r="O10" s="61"/>
      <c r="P10" s="87"/>
      <c r="Q10" s="43"/>
      <c r="R10" s="44"/>
      <c r="S10" s="88"/>
      <c r="T10" s="77"/>
      <c r="U10" s="67"/>
      <c r="V10" s="89">
        <v>100.0</v>
      </c>
      <c r="W10" s="90" t="s">
        <v>27</v>
      </c>
      <c r="X10" s="83">
        <f>SUM(N7:N95)</f>
        <v>1071</v>
      </c>
      <c r="Y10" s="8"/>
      <c r="Z10" s="8"/>
      <c r="AA10" s="8"/>
      <c r="AB10" s="8"/>
      <c r="AC10" s="8"/>
      <c r="AD10" s="8"/>
    </row>
    <row r="11">
      <c r="A11" s="50" t="s">
        <v>52</v>
      </c>
      <c r="B11" s="50" t="s">
        <v>63</v>
      </c>
      <c r="C11" s="51"/>
      <c r="D11" s="84" t="s">
        <v>3238</v>
      </c>
      <c r="E11" s="53" t="s">
        <v>149</v>
      </c>
      <c r="F11" s="50" t="s">
        <v>73</v>
      </c>
      <c r="G11" s="282" t="s">
        <v>3239</v>
      </c>
      <c r="H11" s="54"/>
      <c r="I11" s="55" t="s">
        <v>3240</v>
      </c>
      <c r="J11" s="50" t="s">
        <v>77</v>
      </c>
      <c r="K11" s="57"/>
      <c r="L11" s="93"/>
      <c r="M11" s="59"/>
      <c r="N11" s="86">
        <v>200.0</v>
      </c>
      <c r="O11" s="94"/>
      <c r="P11" s="62"/>
      <c r="Q11" s="63"/>
      <c r="R11" s="64"/>
      <c r="S11" s="88"/>
      <c r="T11" s="95"/>
      <c r="U11" s="96"/>
      <c r="V11" s="89">
        <v>100.0</v>
      </c>
      <c r="W11" s="44" t="s">
        <v>19</v>
      </c>
      <c r="X11" s="97">
        <f>SUM(R7:R95)</f>
        <v>0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63</v>
      </c>
      <c r="C12" s="98"/>
      <c r="D12" s="84" t="s">
        <v>3241</v>
      </c>
      <c r="E12" s="53" t="s">
        <v>149</v>
      </c>
      <c r="F12" s="50" t="s">
        <v>73</v>
      </c>
      <c r="G12" s="282" t="s">
        <v>3242</v>
      </c>
      <c r="H12" s="54"/>
      <c r="I12" s="55" t="s">
        <v>3243</v>
      </c>
      <c r="J12" s="50" t="s">
        <v>77</v>
      </c>
      <c r="K12" s="57"/>
      <c r="L12" s="335">
        <v>147.0</v>
      </c>
      <c r="M12" s="59"/>
      <c r="N12" s="100"/>
      <c r="O12" s="61"/>
      <c r="P12" s="62"/>
      <c r="Q12" s="63"/>
      <c r="R12" s="64"/>
      <c r="S12" s="101"/>
      <c r="T12" s="102"/>
      <c r="U12" s="103"/>
      <c r="V12" s="53">
        <v>50.0</v>
      </c>
      <c r="W12" s="104" t="s">
        <v>22</v>
      </c>
      <c r="X12" s="105">
        <f>SUM(U7:U93)</f>
        <v>0</v>
      </c>
      <c r="Y12" s="8"/>
      <c r="Z12" s="8"/>
      <c r="AA12" s="8"/>
      <c r="AB12" s="8"/>
      <c r="AC12" s="8"/>
      <c r="AD12" s="8"/>
    </row>
    <row r="13" ht="16.5" customHeight="1">
      <c r="A13" s="50" t="s">
        <v>70</v>
      </c>
      <c r="B13" s="50" t="s">
        <v>63</v>
      </c>
      <c r="C13" s="79"/>
      <c r="D13" s="70" t="s">
        <v>3244</v>
      </c>
      <c r="E13" s="53" t="s">
        <v>55</v>
      </c>
      <c r="F13" s="50" t="s">
        <v>2097</v>
      </c>
      <c r="G13" s="284" t="s">
        <v>3245</v>
      </c>
      <c r="H13" s="106" t="s">
        <v>3107</v>
      </c>
      <c r="I13" s="55" t="s">
        <v>3234</v>
      </c>
      <c r="J13" s="50" t="s">
        <v>60</v>
      </c>
      <c r="K13" s="71"/>
      <c r="L13" s="58"/>
      <c r="M13" s="107"/>
      <c r="N13" s="86"/>
      <c r="O13" s="61"/>
      <c r="P13" s="87"/>
      <c r="Q13" s="43">
        <v>300.0</v>
      </c>
      <c r="R13" s="44"/>
      <c r="S13" s="76"/>
      <c r="T13" s="95"/>
      <c r="U13" s="103"/>
      <c r="V13" s="89">
        <v>150.0</v>
      </c>
      <c r="W13" s="108" t="s">
        <v>28</v>
      </c>
      <c r="X13" s="69">
        <f>SUM(X7:X12)</f>
        <v>8618</v>
      </c>
      <c r="Y13" s="8"/>
      <c r="Z13" s="8"/>
      <c r="AA13" s="8"/>
      <c r="AB13" s="8"/>
      <c r="AC13" s="8"/>
      <c r="AD13" s="8"/>
    </row>
    <row r="14">
      <c r="A14" s="50" t="s">
        <v>52</v>
      </c>
      <c r="B14" s="50" t="s">
        <v>63</v>
      </c>
      <c r="C14" s="51"/>
      <c r="D14" s="84" t="s">
        <v>3246</v>
      </c>
      <c r="E14" s="53" t="s">
        <v>412</v>
      </c>
      <c r="F14" s="50"/>
      <c r="G14" s="282" t="s">
        <v>3247</v>
      </c>
      <c r="H14" s="54" t="s">
        <v>3248</v>
      </c>
      <c r="I14" s="55" t="s">
        <v>3249</v>
      </c>
      <c r="J14" s="50" t="s">
        <v>60</v>
      </c>
      <c r="K14" s="71"/>
      <c r="L14" s="58"/>
      <c r="M14" s="59">
        <v>150.0</v>
      </c>
      <c r="N14" s="86"/>
      <c r="O14" s="61"/>
      <c r="P14" s="87"/>
      <c r="Q14" s="43"/>
      <c r="R14" s="44"/>
      <c r="S14" s="88"/>
      <c r="T14" s="109"/>
      <c r="U14" s="103"/>
      <c r="V14" s="305">
        <v>150.0</v>
      </c>
      <c r="W14" s="111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63</v>
      </c>
      <c r="C15" s="51"/>
      <c r="D15" s="84" t="s">
        <v>3250</v>
      </c>
      <c r="E15" s="53" t="s">
        <v>100</v>
      </c>
      <c r="F15" s="50" t="s">
        <v>73</v>
      </c>
      <c r="G15" s="282" t="s">
        <v>3251</v>
      </c>
      <c r="H15" s="54"/>
      <c r="I15" s="55" t="s">
        <v>3252</v>
      </c>
      <c r="J15" s="50" t="s">
        <v>77</v>
      </c>
      <c r="K15" s="71"/>
      <c r="L15" s="58">
        <v>147.0</v>
      </c>
      <c r="M15" s="59"/>
      <c r="N15" s="86"/>
      <c r="O15" s="61"/>
      <c r="P15" s="62"/>
      <c r="Q15" s="63"/>
      <c r="R15" s="64"/>
      <c r="S15" s="88"/>
      <c r="T15" s="95"/>
      <c r="U15" s="112"/>
      <c r="V15" s="53">
        <v>50.0</v>
      </c>
      <c r="W15" s="113"/>
      <c r="X15" s="114"/>
      <c r="Y15" s="8"/>
      <c r="Z15" s="8"/>
      <c r="AA15" s="8"/>
      <c r="AB15" s="8"/>
      <c r="AC15" s="8"/>
      <c r="AD15" s="8"/>
    </row>
    <row r="16">
      <c r="A16" s="50" t="s">
        <v>70</v>
      </c>
      <c r="B16" s="50" t="s">
        <v>63</v>
      </c>
      <c r="C16" s="51"/>
      <c r="D16" s="84" t="s">
        <v>3253</v>
      </c>
      <c r="E16" s="53" t="s">
        <v>35</v>
      </c>
      <c r="F16" s="50" t="s">
        <v>73</v>
      </c>
      <c r="G16" s="282" t="s">
        <v>3254</v>
      </c>
      <c r="H16" s="54"/>
      <c r="I16" s="55" t="s">
        <v>3255</v>
      </c>
      <c r="J16" s="50" t="s">
        <v>60</v>
      </c>
      <c r="K16" s="71">
        <v>294.0</v>
      </c>
      <c r="L16" s="58"/>
      <c r="M16" s="59"/>
      <c r="N16" s="86"/>
      <c r="O16" s="115"/>
      <c r="P16" s="62"/>
      <c r="Q16" s="63"/>
      <c r="R16" s="64"/>
      <c r="S16" s="88"/>
      <c r="T16" s="95"/>
      <c r="U16" s="103"/>
      <c r="V16" s="89">
        <v>50.0</v>
      </c>
      <c r="W16" s="116" t="s">
        <v>29</v>
      </c>
      <c r="Y16" s="8"/>
      <c r="Z16" s="8"/>
      <c r="AA16" s="8"/>
      <c r="AB16" s="8"/>
      <c r="AC16" s="8"/>
      <c r="AD16" s="8"/>
    </row>
    <row r="17">
      <c r="A17" s="50"/>
      <c r="B17" s="50" t="s">
        <v>53</v>
      </c>
      <c r="C17" s="79"/>
      <c r="D17" s="84" t="s">
        <v>54</v>
      </c>
      <c r="E17" s="92"/>
      <c r="F17" s="50" t="s">
        <v>1244</v>
      </c>
      <c r="G17" s="282" t="s">
        <v>3256</v>
      </c>
      <c r="H17" s="54"/>
      <c r="I17" s="55" t="s">
        <v>3257</v>
      </c>
      <c r="J17" s="50" t="s">
        <v>60</v>
      </c>
      <c r="K17" s="71"/>
      <c r="L17" s="58" t="s">
        <v>61</v>
      </c>
      <c r="M17" s="59"/>
      <c r="N17" s="81"/>
      <c r="O17" s="61"/>
      <c r="P17" s="87"/>
      <c r="Q17" s="43"/>
      <c r="R17" s="44"/>
      <c r="S17" s="88"/>
      <c r="T17" s="95"/>
      <c r="U17" s="96"/>
      <c r="V17" s="89" t="s">
        <v>54</v>
      </c>
      <c r="W17" s="117" t="s">
        <v>17</v>
      </c>
      <c r="X17" s="69">
        <f>SUM(P9:P97)</f>
        <v>844</v>
      </c>
      <c r="Y17" s="8"/>
      <c r="Z17" s="8"/>
      <c r="AA17" s="8"/>
      <c r="AB17" s="8"/>
      <c r="AC17" s="8"/>
      <c r="AD17" s="8"/>
    </row>
    <row r="18">
      <c r="A18" s="50" t="s">
        <v>52</v>
      </c>
      <c r="B18" s="50" t="s">
        <v>63</v>
      </c>
      <c r="C18" s="79"/>
      <c r="D18" s="84" t="s">
        <v>3258</v>
      </c>
      <c r="E18" s="53" t="s">
        <v>899</v>
      </c>
      <c r="F18" s="50" t="s">
        <v>2097</v>
      </c>
      <c r="G18" s="282" t="s">
        <v>3259</v>
      </c>
      <c r="H18" s="54"/>
      <c r="I18" s="55" t="s">
        <v>3260</v>
      </c>
      <c r="J18" s="50" t="s">
        <v>60</v>
      </c>
      <c r="K18" s="71"/>
      <c r="L18" s="80"/>
      <c r="M18" s="59"/>
      <c r="N18" s="86">
        <v>250.0</v>
      </c>
      <c r="O18" s="61"/>
      <c r="P18" s="62"/>
      <c r="Q18" s="63"/>
      <c r="R18" s="64"/>
      <c r="S18" s="88"/>
      <c r="T18" s="95"/>
      <c r="U18" s="103"/>
      <c r="V18" s="110">
        <v>100.0</v>
      </c>
      <c r="W18" s="43" t="s">
        <v>18</v>
      </c>
      <c r="X18" s="69">
        <f>SUM(Q9:Q97)</f>
        <v>900</v>
      </c>
      <c r="Y18" s="8"/>
      <c r="Z18" s="8"/>
      <c r="AA18" s="8"/>
      <c r="AB18" s="8"/>
      <c r="AC18" s="8"/>
      <c r="AD18" s="8"/>
    </row>
    <row r="19">
      <c r="A19" s="50" t="s">
        <v>70</v>
      </c>
      <c r="B19" s="50" t="s">
        <v>63</v>
      </c>
      <c r="C19" s="51"/>
      <c r="D19" s="91"/>
      <c r="E19" s="53"/>
      <c r="F19" s="50" t="s">
        <v>73</v>
      </c>
      <c r="G19" s="54" t="s">
        <v>3261</v>
      </c>
      <c r="H19" s="54" t="s">
        <v>3262</v>
      </c>
      <c r="I19" s="55" t="s">
        <v>3263</v>
      </c>
      <c r="J19" s="50"/>
      <c r="K19" s="71">
        <v>294.0</v>
      </c>
      <c r="L19" s="118"/>
      <c r="M19" s="59"/>
      <c r="N19" s="86"/>
      <c r="O19" s="61"/>
      <c r="P19" s="62"/>
      <c r="Q19" s="63"/>
      <c r="R19" s="64"/>
      <c r="S19" s="88"/>
      <c r="T19" s="95"/>
      <c r="U19" s="96"/>
      <c r="V19" s="110">
        <v>50.0</v>
      </c>
      <c r="W19" s="41" t="s">
        <v>16</v>
      </c>
      <c r="X19" s="69">
        <f>SUM(O9:O97)</f>
        <v>3294</v>
      </c>
      <c r="Y19" s="8"/>
      <c r="Z19" s="8"/>
      <c r="AA19" s="8"/>
      <c r="AB19" s="8"/>
      <c r="AC19" s="8"/>
      <c r="AD19" s="8"/>
    </row>
    <row r="20" ht="15.75" customHeight="1">
      <c r="A20" s="50" t="s">
        <v>52</v>
      </c>
      <c r="B20" s="50" t="s">
        <v>63</v>
      </c>
      <c r="C20" s="51"/>
      <c r="D20" s="84" t="s">
        <v>3264</v>
      </c>
      <c r="E20" s="53" t="s">
        <v>149</v>
      </c>
      <c r="F20" s="50" t="s">
        <v>73</v>
      </c>
      <c r="G20" s="282" t="s">
        <v>3265</v>
      </c>
      <c r="H20" s="54" t="s">
        <v>741</v>
      </c>
      <c r="I20" s="55" t="s">
        <v>3266</v>
      </c>
      <c r="J20" s="50" t="s">
        <v>77</v>
      </c>
      <c r="K20" s="71"/>
      <c r="L20" s="58"/>
      <c r="M20" s="119"/>
      <c r="N20" s="86">
        <v>127.0</v>
      </c>
      <c r="O20" s="61"/>
      <c r="P20" s="73"/>
      <c r="Q20" s="74"/>
      <c r="R20" s="75"/>
      <c r="S20" s="76"/>
      <c r="T20" s="95"/>
      <c r="U20" s="103"/>
      <c r="V20" s="89">
        <v>50.0</v>
      </c>
      <c r="W20" s="108" t="s">
        <v>30</v>
      </c>
      <c r="X20" s="69">
        <f>SUM(X17:X19)</f>
        <v>5038</v>
      </c>
      <c r="Y20" s="8"/>
      <c r="Z20" s="8"/>
      <c r="AA20" s="8"/>
      <c r="AB20" s="8"/>
      <c r="AC20" s="8"/>
      <c r="AD20" s="8"/>
    </row>
    <row r="21" ht="17.25" customHeight="1">
      <c r="A21" s="50" t="s">
        <v>52</v>
      </c>
      <c r="B21" s="50" t="s">
        <v>63</v>
      </c>
      <c r="C21" s="51"/>
      <c r="D21" s="91"/>
      <c r="E21" s="53" t="s">
        <v>55</v>
      </c>
      <c r="F21" s="50" t="s">
        <v>2097</v>
      </c>
      <c r="G21" s="282" t="s">
        <v>3267</v>
      </c>
      <c r="H21" s="54" t="s">
        <v>3268</v>
      </c>
      <c r="I21" s="55" t="s">
        <v>3269</v>
      </c>
      <c r="J21" s="50" t="s">
        <v>60</v>
      </c>
      <c r="K21" s="71"/>
      <c r="L21" s="58"/>
      <c r="M21" s="119">
        <v>250.0</v>
      </c>
      <c r="N21" s="86"/>
      <c r="O21" s="61"/>
      <c r="P21" s="62"/>
      <c r="Q21" s="63"/>
      <c r="R21" s="64"/>
      <c r="S21" s="88"/>
      <c r="T21" s="95"/>
      <c r="U21" s="103"/>
      <c r="V21" s="89">
        <v>125.0</v>
      </c>
      <c r="W21" s="120"/>
      <c r="X21" s="121"/>
      <c r="Y21" s="8"/>
      <c r="Z21" s="8"/>
      <c r="AA21" s="8"/>
      <c r="AB21" s="8"/>
      <c r="AC21" s="8"/>
      <c r="AD21" s="8"/>
    </row>
    <row r="22">
      <c r="A22" s="50" t="s">
        <v>52</v>
      </c>
      <c r="B22" s="50" t="s">
        <v>63</v>
      </c>
      <c r="C22" s="51"/>
      <c r="D22" s="84" t="s">
        <v>3270</v>
      </c>
      <c r="E22" s="53" t="s">
        <v>899</v>
      </c>
      <c r="F22" s="50" t="s">
        <v>2097</v>
      </c>
      <c r="G22" s="282" t="s">
        <v>3271</v>
      </c>
      <c r="H22" s="54" t="s">
        <v>698</v>
      </c>
      <c r="I22" s="55" t="s">
        <v>3272</v>
      </c>
      <c r="J22" s="50" t="s">
        <v>60</v>
      </c>
      <c r="K22" s="71"/>
      <c r="L22" s="58"/>
      <c r="M22" s="59">
        <v>250.0</v>
      </c>
      <c r="N22" s="122"/>
      <c r="O22" s="61"/>
      <c r="P22" s="62"/>
      <c r="Q22" s="63"/>
      <c r="R22" s="64"/>
      <c r="S22" s="88"/>
      <c r="T22" s="95"/>
      <c r="U22" s="103"/>
      <c r="V22" s="89">
        <v>125.0</v>
      </c>
      <c r="W22" s="123" t="s">
        <v>31</v>
      </c>
      <c r="Y22" s="8"/>
      <c r="Z22" s="8"/>
      <c r="AA22" s="8"/>
      <c r="AB22" s="8"/>
      <c r="AC22" s="8"/>
      <c r="AD22" s="8"/>
    </row>
    <row r="23">
      <c r="A23" s="50" t="s">
        <v>70</v>
      </c>
      <c r="B23" s="50" t="s">
        <v>63</v>
      </c>
      <c r="C23" s="51"/>
      <c r="D23" s="84"/>
      <c r="E23" s="53" t="s">
        <v>149</v>
      </c>
      <c r="F23" s="50" t="s">
        <v>73</v>
      </c>
      <c r="G23" s="282" t="s">
        <v>3273</v>
      </c>
      <c r="H23" s="54" t="s">
        <v>3274</v>
      </c>
      <c r="I23" s="55" t="s">
        <v>3275</v>
      </c>
      <c r="J23" s="50" t="s">
        <v>77</v>
      </c>
      <c r="K23" s="71">
        <v>147.0</v>
      </c>
      <c r="L23" s="58"/>
      <c r="M23" s="59"/>
      <c r="N23" s="122"/>
      <c r="O23" s="61"/>
      <c r="P23" s="62"/>
      <c r="Q23" s="63"/>
      <c r="R23" s="64"/>
      <c r="S23" s="88"/>
      <c r="T23" s="95"/>
      <c r="U23" s="103"/>
      <c r="V23" s="89">
        <v>50.0</v>
      </c>
      <c r="W23" s="124" t="s">
        <v>20</v>
      </c>
      <c r="X23" s="83">
        <f>SUM(S11:S99)</f>
        <v>70</v>
      </c>
      <c r="Y23" s="8"/>
      <c r="Z23" s="8"/>
      <c r="AA23" s="8"/>
      <c r="AB23" s="8"/>
      <c r="AC23" s="8"/>
      <c r="AD23" s="8"/>
    </row>
    <row r="24">
      <c r="A24" s="50" t="s">
        <v>52</v>
      </c>
      <c r="B24" s="50" t="s">
        <v>63</v>
      </c>
      <c r="C24" s="51"/>
      <c r="D24" s="84" t="s">
        <v>3276</v>
      </c>
      <c r="E24" s="53" t="s">
        <v>72</v>
      </c>
      <c r="F24" s="50" t="s">
        <v>73</v>
      </c>
      <c r="G24" s="282" t="s">
        <v>3277</v>
      </c>
      <c r="H24" s="54"/>
      <c r="I24" s="55" t="s">
        <v>3278</v>
      </c>
      <c r="J24" s="50" t="s">
        <v>77</v>
      </c>
      <c r="K24" s="71"/>
      <c r="L24" s="58"/>
      <c r="M24" s="59"/>
      <c r="N24" s="81"/>
      <c r="O24" s="61">
        <v>294.0</v>
      </c>
      <c r="P24" s="62"/>
      <c r="Q24" s="63"/>
      <c r="R24" s="64"/>
      <c r="S24" s="125"/>
      <c r="T24" s="95"/>
      <c r="U24" s="96"/>
      <c r="V24" s="288">
        <v>294.0</v>
      </c>
      <c r="W24" s="126" t="s">
        <v>21</v>
      </c>
      <c r="X24" s="83">
        <f>SUM(T11:T99)</f>
        <v>0</v>
      </c>
      <c r="Y24" s="8"/>
      <c r="Z24" s="8"/>
      <c r="AA24" s="8"/>
      <c r="AB24" s="8"/>
      <c r="AC24" s="8"/>
      <c r="AD24" s="8"/>
    </row>
    <row r="25">
      <c r="A25" s="50" t="s">
        <v>70</v>
      </c>
      <c r="B25" s="50" t="s">
        <v>53</v>
      </c>
      <c r="C25" s="51"/>
      <c r="D25" s="84" t="s">
        <v>54</v>
      </c>
      <c r="E25" s="53" t="s">
        <v>149</v>
      </c>
      <c r="F25" s="50" t="s">
        <v>73</v>
      </c>
      <c r="G25" s="282" t="s">
        <v>3279</v>
      </c>
      <c r="H25" s="54"/>
      <c r="I25" s="376" t="s">
        <v>3050</v>
      </c>
      <c r="J25" s="50" t="s">
        <v>77</v>
      </c>
      <c r="K25" s="71" t="s">
        <v>86</v>
      </c>
      <c r="L25" s="58"/>
      <c r="M25" s="59"/>
      <c r="N25" s="86"/>
      <c r="O25" s="127"/>
      <c r="P25" s="62"/>
      <c r="Q25" s="63"/>
      <c r="R25" s="64"/>
      <c r="S25" s="76"/>
      <c r="T25" s="95"/>
      <c r="U25" s="128"/>
      <c r="V25" s="110" t="s">
        <v>54</v>
      </c>
      <c r="W25" s="108" t="s">
        <v>32</v>
      </c>
      <c r="X25" s="69">
        <f>SUM(X23:X24)</f>
        <v>70</v>
      </c>
      <c r="Y25" s="8"/>
      <c r="Z25" s="8"/>
      <c r="AA25" s="8"/>
      <c r="AB25" s="8"/>
      <c r="AC25" s="8"/>
      <c r="AD25" s="8"/>
    </row>
    <row r="26" ht="17.25" customHeight="1">
      <c r="A26" s="50" t="s">
        <v>70</v>
      </c>
      <c r="B26" s="50" t="s">
        <v>63</v>
      </c>
      <c r="C26" s="51"/>
      <c r="D26" s="79"/>
      <c r="E26" s="53"/>
      <c r="F26" s="50" t="s">
        <v>2097</v>
      </c>
      <c r="G26" s="377" t="s">
        <v>3280</v>
      </c>
      <c r="H26" s="54" t="s">
        <v>3281</v>
      </c>
      <c r="I26" s="311">
        <v>8.599986285E9</v>
      </c>
      <c r="J26" s="50" t="s">
        <v>49</v>
      </c>
      <c r="K26" s="129"/>
      <c r="L26" s="58"/>
      <c r="M26" s="59"/>
      <c r="N26" s="81"/>
      <c r="O26" s="61"/>
      <c r="P26" s="62">
        <v>250.0</v>
      </c>
      <c r="Q26" s="63"/>
      <c r="R26" s="64"/>
      <c r="S26" s="88"/>
      <c r="T26" s="109"/>
      <c r="U26" s="103"/>
      <c r="V26" s="89">
        <v>112.5</v>
      </c>
      <c r="W26" s="130"/>
      <c r="X26" s="131"/>
      <c r="Y26" s="8"/>
      <c r="Z26" s="8"/>
      <c r="AA26" s="8"/>
      <c r="AB26" s="8"/>
      <c r="AC26" s="8"/>
      <c r="AD26" s="8"/>
    </row>
    <row r="27">
      <c r="A27" s="50" t="s">
        <v>70</v>
      </c>
      <c r="B27" s="50" t="s">
        <v>63</v>
      </c>
      <c r="C27" s="51"/>
      <c r="D27" s="141" t="s">
        <v>3282</v>
      </c>
      <c r="E27" s="53" t="s">
        <v>65</v>
      </c>
      <c r="F27" s="50"/>
      <c r="G27" s="378" t="s">
        <v>3283</v>
      </c>
      <c r="H27" s="54" t="s">
        <v>3284</v>
      </c>
      <c r="I27" s="311">
        <v>8.599986285E9</v>
      </c>
      <c r="J27" s="50" t="s">
        <v>49</v>
      </c>
      <c r="K27" s="71"/>
      <c r="L27" s="80"/>
      <c r="M27" s="107"/>
      <c r="N27" s="81"/>
      <c r="O27" s="132"/>
      <c r="P27" s="62">
        <v>300.0</v>
      </c>
      <c r="Q27" s="63"/>
      <c r="R27" s="64"/>
      <c r="S27" s="88"/>
      <c r="T27" s="109"/>
      <c r="U27" s="96"/>
      <c r="V27" s="89">
        <v>112.5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70</v>
      </c>
      <c r="B28" s="50" t="s">
        <v>63</v>
      </c>
      <c r="C28" s="79"/>
      <c r="D28" s="84" t="s">
        <v>3285</v>
      </c>
      <c r="E28" s="53" t="s">
        <v>55</v>
      </c>
      <c r="F28" s="50" t="s">
        <v>2104</v>
      </c>
      <c r="G28" s="282" t="s">
        <v>3286</v>
      </c>
      <c r="H28" s="54"/>
      <c r="I28" s="55" t="s">
        <v>3287</v>
      </c>
      <c r="J28" s="50" t="s">
        <v>60</v>
      </c>
      <c r="K28" s="57"/>
      <c r="L28" s="58">
        <v>350.0</v>
      </c>
      <c r="M28" s="133"/>
      <c r="N28" s="81"/>
      <c r="O28" s="132"/>
      <c r="P28" s="73"/>
      <c r="Q28" s="74"/>
      <c r="R28" s="75"/>
      <c r="S28" s="88"/>
      <c r="T28" s="109"/>
      <c r="U28" s="96"/>
      <c r="V28" s="89">
        <v>175.0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70</v>
      </c>
      <c r="B29" s="50" t="s">
        <v>63</v>
      </c>
      <c r="C29" s="79"/>
      <c r="D29" s="84" t="s">
        <v>3288</v>
      </c>
      <c r="E29" s="53"/>
      <c r="F29" s="50" t="s">
        <v>73</v>
      </c>
      <c r="G29" s="362" t="s">
        <v>3289</v>
      </c>
      <c r="H29" s="54" t="s">
        <v>3290</v>
      </c>
      <c r="I29" s="55" t="s">
        <v>3291</v>
      </c>
      <c r="J29" s="50" t="s">
        <v>49</v>
      </c>
      <c r="K29" s="134"/>
      <c r="L29" s="58">
        <v>990.0</v>
      </c>
      <c r="M29" s="119"/>
      <c r="N29" s="86"/>
      <c r="O29" s="61"/>
      <c r="P29" s="62"/>
      <c r="Q29" s="63"/>
      <c r="R29" s="64"/>
      <c r="S29" s="88"/>
      <c r="T29" s="109"/>
      <c r="U29" s="135"/>
      <c r="V29" s="283">
        <v>990.0</v>
      </c>
      <c r="W29" s="136" t="s">
        <v>33</v>
      </c>
      <c r="X29" s="137">
        <f>SUM(X13,X20,X25)</f>
        <v>13726</v>
      </c>
      <c r="Y29" s="8"/>
      <c r="Z29" s="8"/>
      <c r="AA29" s="8"/>
      <c r="AB29" s="8"/>
      <c r="AC29" s="8"/>
      <c r="AD29" s="8"/>
    </row>
    <row r="30">
      <c r="A30" s="50" t="s">
        <v>52</v>
      </c>
      <c r="B30" s="50" t="s">
        <v>63</v>
      </c>
      <c r="C30" s="79"/>
      <c r="D30" s="84" t="s">
        <v>3292</v>
      </c>
      <c r="E30" s="53" t="s">
        <v>35</v>
      </c>
      <c r="F30" s="50" t="s">
        <v>73</v>
      </c>
      <c r="G30" s="282" t="s">
        <v>3293</v>
      </c>
      <c r="H30" s="54" t="s">
        <v>3294</v>
      </c>
      <c r="I30" s="55" t="s">
        <v>3295</v>
      </c>
      <c r="J30" s="50" t="s">
        <v>60</v>
      </c>
      <c r="K30" s="134"/>
      <c r="L30" s="58"/>
      <c r="M30" s="59">
        <v>275.0</v>
      </c>
      <c r="N30" s="122"/>
      <c r="O30" s="61"/>
      <c r="P30" s="62"/>
      <c r="Q30" s="63"/>
      <c r="R30" s="64"/>
      <c r="S30" s="76"/>
      <c r="T30" s="95"/>
      <c r="U30" s="138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52</v>
      </c>
      <c r="B31" s="50" t="s">
        <v>63</v>
      </c>
      <c r="C31" s="79"/>
      <c r="D31" s="70" t="s">
        <v>3296</v>
      </c>
      <c r="E31" s="53" t="s">
        <v>899</v>
      </c>
      <c r="F31" s="50" t="s">
        <v>2097</v>
      </c>
      <c r="G31" s="282" t="s">
        <v>3297</v>
      </c>
      <c r="H31" s="54" t="s">
        <v>3298</v>
      </c>
      <c r="I31" s="55" t="s">
        <v>3299</v>
      </c>
      <c r="J31" s="50" t="s">
        <v>60</v>
      </c>
      <c r="K31" s="71"/>
      <c r="L31" s="58"/>
      <c r="M31" s="59">
        <v>250.0</v>
      </c>
      <c r="N31" s="86"/>
      <c r="O31" s="127"/>
      <c r="P31" s="62"/>
      <c r="Q31" s="63"/>
      <c r="R31" s="64"/>
      <c r="S31" s="88"/>
      <c r="T31" s="95"/>
      <c r="U31" s="138"/>
      <c r="V31" s="53">
        <v>125.0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52</v>
      </c>
      <c r="B32" s="50" t="s">
        <v>63</v>
      </c>
      <c r="C32" s="51"/>
      <c r="D32" s="70" t="s">
        <v>3300</v>
      </c>
      <c r="E32" s="53" t="s">
        <v>55</v>
      </c>
      <c r="F32" s="50" t="s">
        <v>2097</v>
      </c>
      <c r="G32" s="282" t="s">
        <v>3301</v>
      </c>
      <c r="H32" s="54" t="s">
        <v>3302</v>
      </c>
      <c r="I32" s="55" t="s">
        <v>3303</v>
      </c>
      <c r="J32" s="50" t="s">
        <v>60</v>
      </c>
      <c r="K32" s="71"/>
      <c r="L32" s="80"/>
      <c r="M32" s="59">
        <v>250.0</v>
      </c>
      <c r="N32" s="86"/>
      <c r="O32" s="61"/>
      <c r="P32" s="62"/>
      <c r="Q32" s="63"/>
      <c r="R32" s="64"/>
      <c r="S32" s="139"/>
      <c r="T32" s="140"/>
      <c r="U32" s="138"/>
      <c r="V32" s="53">
        <v>125.0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70</v>
      </c>
      <c r="B33" s="50" t="s">
        <v>63</v>
      </c>
      <c r="C33" s="141"/>
      <c r="D33" s="70" t="s">
        <v>3304</v>
      </c>
      <c r="E33" s="53" t="s">
        <v>899</v>
      </c>
      <c r="F33" s="50" t="s">
        <v>2097</v>
      </c>
      <c r="G33" s="282" t="s">
        <v>3305</v>
      </c>
      <c r="H33" s="54"/>
      <c r="I33" s="55" t="s">
        <v>3306</v>
      </c>
      <c r="J33" s="50" t="s">
        <v>49</v>
      </c>
      <c r="K33" s="71"/>
      <c r="L33" s="58">
        <v>250.0</v>
      </c>
      <c r="M33" s="59"/>
      <c r="N33" s="81"/>
      <c r="O33" s="61"/>
      <c r="P33" s="87"/>
      <c r="Q33" s="43"/>
      <c r="R33" s="44"/>
      <c r="S33" s="139"/>
      <c r="T33" s="140"/>
      <c r="U33" s="138"/>
      <c r="V33" s="340">
        <v>250.0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52</v>
      </c>
      <c r="B34" s="50" t="s">
        <v>63</v>
      </c>
      <c r="C34" s="51"/>
      <c r="D34" s="70" t="s">
        <v>3307</v>
      </c>
      <c r="E34" s="53" t="s">
        <v>899</v>
      </c>
      <c r="F34" s="50" t="s">
        <v>2097</v>
      </c>
      <c r="G34" s="291" t="s">
        <v>3308</v>
      </c>
      <c r="H34" s="142"/>
      <c r="I34" s="55" t="s">
        <v>3309</v>
      </c>
      <c r="J34" s="50" t="s">
        <v>60</v>
      </c>
      <c r="K34" s="71"/>
      <c r="L34" s="58"/>
      <c r="M34" s="119">
        <v>250.0</v>
      </c>
      <c r="N34" s="86"/>
      <c r="O34" s="61"/>
      <c r="P34" s="62"/>
      <c r="Q34" s="63"/>
      <c r="R34" s="64"/>
      <c r="S34" s="139"/>
      <c r="T34" s="140"/>
      <c r="U34" s="135"/>
      <c r="V34" s="283">
        <v>250.0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70</v>
      </c>
      <c r="B35" s="50" t="s">
        <v>63</v>
      </c>
      <c r="C35" s="144"/>
      <c r="D35" s="84" t="s">
        <v>3310</v>
      </c>
      <c r="E35" s="53" t="s">
        <v>35</v>
      </c>
      <c r="F35" s="50" t="s">
        <v>73</v>
      </c>
      <c r="G35" s="282" t="s">
        <v>3311</v>
      </c>
      <c r="H35" s="54" t="s">
        <v>1326</v>
      </c>
      <c r="I35" s="55" t="s">
        <v>3312</v>
      </c>
      <c r="J35" s="50" t="s">
        <v>60</v>
      </c>
      <c r="K35" s="71">
        <v>197.0</v>
      </c>
      <c r="L35" s="58"/>
      <c r="M35" s="143"/>
      <c r="N35" s="86"/>
      <c r="O35" s="61"/>
      <c r="P35" s="62"/>
      <c r="Q35" s="63"/>
      <c r="R35" s="64"/>
      <c r="S35" s="139"/>
      <c r="T35" s="140"/>
      <c r="U35" s="138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52</v>
      </c>
      <c r="B36" s="50" t="s">
        <v>63</v>
      </c>
      <c r="C36" s="51"/>
      <c r="D36" s="161" t="s">
        <v>3313</v>
      </c>
      <c r="E36" s="53" t="s">
        <v>149</v>
      </c>
      <c r="F36" s="50" t="s">
        <v>73</v>
      </c>
      <c r="G36" s="282" t="s">
        <v>3314</v>
      </c>
      <c r="H36" s="54" t="s">
        <v>571</v>
      </c>
      <c r="I36" s="55" t="s">
        <v>3315</v>
      </c>
      <c r="J36" s="50" t="s">
        <v>77</v>
      </c>
      <c r="K36" s="71"/>
      <c r="L36" s="58"/>
      <c r="M36" s="119"/>
      <c r="N36" s="86">
        <v>147.0</v>
      </c>
      <c r="O36" s="61"/>
      <c r="P36" s="73"/>
      <c r="Q36" s="74"/>
      <c r="R36" s="75"/>
      <c r="S36" s="139"/>
      <c r="T36" s="146"/>
      <c r="U36" s="138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70</v>
      </c>
      <c r="B37" s="50" t="s">
        <v>53</v>
      </c>
      <c r="C37" s="51"/>
      <c r="D37" s="161" t="s">
        <v>54</v>
      </c>
      <c r="E37" s="92"/>
      <c r="F37" s="50" t="s">
        <v>73</v>
      </c>
      <c r="G37" s="379" t="s">
        <v>3316</v>
      </c>
      <c r="H37" s="54"/>
      <c r="I37" s="54" t="s">
        <v>3050</v>
      </c>
      <c r="J37" s="50" t="s">
        <v>77</v>
      </c>
      <c r="K37" s="71" t="s">
        <v>86</v>
      </c>
      <c r="L37" s="58"/>
      <c r="M37" s="107"/>
      <c r="N37" s="86"/>
      <c r="O37" s="61"/>
      <c r="P37" s="87"/>
      <c r="Q37" s="43"/>
      <c r="R37" s="44"/>
      <c r="S37" s="139"/>
      <c r="T37" s="140"/>
      <c r="U37" s="138"/>
      <c r="V37" s="53" t="s">
        <v>54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70</v>
      </c>
      <c r="B38" s="50" t="s">
        <v>161</v>
      </c>
      <c r="C38" s="79"/>
      <c r="D38" s="161" t="s">
        <v>3317</v>
      </c>
      <c r="E38" s="53" t="s">
        <v>122</v>
      </c>
      <c r="F38" s="50" t="s">
        <v>3318</v>
      </c>
      <c r="G38" s="282" t="s">
        <v>3319</v>
      </c>
      <c r="H38" s="54" t="s">
        <v>84</v>
      </c>
      <c r="I38" s="54" t="s">
        <v>3320</v>
      </c>
      <c r="J38" s="50" t="s">
        <v>49</v>
      </c>
      <c r="K38" s="57">
        <v>400.0</v>
      </c>
      <c r="L38" s="58"/>
      <c r="M38" s="59"/>
      <c r="N38" s="86"/>
      <c r="O38" s="61"/>
      <c r="P38" s="62"/>
      <c r="Q38" s="63"/>
      <c r="R38" s="64"/>
      <c r="S38" s="139"/>
      <c r="T38" s="140"/>
      <c r="U38" s="135"/>
      <c r="V38" s="283">
        <v>400.0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70</v>
      </c>
      <c r="B39" s="50" t="s">
        <v>63</v>
      </c>
      <c r="C39" s="79"/>
      <c r="D39" s="70" t="s">
        <v>3321</v>
      </c>
      <c r="E39" s="53" t="s">
        <v>128</v>
      </c>
      <c r="F39" s="50" t="s">
        <v>73</v>
      </c>
      <c r="G39" s="292" t="s">
        <v>3322</v>
      </c>
      <c r="H39" s="148"/>
      <c r="I39" s="54" t="s">
        <v>3323</v>
      </c>
      <c r="J39" s="50" t="s">
        <v>77</v>
      </c>
      <c r="K39" s="57"/>
      <c r="L39" s="58">
        <v>294.0</v>
      </c>
      <c r="M39" s="59"/>
      <c r="N39" s="86"/>
      <c r="O39" s="61"/>
      <c r="P39" s="62"/>
      <c r="Q39" s="63"/>
      <c r="R39" s="64"/>
      <c r="S39" s="149"/>
      <c r="T39" s="140"/>
      <c r="U39" s="135"/>
      <c r="V39" s="53">
        <v>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52</v>
      </c>
      <c r="B40" s="50" t="s">
        <v>161</v>
      </c>
      <c r="C40" s="79"/>
      <c r="D40" s="70" t="s">
        <v>3324</v>
      </c>
      <c r="E40" s="53"/>
      <c r="F40" s="50"/>
      <c r="G40" s="356" t="s">
        <v>3325</v>
      </c>
      <c r="H40" s="150" t="s">
        <v>3326</v>
      </c>
      <c r="I40" s="55" t="s">
        <v>2027</v>
      </c>
      <c r="J40" s="50"/>
      <c r="K40" s="71"/>
      <c r="L40" s="58"/>
      <c r="M40" s="59"/>
      <c r="N40" s="81"/>
      <c r="O40" s="61">
        <v>3000.0</v>
      </c>
      <c r="P40" s="73"/>
      <c r="Q40" s="74"/>
      <c r="R40" s="75"/>
      <c r="S40" s="139"/>
      <c r="T40" s="140"/>
      <c r="U40" s="135"/>
      <c r="V40" s="283">
        <v>3000.0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53</v>
      </c>
      <c r="C41" s="51"/>
      <c r="D41" s="70" t="s">
        <v>54</v>
      </c>
      <c r="E41" s="53" t="s">
        <v>128</v>
      </c>
      <c r="F41" s="50" t="s">
        <v>73</v>
      </c>
      <c r="G41" s="282" t="s">
        <v>3327</v>
      </c>
      <c r="H41" s="54"/>
      <c r="I41" s="55" t="s">
        <v>3328</v>
      </c>
      <c r="J41" s="50" t="s">
        <v>60</v>
      </c>
      <c r="K41" s="71" t="s">
        <v>86</v>
      </c>
      <c r="L41" s="58"/>
      <c r="M41" s="59"/>
      <c r="N41" s="86"/>
      <c r="O41" s="61"/>
      <c r="P41" s="151"/>
      <c r="Q41" s="152"/>
      <c r="R41" s="153"/>
      <c r="S41" s="139"/>
      <c r="T41" s="140"/>
      <c r="U41" s="138"/>
      <c r="V41" s="53" t="s">
        <v>54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70</v>
      </c>
      <c r="B42" s="50" t="s">
        <v>63</v>
      </c>
      <c r="C42" s="51"/>
      <c r="D42" s="70" t="s">
        <v>3329</v>
      </c>
      <c r="E42" s="53" t="s">
        <v>55</v>
      </c>
      <c r="F42" s="50" t="s">
        <v>2097</v>
      </c>
      <c r="G42" s="282" t="s">
        <v>3330</v>
      </c>
      <c r="H42" s="54"/>
      <c r="I42" s="53" t="s">
        <v>3331</v>
      </c>
      <c r="J42" s="50" t="s">
        <v>60</v>
      </c>
      <c r="K42" s="134"/>
      <c r="L42" s="58">
        <v>300.0</v>
      </c>
      <c r="M42" s="59"/>
      <c r="N42" s="86"/>
      <c r="O42" s="61"/>
      <c r="P42" s="62"/>
      <c r="Q42" s="63"/>
      <c r="R42" s="64"/>
      <c r="S42" s="139"/>
      <c r="T42" s="140"/>
      <c r="U42" s="135"/>
      <c r="V42" s="53">
        <v>150.0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70</v>
      </c>
      <c r="B43" s="50" t="s">
        <v>63</v>
      </c>
      <c r="C43" s="51"/>
      <c r="D43" s="91"/>
      <c r="E43" s="53" t="s">
        <v>899</v>
      </c>
      <c r="F43" s="50" t="s">
        <v>2097</v>
      </c>
      <c r="G43" s="282" t="s">
        <v>3332</v>
      </c>
      <c r="H43" s="54" t="s">
        <v>3333</v>
      </c>
      <c r="I43" s="55" t="s">
        <v>3334</v>
      </c>
      <c r="J43" s="50" t="s">
        <v>60</v>
      </c>
      <c r="K43" s="71"/>
      <c r="L43" s="58"/>
      <c r="M43" s="107"/>
      <c r="N43" s="154"/>
      <c r="O43" s="127"/>
      <c r="P43" s="62"/>
      <c r="Q43" s="63">
        <v>500.0</v>
      </c>
      <c r="R43" s="64"/>
      <c r="S43" s="139"/>
      <c r="T43" s="140"/>
      <c r="U43" s="138"/>
      <c r="V43" s="53">
        <v>250.0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70</v>
      </c>
      <c r="B44" s="50" t="s">
        <v>63</v>
      </c>
      <c r="C44" s="51"/>
      <c r="D44" s="70" t="s">
        <v>3335</v>
      </c>
      <c r="E44" s="53" t="s">
        <v>128</v>
      </c>
      <c r="F44" s="50" t="s">
        <v>73</v>
      </c>
      <c r="G44" s="282" t="s">
        <v>3336</v>
      </c>
      <c r="H44" s="54" t="s">
        <v>3337</v>
      </c>
      <c r="I44" s="55" t="s">
        <v>3338</v>
      </c>
      <c r="J44" s="50" t="s">
        <v>77</v>
      </c>
      <c r="K44" s="71">
        <v>147.0</v>
      </c>
      <c r="L44" s="93"/>
      <c r="M44" s="59"/>
      <c r="N44" s="155"/>
      <c r="O44" s="61"/>
      <c r="P44" s="62"/>
      <c r="Q44" s="63"/>
      <c r="R44" s="64"/>
      <c r="S44" s="139"/>
      <c r="T44" s="140"/>
      <c r="U44" s="138"/>
      <c r="V44" s="53">
        <v>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70</v>
      </c>
      <c r="B45" s="50" t="s">
        <v>63</v>
      </c>
      <c r="C45" s="79"/>
      <c r="D45" s="294" t="s">
        <v>3339</v>
      </c>
      <c r="E45" s="92"/>
      <c r="F45" s="50"/>
      <c r="G45" s="295" t="s">
        <v>3340</v>
      </c>
      <c r="H45" s="157"/>
      <c r="I45" s="150" t="s">
        <v>3220</v>
      </c>
      <c r="J45" s="50" t="s">
        <v>60</v>
      </c>
      <c r="K45" s="158"/>
      <c r="L45" s="58"/>
      <c r="M45" s="59"/>
      <c r="N45" s="154"/>
      <c r="O45" s="61"/>
      <c r="P45" s="62"/>
      <c r="Q45" s="63"/>
      <c r="R45" s="64"/>
      <c r="S45" s="149">
        <v>70.0</v>
      </c>
      <c r="T45" s="146"/>
      <c r="U45" s="138"/>
      <c r="V45" s="283">
        <v>70.0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52</v>
      </c>
      <c r="B46" s="50" t="s">
        <v>161</v>
      </c>
      <c r="C46" s="79"/>
      <c r="D46" s="84" t="s">
        <v>3341</v>
      </c>
      <c r="E46" s="53" t="s">
        <v>65</v>
      </c>
      <c r="F46" s="50" t="s">
        <v>2114</v>
      </c>
      <c r="G46" s="282" t="s">
        <v>3342</v>
      </c>
      <c r="H46" s="54"/>
      <c r="I46" s="55" t="s">
        <v>307</v>
      </c>
      <c r="J46" s="50" t="s">
        <v>49</v>
      </c>
      <c r="K46" s="71"/>
      <c r="L46" s="58"/>
      <c r="M46" s="59"/>
      <c r="N46" s="154">
        <v>200.0</v>
      </c>
      <c r="O46" s="61"/>
      <c r="P46" s="62"/>
      <c r="Q46" s="63"/>
      <c r="R46" s="64"/>
      <c r="S46" s="139"/>
      <c r="T46" s="146"/>
      <c r="U46" s="103"/>
      <c r="V46" s="283">
        <v>200.0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70</v>
      </c>
      <c r="B47" s="50" t="s">
        <v>63</v>
      </c>
      <c r="C47" s="51"/>
      <c r="D47" s="84" t="s">
        <v>3343</v>
      </c>
      <c r="E47" s="53" t="s">
        <v>105</v>
      </c>
      <c r="F47" s="50" t="s">
        <v>2097</v>
      </c>
      <c r="G47" s="282" t="s">
        <v>3344</v>
      </c>
      <c r="H47" s="54"/>
      <c r="I47" s="55" t="s">
        <v>3345</v>
      </c>
      <c r="J47" s="50" t="s">
        <v>49</v>
      </c>
      <c r="K47" s="57"/>
      <c r="L47" s="58">
        <v>500.0</v>
      </c>
      <c r="M47" s="59"/>
      <c r="N47" s="160"/>
      <c r="O47" s="132"/>
      <c r="P47" s="62"/>
      <c r="Q47" s="63"/>
      <c r="R47" s="64"/>
      <c r="S47" s="149"/>
      <c r="T47" s="140"/>
      <c r="U47" s="103"/>
      <c r="V47" s="53">
        <v>250.0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70</v>
      </c>
      <c r="B48" s="50" t="s">
        <v>63</v>
      </c>
      <c r="C48" s="51"/>
      <c r="D48" s="161" t="s">
        <v>3346</v>
      </c>
      <c r="E48" s="53" t="s">
        <v>128</v>
      </c>
      <c r="F48" s="50" t="s">
        <v>73</v>
      </c>
      <c r="G48" s="282" t="s">
        <v>3347</v>
      </c>
      <c r="H48" s="54" t="s">
        <v>3348</v>
      </c>
      <c r="I48" s="55" t="s">
        <v>3349</v>
      </c>
      <c r="J48" s="50" t="s">
        <v>77</v>
      </c>
      <c r="K48" s="71"/>
      <c r="L48" s="93"/>
      <c r="M48" s="59"/>
      <c r="N48" s="160"/>
      <c r="O48" s="61"/>
      <c r="P48" s="62">
        <v>294.0</v>
      </c>
      <c r="Q48" s="63"/>
      <c r="R48" s="64"/>
      <c r="S48" s="139"/>
      <c r="T48" s="140"/>
      <c r="U48" s="96"/>
      <c r="V48" s="53">
        <v>100.0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70</v>
      </c>
      <c r="B49" s="50" t="s">
        <v>63</v>
      </c>
      <c r="C49" s="51"/>
      <c r="D49" s="70" t="s">
        <v>3350</v>
      </c>
      <c r="E49" s="53" t="s">
        <v>100</v>
      </c>
      <c r="F49" s="50" t="s">
        <v>73</v>
      </c>
      <c r="G49" s="297" t="s">
        <v>3351</v>
      </c>
      <c r="H49" s="162"/>
      <c r="I49" s="55" t="s">
        <v>3352</v>
      </c>
      <c r="J49" s="50" t="s">
        <v>77</v>
      </c>
      <c r="K49" s="71"/>
      <c r="L49" s="58">
        <v>127.0</v>
      </c>
      <c r="M49" s="143"/>
      <c r="N49" s="160"/>
      <c r="O49" s="61"/>
      <c r="P49" s="73"/>
      <c r="Q49" s="74"/>
      <c r="R49" s="75"/>
      <c r="S49" s="163"/>
      <c r="T49" s="164"/>
      <c r="U49" s="103"/>
      <c r="V49" s="283">
        <v>127.0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52</v>
      </c>
      <c r="B50" s="50" t="s">
        <v>63</v>
      </c>
      <c r="C50" s="79"/>
      <c r="D50" s="52"/>
      <c r="E50" s="53" t="s">
        <v>100</v>
      </c>
      <c r="F50" s="50" t="s">
        <v>249</v>
      </c>
      <c r="G50" s="282" t="s">
        <v>3353</v>
      </c>
      <c r="H50" s="54" t="s">
        <v>3262</v>
      </c>
      <c r="I50" s="54" t="s">
        <v>3354</v>
      </c>
      <c r="J50" s="50" t="s">
        <v>77</v>
      </c>
      <c r="K50" s="71"/>
      <c r="L50" s="58"/>
      <c r="M50" s="165"/>
      <c r="N50" s="160">
        <v>147.0</v>
      </c>
      <c r="O50" s="61"/>
      <c r="P50" s="62"/>
      <c r="Q50" s="63"/>
      <c r="R50" s="64"/>
      <c r="S50" s="163"/>
      <c r="T50" s="166"/>
      <c r="U50" s="135"/>
      <c r="V50" s="53">
        <v>50.0</v>
      </c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2"/>
      <c r="F51" s="50"/>
      <c r="G51" s="54"/>
      <c r="H51" s="54"/>
      <c r="I51" s="54"/>
      <c r="J51" s="56"/>
      <c r="K51" s="71"/>
      <c r="L51" s="58"/>
      <c r="M51" s="165"/>
      <c r="N51" s="160"/>
      <c r="O51" s="61"/>
      <c r="P51" s="87"/>
      <c r="Q51" s="43"/>
      <c r="R51" s="44"/>
      <c r="S51" s="163"/>
      <c r="T51" s="166"/>
      <c r="U51" s="138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45"/>
      <c r="E52" s="53"/>
      <c r="F52" s="50"/>
      <c r="G52" s="54"/>
      <c r="H52" s="54"/>
      <c r="I52" s="167"/>
      <c r="J52" s="50"/>
      <c r="K52" s="57"/>
      <c r="L52" s="58"/>
      <c r="M52" s="165"/>
      <c r="N52" s="160"/>
      <c r="O52" s="61"/>
      <c r="P52" s="73"/>
      <c r="Q52" s="74"/>
      <c r="R52" s="75"/>
      <c r="S52" s="168"/>
      <c r="T52" s="166"/>
      <c r="U52" s="138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9"/>
      <c r="E53" s="92"/>
      <c r="F53" s="50"/>
      <c r="G53" s="54"/>
      <c r="H53" s="54"/>
      <c r="I53" s="55"/>
      <c r="J53" s="56"/>
      <c r="K53" s="57"/>
      <c r="L53" s="58"/>
      <c r="M53" s="170"/>
      <c r="N53" s="160"/>
      <c r="O53" s="171"/>
      <c r="P53" s="73"/>
      <c r="Q53" s="74"/>
      <c r="R53" s="75"/>
      <c r="S53" s="163"/>
      <c r="T53" s="166"/>
      <c r="U53" s="138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9"/>
      <c r="E54" s="92"/>
      <c r="F54" s="50"/>
      <c r="G54" s="54"/>
      <c r="H54" s="54"/>
      <c r="I54" s="55"/>
      <c r="J54" s="56"/>
      <c r="K54" s="71"/>
      <c r="L54" s="93"/>
      <c r="M54" s="165"/>
      <c r="N54" s="172"/>
      <c r="O54" s="171"/>
      <c r="P54" s="62"/>
      <c r="Q54" s="63"/>
      <c r="R54" s="64"/>
      <c r="S54" s="163"/>
      <c r="T54" s="166"/>
      <c r="U54" s="138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2"/>
      <c r="F55" s="50"/>
      <c r="G55" s="106"/>
      <c r="H55" s="106"/>
      <c r="I55" s="55"/>
      <c r="J55" s="56"/>
      <c r="K55" s="158"/>
      <c r="L55" s="58"/>
      <c r="M55" s="165"/>
      <c r="N55" s="160"/>
      <c r="O55" s="171"/>
      <c r="P55" s="73"/>
      <c r="Q55" s="74"/>
      <c r="R55" s="75"/>
      <c r="S55" s="163"/>
      <c r="T55" s="164"/>
      <c r="U55" s="138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73"/>
      <c r="F56" s="50"/>
      <c r="G56" s="54"/>
      <c r="H56" s="54"/>
      <c r="I56" s="55"/>
      <c r="J56" s="56"/>
      <c r="K56" s="71"/>
      <c r="L56" s="174"/>
      <c r="M56" s="165"/>
      <c r="N56" s="172"/>
      <c r="O56" s="171"/>
      <c r="P56" s="62"/>
      <c r="Q56" s="63"/>
      <c r="R56" s="64"/>
      <c r="S56" s="168"/>
      <c r="T56" s="166"/>
      <c r="U56" s="138"/>
      <c r="V56" s="89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5"/>
      <c r="H57" s="175"/>
      <c r="I57" s="55"/>
      <c r="J57" s="56"/>
      <c r="K57" s="71"/>
      <c r="L57" s="58"/>
      <c r="M57" s="165"/>
      <c r="N57" s="176"/>
      <c r="O57" s="171"/>
      <c r="P57" s="62"/>
      <c r="Q57" s="63"/>
      <c r="R57" s="64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5"/>
      <c r="J58" s="56"/>
      <c r="K58" s="177"/>
      <c r="L58" s="58"/>
      <c r="M58" s="165"/>
      <c r="N58" s="160"/>
      <c r="O58" s="171"/>
      <c r="P58" s="151"/>
      <c r="Q58" s="152"/>
      <c r="R58" s="153"/>
      <c r="S58" s="168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5"/>
      <c r="J59" s="56"/>
      <c r="K59" s="178"/>
      <c r="L59" s="58"/>
      <c r="M59" s="165"/>
      <c r="N59" s="172"/>
      <c r="O59" s="179"/>
      <c r="P59" s="151"/>
      <c r="Q59" s="152"/>
      <c r="R59" s="153"/>
      <c r="S59" s="168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5"/>
      <c r="J60" s="56"/>
      <c r="K60" s="177"/>
      <c r="L60" s="58"/>
      <c r="M60" s="180"/>
      <c r="N60" s="172"/>
      <c r="O60" s="171"/>
      <c r="P60" s="62"/>
      <c r="Q60" s="63"/>
      <c r="R60" s="64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41"/>
      <c r="E61" s="23"/>
      <c r="F61" s="50"/>
      <c r="G61" s="54"/>
      <c r="H61" s="54"/>
      <c r="I61" s="55"/>
      <c r="J61" s="56"/>
      <c r="K61" s="177"/>
      <c r="L61" s="58"/>
      <c r="M61" s="165"/>
      <c r="N61" s="176"/>
      <c r="O61" s="171"/>
      <c r="P61" s="73"/>
      <c r="Q61" s="74"/>
      <c r="R61" s="75"/>
      <c r="S61" s="163"/>
      <c r="T61" s="166"/>
      <c r="U61" s="138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9"/>
      <c r="D62" s="51"/>
      <c r="E62" s="23"/>
      <c r="F62" s="50"/>
      <c r="G62" s="54"/>
      <c r="H62" s="54"/>
      <c r="I62" s="55"/>
      <c r="J62" s="56"/>
      <c r="K62" s="177"/>
      <c r="L62" s="58"/>
      <c r="M62" s="165"/>
      <c r="N62" s="172"/>
      <c r="O62" s="171"/>
      <c r="P62" s="73"/>
      <c r="Q62" s="74"/>
      <c r="R62" s="75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177"/>
      <c r="L63" s="93"/>
      <c r="M63" s="165"/>
      <c r="N63" s="181"/>
      <c r="O63" s="179"/>
      <c r="P63" s="73"/>
      <c r="Q63" s="74"/>
      <c r="R63" s="75"/>
      <c r="S63" s="163"/>
      <c r="T63" s="166"/>
      <c r="U63" s="135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177"/>
      <c r="L64" s="58"/>
      <c r="M64" s="165"/>
      <c r="N64" s="181"/>
      <c r="O64" s="171"/>
      <c r="P64" s="73"/>
      <c r="Q64" s="74"/>
      <c r="R64" s="75"/>
      <c r="S64" s="163"/>
      <c r="T64" s="166"/>
      <c r="U64" s="138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177"/>
      <c r="L65" s="58"/>
      <c r="M65" s="170"/>
      <c r="N65" s="181"/>
      <c r="O65" s="179"/>
      <c r="P65" s="62"/>
      <c r="Q65" s="63"/>
      <c r="R65" s="64"/>
      <c r="S65" s="163"/>
      <c r="T65" s="166"/>
      <c r="U65" s="138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177"/>
      <c r="L66" s="93"/>
      <c r="M66" s="170"/>
      <c r="N66" s="181"/>
      <c r="O66" s="179"/>
      <c r="P66" s="73"/>
      <c r="Q66" s="74"/>
      <c r="R66" s="75"/>
      <c r="S66" s="163"/>
      <c r="T66" s="166"/>
      <c r="U66" s="138"/>
      <c r="V66" s="182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178"/>
      <c r="L67" s="93"/>
      <c r="M67" s="165"/>
      <c r="N67" s="172"/>
      <c r="O67" s="179"/>
      <c r="P67" s="62"/>
      <c r="Q67" s="63"/>
      <c r="R67" s="64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178"/>
      <c r="L68" s="93"/>
      <c r="M68" s="170"/>
      <c r="N68" s="176"/>
      <c r="O68" s="171"/>
      <c r="P68" s="73"/>
      <c r="Q68" s="74"/>
      <c r="R68" s="75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177"/>
      <c r="L69" s="93"/>
      <c r="M69" s="170"/>
      <c r="N69" s="160"/>
      <c r="O69" s="183"/>
      <c r="P69" s="73"/>
      <c r="Q69" s="74"/>
      <c r="R69" s="75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185"/>
      <c r="L70" s="93"/>
      <c r="M70" s="165"/>
      <c r="N70" s="172"/>
      <c r="O70" s="179"/>
      <c r="P70" s="62"/>
      <c r="Q70" s="63"/>
      <c r="R70" s="64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186"/>
      <c r="L71" s="93"/>
      <c r="M71" s="170"/>
      <c r="N71" s="172"/>
      <c r="O71" s="179"/>
      <c r="P71" s="73"/>
      <c r="Q71" s="74"/>
      <c r="R71" s="75"/>
      <c r="S71" s="163"/>
      <c r="T71" s="166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177"/>
      <c r="L72" s="93"/>
      <c r="M72" s="187"/>
      <c r="N72" s="172"/>
      <c r="O72" s="179"/>
      <c r="P72" s="73"/>
      <c r="Q72" s="74"/>
      <c r="R72" s="75"/>
      <c r="S72" s="163"/>
      <c r="T72" s="166"/>
      <c r="U72" s="138"/>
      <c r="V72" s="89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185"/>
      <c r="L73" s="58"/>
      <c r="M73" s="170"/>
      <c r="N73" s="172"/>
      <c r="O73" s="179"/>
      <c r="P73" s="73"/>
      <c r="Q73" s="74"/>
      <c r="R73" s="75"/>
      <c r="S73" s="163"/>
      <c r="T73" s="166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190"/>
      <c r="L74" s="58"/>
      <c r="M74" s="191"/>
      <c r="N74" s="192"/>
      <c r="O74" s="193"/>
      <c r="P74" s="73"/>
      <c r="Q74" s="74"/>
      <c r="R74" s="75"/>
      <c r="S74" s="194"/>
      <c r="T74" s="195"/>
      <c r="U74" s="138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196"/>
      <c r="L75" s="93"/>
      <c r="M75" s="191"/>
      <c r="N75" s="192"/>
      <c r="O75" s="197"/>
      <c r="P75" s="151"/>
      <c r="Q75" s="152"/>
      <c r="R75" s="153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190"/>
      <c r="L76" s="93"/>
      <c r="M76" s="198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190"/>
      <c r="L77" s="58"/>
      <c r="M77" s="191"/>
      <c r="N77" s="192"/>
      <c r="O77" s="197"/>
      <c r="P77" s="73"/>
      <c r="Q77" s="74"/>
      <c r="R77" s="75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196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199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196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18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1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190"/>
      <c r="L82" s="93"/>
      <c r="M82" s="191"/>
      <c r="N82" s="192"/>
      <c r="O82" s="197"/>
      <c r="P82" s="73"/>
      <c r="Q82" s="74"/>
      <c r="R82" s="75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190"/>
      <c r="L83" s="93"/>
      <c r="M83" s="191"/>
      <c r="N83" s="192"/>
      <c r="O83" s="197"/>
      <c r="P83" s="73"/>
      <c r="Q83" s="74"/>
      <c r="R83" s="75"/>
      <c r="S83" s="194"/>
      <c r="T83" s="195"/>
      <c r="U83" s="138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03"/>
      <c r="L85" s="204"/>
      <c r="M85" s="205"/>
      <c r="N85" s="206"/>
      <c r="O85" s="207"/>
      <c r="P85" s="208"/>
      <c r="Q85" s="209"/>
      <c r="R85" s="210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203"/>
      <c r="L86" s="204"/>
      <c r="M86" s="205"/>
      <c r="N86" s="206"/>
      <c r="O86" s="207"/>
      <c r="P86" s="208"/>
      <c r="Q86" s="209"/>
      <c r="R86" s="210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214"/>
      <c r="L87" s="204"/>
      <c r="M87" s="215"/>
      <c r="N87" s="216"/>
      <c r="O87" s="217"/>
      <c r="P87" s="218"/>
      <c r="Q87" s="219"/>
      <c r="R87" s="220"/>
      <c r="S87" s="22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203"/>
      <c r="L94" s="222"/>
      <c r="M94" s="205"/>
      <c r="N94" s="206"/>
      <c r="O94" s="207"/>
      <c r="P94" s="223"/>
      <c r="Q94" s="224"/>
      <c r="R94" s="225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203"/>
      <c r="L95" s="222"/>
      <c r="M95" s="205"/>
      <c r="N95" s="206"/>
      <c r="O95" s="207"/>
      <c r="P95" s="223"/>
      <c r="Q95" s="224"/>
      <c r="R95" s="225"/>
      <c r="S95" s="211"/>
      <c r="T95" s="212"/>
      <c r="U95" s="213"/>
      <c r="V95" s="202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231"/>
      <c r="Q96" s="231"/>
      <c r="R96" s="231"/>
      <c r="S96" s="232"/>
      <c r="T96" s="232"/>
      <c r="U96" s="233"/>
      <c r="V96" s="234">
        <f>SUM(V7:V95)</f>
        <v>9281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240" t="s">
        <v>34</v>
      </c>
      <c r="L97" s="241"/>
      <c r="Q97" s="241"/>
      <c r="R97" s="241"/>
      <c r="S97" s="232"/>
      <c r="T97" s="232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89">
        <f>SUM(K7:K95)</f>
        <v>1626</v>
      </c>
      <c r="L98" s="245" t="s">
        <v>35</v>
      </c>
      <c r="M98" s="246"/>
      <c r="Q98" s="246"/>
      <c r="R98" s="246"/>
      <c r="S98" s="247"/>
      <c r="T98" s="247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89">
        <f>SUM(K98*1%)</f>
        <v>16.26</v>
      </c>
      <c r="L99" s="248">
        <f>SUM(L7:L95)</f>
        <v>3546</v>
      </c>
      <c r="M99" s="249" t="s">
        <v>24</v>
      </c>
      <c r="Q99" s="249"/>
      <c r="R99" s="249"/>
      <c r="S99" s="250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251"/>
      <c r="L100" s="91">
        <f>SUM(L99*2%)</f>
        <v>70.92</v>
      </c>
      <c r="M100" s="252" t="s">
        <v>37</v>
      </c>
      <c r="N100" s="253"/>
      <c r="Q100" s="253"/>
      <c r="R100" s="253"/>
      <c r="S100" s="232"/>
      <c r="T100" s="232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55"/>
      <c r="I101" s="3"/>
      <c r="J101" s="1"/>
      <c r="K101" s="8"/>
      <c r="L101" s="251"/>
      <c r="M101" s="248">
        <f>SUM(M7:M95)</f>
        <v>2375</v>
      </c>
      <c r="N101" s="253"/>
      <c r="Q101" s="253"/>
      <c r="R101" s="253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SUM(K98,L99,M101,N103,O104,R108)</f>
        <v>11912</v>
      </c>
      <c r="I102" s="3"/>
      <c r="J102" s="1"/>
      <c r="K102" s="8"/>
      <c r="L102" s="8"/>
      <c r="M102" s="91">
        <f>SUM(M101*2%)</f>
        <v>47.5</v>
      </c>
      <c r="N102" s="260" t="s">
        <v>40</v>
      </c>
      <c r="O102" s="231"/>
      <c r="Q102" s="231"/>
      <c r="R102" s="231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SUM(S109,T110,U111)</f>
        <v>70</v>
      </c>
      <c r="I103" s="3"/>
      <c r="J103" s="1"/>
      <c r="K103" s="8"/>
      <c r="L103" s="8"/>
      <c r="M103" s="18"/>
      <c r="N103" s="189">
        <f>SUM(N7:N95)</f>
        <v>1071</v>
      </c>
      <c r="O103" s="261" t="s">
        <v>42</v>
      </c>
      <c r="P103" s="262"/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SUM(P106,Q107,O104)</f>
        <v>5038</v>
      </c>
      <c r="I104" s="3"/>
      <c r="J104" s="1"/>
      <c r="K104" s="8"/>
      <c r="L104" s="8"/>
      <c r="M104" s="1"/>
      <c r="N104" s="189">
        <f>SUM(N103*1%)</f>
        <v>10.71</v>
      </c>
      <c r="O104" s="189">
        <f>SUM(O7:O95)</f>
        <v>3294</v>
      </c>
      <c r="P104" s="262"/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8"/>
      <c r="L105" s="8"/>
      <c r="M105" s="1"/>
      <c r="N105" s="1"/>
      <c r="O105" s="189">
        <f>SUM(O104*2%)</f>
        <v>65.88</v>
      </c>
      <c r="P105" s="263" t="s">
        <v>44</v>
      </c>
      <c r="Q105" s="262"/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SUM(K7,M8,Q13,M14,K16,N18,M21,M22,L28,M30,M31,M32,M34,K35,L42,Q43,S45)</f>
        <v>4783</v>
      </c>
      <c r="I106" s="282">
        <v>0.0</v>
      </c>
      <c r="J106" s="1"/>
      <c r="K106" s="8"/>
      <c r="L106" s="8"/>
      <c r="M106" s="1"/>
      <c r="N106" s="1"/>
      <c r="O106" s="8"/>
      <c r="P106" s="189">
        <f>SUM(P7:P96)</f>
        <v>844</v>
      </c>
      <c r="Q106" s="267" t="s">
        <v>46</v>
      </c>
      <c r="R106" s="262"/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0">
        <f>SUM(Q9,L10,N11,L12,L15,N20,K23,O24,N36,L39,K44,P48,L49,N50)</f>
        <v>2759</v>
      </c>
      <c r="I107" s="282">
        <v>0.0</v>
      </c>
      <c r="J107" s="1"/>
      <c r="K107" s="8"/>
      <c r="L107" s="8"/>
      <c r="M107" s="1"/>
      <c r="N107" s="1"/>
      <c r="O107" s="8"/>
      <c r="P107" s="189">
        <f>SUM(P106*2%)</f>
        <v>16.88</v>
      </c>
      <c r="Q107" s="17">
        <f>SUM(Q7:Q95)</f>
        <v>900</v>
      </c>
      <c r="R107" s="270" t="s">
        <v>48</v>
      </c>
      <c r="S107" s="256"/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0">
        <f>SUM(P26,P27,L29,L33,K38,N46,L47)</f>
        <v>2890</v>
      </c>
      <c r="I108" s="301"/>
      <c r="J108" s="1"/>
      <c r="K108" s="8"/>
      <c r="L108" s="8"/>
      <c r="M108" s="1"/>
      <c r="N108" s="1"/>
      <c r="O108" s="8"/>
      <c r="P108" s="18"/>
      <c r="Q108" s="189">
        <f>SUM(Q107*2%)</f>
        <v>18</v>
      </c>
      <c r="R108" s="17">
        <f>SUM(R7:R95)</f>
        <v>0</v>
      </c>
      <c r="S108" s="272" t="s">
        <v>50</v>
      </c>
      <c r="T108" s="256"/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89">
        <f>SUM(R108*1%)</f>
        <v>0</v>
      </c>
      <c r="S109" s="189">
        <f>SUM(S7:S96)</f>
        <v>70</v>
      </c>
      <c r="T109" s="273" t="s">
        <v>47</v>
      </c>
      <c r="U109" s="233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189">
        <f>SUM(S109*2%)</f>
        <v>1.4</v>
      </c>
      <c r="T110" s="189">
        <f>SUM(T7:T96)</f>
        <v>0</v>
      </c>
      <c r="U110" s="274" t="s">
        <v>49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189">
        <f>SUM(T110*2%)</f>
        <v>0</v>
      </c>
      <c r="U111" s="275">
        <f>SUM(U7:U96)</f>
        <v>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189">
        <f>SUM(U111*1%)</f>
        <v>0</v>
      </c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276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77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8"/>
      <c r="L1003" s="8"/>
      <c r="M1003" s="1"/>
      <c r="N1003" s="1"/>
      <c r="O1003" s="8"/>
      <c r="P1003" s="1"/>
      <c r="Q1003" s="1"/>
      <c r="R1003" s="1"/>
      <c r="S1003" s="8"/>
      <c r="T1003" s="8"/>
      <c r="U1003" s="277"/>
      <c r="V1003" s="8"/>
      <c r="Y1003" s="8"/>
      <c r="Z1003" s="8"/>
      <c r="AA1003" s="8"/>
      <c r="AB1003" s="8"/>
      <c r="AC1003" s="8"/>
      <c r="AD1003" s="8"/>
    </row>
    <row r="1004">
      <c r="M1004" s="279"/>
      <c r="N1004" s="279"/>
      <c r="P1004" s="279"/>
      <c r="Q1004" s="279"/>
      <c r="R1004" s="279"/>
    </row>
  </sheetData>
  <mergeCells count="15">
    <mergeCell ref="K96:P96"/>
    <mergeCell ref="L97:P97"/>
    <mergeCell ref="M98:P98"/>
    <mergeCell ref="M99:P99"/>
    <mergeCell ref="S99:U99"/>
    <mergeCell ref="N100:P100"/>
    <mergeCell ref="N101:P101"/>
    <mergeCell ref="O102:P102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"Vinicius,Gustavo,Kaua,Wesley,Caio,Julia,Thiago,Daniel,Jhonatas,Diogo,Caio Ferreira,Kaicky,Pamelah,Caio Alves,Camila,Wiliam ,Gabriel "</formula1>
    </dataValidation>
    <dataValidation type="list" allowBlank="1" showErrorMessage="1" sqref="J7:J95">
      <formula1>"Mel,Drieli,Fernanda"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43.8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5.0"/>
  </cols>
  <sheetData>
    <row r="1">
      <c r="A1" s="280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2"/>
      <c r="O3" s="12"/>
      <c r="P3" s="12"/>
      <c r="Q3" s="12"/>
      <c r="R3" s="12"/>
      <c r="S3" s="12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53</v>
      </c>
      <c r="C7" s="51"/>
      <c r="D7" s="70" t="s">
        <v>54</v>
      </c>
      <c r="E7" s="53" t="s">
        <v>100</v>
      </c>
      <c r="F7" s="50" t="s">
        <v>73</v>
      </c>
      <c r="G7" s="282" t="s">
        <v>3355</v>
      </c>
      <c r="H7" s="54"/>
      <c r="I7" s="55" t="s">
        <v>2645</v>
      </c>
      <c r="J7" s="50" t="s">
        <v>49</v>
      </c>
      <c r="K7" s="57"/>
      <c r="L7" s="58"/>
      <c r="M7" s="59"/>
      <c r="N7" s="60"/>
      <c r="O7" s="61"/>
      <c r="P7" s="62"/>
      <c r="Q7" s="63"/>
      <c r="R7" s="64"/>
      <c r="S7" s="65"/>
      <c r="T7" s="66"/>
      <c r="U7" s="96" t="s">
        <v>177</v>
      </c>
      <c r="V7" s="53" t="s">
        <v>54</v>
      </c>
      <c r="W7" s="68" t="s">
        <v>25</v>
      </c>
      <c r="X7" s="69">
        <f>SUM(K7:K98)</f>
        <v>3520.9</v>
      </c>
      <c r="Y7" s="8"/>
      <c r="Z7" s="8"/>
      <c r="AA7" s="8"/>
      <c r="AB7" s="8"/>
      <c r="AC7" s="8"/>
      <c r="AD7" s="8"/>
    </row>
    <row r="8">
      <c r="A8" s="50" t="s">
        <v>52</v>
      </c>
      <c r="B8" s="50" t="s">
        <v>63</v>
      </c>
      <c r="C8" s="51"/>
      <c r="D8" s="70" t="s">
        <v>3356</v>
      </c>
      <c r="E8" s="53" t="s">
        <v>55</v>
      </c>
      <c r="F8" s="50" t="s">
        <v>2097</v>
      </c>
      <c r="G8" s="282" t="s">
        <v>3357</v>
      </c>
      <c r="H8" s="54" t="s">
        <v>3358</v>
      </c>
      <c r="I8" s="55" t="s">
        <v>3359</v>
      </c>
      <c r="J8" s="50" t="s">
        <v>60</v>
      </c>
      <c r="K8" s="71"/>
      <c r="L8" s="58"/>
      <c r="M8" s="59">
        <v>450.0</v>
      </c>
      <c r="N8" s="72"/>
      <c r="O8" s="61"/>
      <c r="P8" s="73"/>
      <c r="Q8" s="74"/>
      <c r="R8" s="75"/>
      <c r="S8" s="76"/>
      <c r="T8" s="77"/>
      <c r="U8" s="78"/>
      <c r="V8" s="53">
        <v>225.0</v>
      </c>
      <c r="W8" s="38" t="s">
        <v>13</v>
      </c>
      <c r="X8" s="69">
        <f>SUM(L7:L98)</f>
        <v>2974</v>
      </c>
      <c r="Y8" s="8"/>
      <c r="Z8" s="8"/>
      <c r="AA8" s="8"/>
      <c r="AB8" s="8"/>
      <c r="AC8" s="8"/>
      <c r="AD8" s="8"/>
    </row>
    <row r="9">
      <c r="A9" s="50"/>
      <c r="B9" s="50" t="s">
        <v>53</v>
      </c>
      <c r="C9" s="79"/>
      <c r="D9" s="338" t="s">
        <v>54</v>
      </c>
      <c r="E9" s="53" t="s">
        <v>79</v>
      </c>
      <c r="F9" s="50" t="s">
        <v>73</v>
      </c>
      <c r="G9" s="282" t="s">
        <v>3360</v>
      </c>
      <c r="H9" s="54"/>
      <c r="I9" s="55" t="s">
        <v>3361</v>
      </c>
      <c r="J9" s="50" t="s">
        <v>49</v>
      </c>
      <c r="K9" s="71"/>
      <c r="L9" s="80" t="s">
        <v>61</v>
      </c>
      <c r="M9" s="59"/>
      <c r="N9" s="81"/>
      <c r="O9" s="61"/>
      <c r="P9" s="73"/>
      <c r="Q9" s="74"/>
      <c r="R9" s="75"/>
      <c r="S9" s="76"/>
      <c r="T9" s="77"/>
      <c r="U9" s="67"/>
      <c r="V9" s="53" t="s">
        <v>54</v>
      </c>
      <c r="W9" s="82" t="s">
        <v>14</v>
      </c>
      <c r="X9" s="83">
        <f>SUM(M7:M98)</f>
        <v>2720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161</v>
      </c>
      <c r="C10" s="51"/>
      <c r="D10" s="70" t="s">
        <v>3362</v>
      </c>
      <c r="E10" s="53" t="s">
        <v>122</v>
      </c>
      <c r="F10" s="50" t="s">
        <v>754</v>
      </c>
      <c r="G10" s="284" t="s">
        <v>3363</v>
      </c>
      <c r="H10" s="85" t="s">
        <v>3364</v>
      </c>
      <c r="I10" s="55" t="s">
        <v>3365</v>
      </c>
      <c r="J10" s="50" t="s">
        <v>49</v>
      </c>
      <c r="K10" s="71"/>
      <c r="L10" s="58"/>
      <c r="M10" s="59"/>
      <c r="N10" s="86"/>
      <c r="O10" s="61"/>
      <c r="P10" s="87">
        <v>250.0</v>
      </c>
      <c r="Q10" s="43"/>
      <c r="R10" s="44"/>
      <c r="S10" s="88"/>
      <c r="T10" s="77"/>
      <c r="U10" s="67"/>
      <c r="V10" s="288">
        <v>250.0</v>
      </c>
      <c r="W10" s="90" t="s">
        <v>27</v>
      </c>
      <c r="X10" s="83">
        <f>SUM(N7:N98)</f>
        <v>5447</v>
      </c>
      <c r="Y10" s="8"/>
      <c r="Z10" s="8"/>
      <c r="AA10" s="8"/>
      <c r="AB10" s="8"/>
      <c r="AC10" s="8"/>
      <c r="AD10" s="8"/>
    </row>
    <row r="11">
      <c r="A11" s="50" t="s">
        <v>52</v>
      </c>
      <c r="B11" s="50" t="s">
        <v>53</v>
      </c>
      <c r="C11" s="51"/>
      <c r="D11" s="84" t="s">
        <v>54</v>
      </c>
      <c r="E11" s="53" t="s">
        <v>128</v>
      </c>
      <c r="F11" s="50" t="s">
        <v>73</v>
      </c>
      <c r="G11" s="282" t="s">
        <v>3366</v>
      </c>
      <c r="H11" s="54"/>
      <c r="I11" s="55" t="s">
        <v>322</v>
      </c>
      <c r="J11" s="50" t="s">
        <v>77</v>
      </c>
      <c r="K11" s="57"/>
      <c r="L11" s="93"/>
      <c r="M11" s="59"/>
      <c r="N11" s="86"/>
      <c r="O11" s="61" t="s">
        <v>323</v>
      </c>
      <c r="P11" s="62"/>
      <c r="Q11" s="63"/>
      <c r="R11" s="64"/>
      <c r="S11" s="88"/>
      <c r="T11" s="95"/>
      <c r="U11" s="96"/>
      <c r="V11" s="89" t="s">
        <v>54</v>
      </c>
      <c r="W11" s="41" t="s">
        <v>16</v>
      </c>
      <c r="X11" s="83">
        <f>SUM(O7:O98)</f>
        <v>1064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63</v>
      </c>
      <c r="C12" s="98"/>
      <c r="D12" s="84" t="s">
        <v>3367</v>
      </c>
      <c r="E12" s="53" t="s">
        <v>100</v>
      </c>
      <c r="F12" s="50" t="s">
        <v>73</v>
      </c>
      <c r="G12" s="282" t="s">
        <v>3368</v>
      </c>
      <c r="H12" s="54"/>
      <c r="I12" s="55" t="s">
        <v>3369</v>
      </c>
      <c r="J12" s="50" t="s">
        <v>77</v>
      </c>
      <c r="K12" s="57"/>
      <c r="L12" s="335">
        <v>147.0</v>
      </c>
      <c r="M12" s="59"/>
      <c r="N12" s="100"/>
      <c r="O12" s="61"/>
      <c r="P12" s="62"/>
      <c r="Q12" s="63"/>
      <c r="R12" s="64"/>
      <c r="S12" s="101"/>
      <c r="T12" s="102"/>
      <c r="U12" s="103"/>
      <c r="V12" s="89">
        <v>50.0</v>
      </c>
      <c r="W12" s="44" t="s">
        <v>19</v>
      </c>
      <c r="X12" s="97">
        <f>SUM(R7:R98)</f>
        <v>700</v>
      </c>
      <c r="Y12" s="8"/>
      <c r="Z12" s="8"/>
      <c r="AA12" s="8"/>
      <c r="AB12" s="8"/>
      <c r="AC12" s="8"/>
      <c r="AD12" s="8"/>
    </row>
    <row r="13" ht="16.5" customHeight="1">
      <c r="A13" s="50"/>
      <c r="B13" s="50" t="s">
        <v>53</v>
      </c>
      <c r="C13" s="79"/>
      <c r="D13" s="70" t="s">
        <v>54</v>
      </c>
      <c r="E13" s="53" t="s">
        <v>100</v>
      </c>
      <c r="F13" s="50" t="s">
        <v>73</v>
      </c>
      <c r="G13" s="284" t="s">
        <v>3370</v>
      </c>
      <c r="H13" s="106"/>
      <c r="I13" s="55" t="s">
        <v>2019</v>
      </c>
      <c r="J13" s="50" t="s">
        <v>49</v>
      </c>
      <c r="K13" s="71"/>
      <c r="L13" s="58" t="s">
        <v>61</v>
      </c>
      <c r="M13" s="107"/>
      <c r="N13" s="86"/>
      <c r="O13" s="61"/>
      <c r="P13" s="87"/>
      <c r="Q13" s="43"/>
      <c r="R13" s="44"/>
      <c r="S13" s="76"/>
      <c r="T13" s="95"/>
      <c r="U13" s="103"/>
      <c r="V13" s="53" t="s">
        <v>54</v>
      </c>
      <c r="W13" s="108" t="s">
        <v>28</v>
      </c>
      <c r="X13" s="69">
        <f>SUM(X7:X12)</f>
        <v>16425.9</v>
      </c>
      <c r="Y13" s="8"/>
      <c r="Z13" s="8"/>
      <c r="AA13" s="8"/>
      <c r="AB13" s="8"/>
      <c r="AC13" s="8"/>
      <c r="AD13" s="8"/>
    </row>
    <row r="14">
      <c r="A14" s="50" t="s">
        <v>70</v>
      </c>
      <c r="B14" s="50" t="s">
        <v>63</v>
      </c>
      <c r="C14" s="51"/>
      <c r="D14" s="84" t="s">
        <v>54</v>
      </c>
      <c r="E14" s="53" t="s">
        <v>122</v>
      </c>
      <c r="F14" s="50" t="s">
        <v>754</v>
      </c>
      <c r="G14" s="282" t="s">
        <v>3371</v>
      </c>
      <c r="H14" s="54" t="s">
        <v>3372</v>
      </c>
      <c r="I14" s="55" t="s">
        <v>3373</v>
      </c>
      <c r="J14" s="50" t="s">
        <v>49</v>
      </c>
      <c r="K14" s="71"/>
      <c r="L14" s="58"/>
      <c r="M14" s="59"/>
      <c r="N14" s="86"/>
      <c r="O14" s="61"/>
      <c r="P14" s="87" t="s">
        <v>54</v>
      </c>
      <c r="Q14" s="43"/>
      <c r="R14" s="44"/>
      <c r="S14" s="88"/>
      <c r="T14" s="109"/>
      <c r="U14" s="103"/>
      <c r="V14" s="110" t="s">
        <v>54</v>
      </c>
      <c r="W14" s="306"/>
      <c r="X14" s="114"/>
      <c r="Y14" s="8"/>
      <c r="Z14" s="8"/>
      <c r="AA14" s="8"/>
      <c r="AB14" s="8"/>
      <c r="AC14" s="8"/>
      <c r="AD14" s="8"/>
    </row>
    <row r="15">
      <c r="A15" s="50" t="s">
        <v>52</v>
      </c>
      <c r="B15" s="50" t="s">
        <v>63</v>
      </c>
      <c r="C15" s="51"/>
      <c r="D15" s="84" t="s">
        <v>3374</v>
      </c>
      <c r="E15" s="53" t="s">
        <v>55</v>
      </c>
      <c r="F15" s="50" t="s">
        <v>2097</v>
      </c>
      <c r="G15" s="282" t="s">
        <v>3375</v>
      </c>
      <c r="H15" s="54"/>
      <c r="I15" s="55" t="s">
        <v>2369</v>
      </c>
      <c r="J15" s="50" t="s">
        <v>60</v>
      </c>
      <c r="K15" s="71"/>
      <c r="L15" s="58"/>
      <c r="M15" s="59"/>
      <c r="N15" s="86"/>
      <c r="O15" s="61"/>
      <c r="P15" s="62"/>
      <c r="Q15" s="63"/>
      <c r="R15" s="64"/>
      <c r="S15" s="76">
        <v>400.0</v>
      </c>
      <c r="T15" s="95"/>
      <c r="U15" s="112"/>
      <c r="V15" s="288">
        <v>400.0</v>
      </c>
      <c r="W15" s="116" t="s">
        <v>29</v>
      </c>
      <c r="Y15" s="8"/>
      <c r="Z15" s="8"/>
      <c r="AA15" s="8"/>
      <c r="AB15" s="8"/>
      <c r="AC15" s="8"/>
      <c r="AD15" s="8"/>
    </row>
    <row r="16">
      <c r="A16" s="50" t="s">
        <v>70</v>
      </c>
      <c r="B16" s="50" t="s">
        <v>53</v>
      </c>
      <c r="C16" s="51"/>
      <c r="D16" s="84" t="s">
        <v>54</v>
      </c>
      <c r="E16" s="53" t="s">
        <v>100</v>
      </c>
      <c r="F16" s="50" t="s">
        <v>73</v>
      </c>
      <c r="G16" s="380" t="s">
        <v>3376</v>
      </c>
      <c r="H16" s="54" t="s">
        <v>3377</v>
      </c>
      <c r="I16" s="55" t="s">
        <v>3378</v>
      </c>
      <c r="J16" s="50" t="s">
        <v>77</v>
      </c>
      <c r="K16" s="71">
        <v>119.9</v>
      </c>
      <c r="L16" s="58"/>
      <c r="M16" s="59"/>
      <c r="N16" s="86"/>
      <c r="O16" s="115"/>
      <c r="P16" s="62"/>
      <c r="Q16" s="63"/>
      <c r="R16" s="64"/>
      <c r="S16" s="88"/>
      <c r="T16" s="95"/>
      <c r="U16" s="103"/>
      <c r="V16" s="89">
        <v>50.0</v>
      </c>
      <c r="W16" s="117" t="s">
        <v>17</v>
      </c>
      <c r="X16" s="69">
        <f>SUM(P7:P98)</f>
        <v>5036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C17" s="79"/>
      <c r="D17" s="84" t="s">
        <v>3379</v>
      </c>
      <c r="E17" s="53" t="s">
        <v>128</v>
      </c>
      <c r="F17" s="50" t="s">
        <v>2104</v>
      </c>
      <c r="G17" s="282" t="s">
        <v>3380</v>
      </c>
      <c r="H17" s="54"/>
      <c r="I17" s="55" t="s">
        <v>633</v>
      </c>
      <c r="J17" s="50" t="s">
        <v>60</v>
      </c>
      <c r="K17" s="71"/>
      <c r="L17" s="58">
        <v>350.0</v>
      </c>
      <c r="M17" s="59"/>
      <c r="N17" s="81"/>
      <c r="O17" s="61"/>
      <c r="P17" s="87"/>
      <c r="Q17" s="43"/>
      <c r="R17" s="44"/>
      <c r="S17" s="88"/>
      <c r="T17" s="95"/>
      <c r="U17" s="96"/>
      <c r="V17" s="89">
        <v>180.0</v>
      </c>
      <c r="W17" s="43" t="s">
        <v>18</v>
      </c>
      <c r="X17" s="69">
        <f>SUM(Q7:Q98)</f>
        <v>0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63</v>
      </c>
      <c r="C18" s="79"/>
      <c r="D18" s="84" t="s">
        <v>3381</v>
      </c>
      <c r="E18" s="53" t="s">
        <v>105</v>
      </c>
      <c r="F18" s="50" t="s">
        <v>2104</v>
      </c>
      <c r="G18" s="282" t="s">
        <v>3382</v>
      </c>
      <c r="H18" s="54"/>
      <c r="I18" s="55" t="s">
        <v>3383</v>
      </c>
      <c r="J18" s="50" t="s">
        <v>49</v>
      </c>
      <c r="K18" s="71"/>
      <c r="L18" s="80">
        <v>700.0</v>
      </c>
      <c r="M18" s="59"/>
      <c r="N18" s="86"/>
      <c r="O18" s="61"/>
      <c r="P18" s="62"/>
      <c r="Q18" s="63"/>
      <c r="R18" s="64"/>
      <c r="S18" s="88"/>
      <c r="T18" s="95"/>
      <c r="U18" s="103"/>
      <c r="V18" s="110">
        <v>350.0</v>
      </c>
      <c r="W18" s="287"/>
      <c r="Y18" s="8"/>
      <c r="Z18" s="8"/>
      <c r="AA18" s="8"/>
      <c r="AB18" s="8"/>
      <c r="AC18" s="8"/>
      <c r="AD18" s="8"/>
    </row>
    <row r="19">
      <c r="A19" s="50" t="s">
        <v>70</v>
      </c>
      <c r="B19" s="50" t="s">
        <v>53</v>
      </c>
      <c r="C19" s="51"/>
      <c r="D19" s="84" t="s">
        <v>54</v>
      </c>
      <c r="E19" s="53" t="s">
        <v>79</v>
      </c>
      <c r="F19" s="50" t="s">
        <v>73</v>
      </c>
      <c r="G19" s="282" t="s">
        <v>3384</v>
      </c>
      <c r="H19" s="54" t="s">
        <v>694</v>
      </c>
      <c r="I19" s="55" t="s">
        <v>3030</v>
      </c>
      <c r="J19" s="50" t="s">
        <v>49</v>
      </c>
      <c r="K19" s="71" t="s">
        <v>86</v>
      </c>
      <c r="L19" s="118"/>
      <c r="M19" s="59"/>
      <c r="N19" s="86"/>
      <c r="O19" s="61"/>
      <c r="P19" s="62"/>
      <c r="Q19" s="63"/>
      <c r="R19" s="64"/>
      <c r="S19" s="88"/>
      <c r="T19" s="95"/>
      <c r="U19" s="96"/>
      <c r="V19" s="110" t="s">
        <v>54</v>
      </c>
      <c r="W19" s="123" t="s">
        <v>31</v>
      </c>
      <c r="Y19" s="8"/>
      <c r="Z19" s="8"/>
      <c r="AA19" s="8"/>
      <c r="AB19" s="8"/>
      <c r="AC19" s="8"/>
      <c r="AD19" s="8"/>
    </row>
    <row r="20" ht="15.75" customHeight="1">
      <c r="A20" s="50" t="s">
        <v>70</v>
      </c>
      <c r="B20" s="50" t="s">
        <v>63</v>
      </c>
      <c r="C20" s="51"/>
      <c r="D20" s="84" t="s">
        <v>54</v>
      </c>
      <c r="E20" s="53" t="s">
        <v>79</v>
      </c>
      <c r="F20" s="50" t="s">
        <v>73</v>
      </c>
      <c r="G20" s="282" t="s">
        <v>3385</v>
      </c>
      <c r="H20" s="54" t="s">
        <v>694</v>
      </c>
      <c r="I20" s="55" t="s">
        <v>3030</v>
      </c>
      <c r="J20" s="50" t="s">
        <v>49</v>
      </c>
      <c r="K20" s="71" t="s">
        <v>86</v>
      </c>
      <c r="L20" s="58"/>
      <c r="M20" s="119"/>
      <c r="N20" s="86"/>
      <c r="O20" s="61"/>
      <c r="P20" s="73"/>
      <c r="Q20" s="74"/>
      <c r="R20" s="75"/>
      <c r="S20" s="76"/>
      <c r="T20" s="95"/>
      <c r="U20" s="103"/>
      <c r="V20" s="89" t="s">
        <v>54</v>
      </c>
      <c r="W20" s="124" t="s">
        <v>20</v>
      </c>
      <c r="X20" s="83">
        <f>SUM(S7:S98)</f>
        <v>744</v>
      </c>
      <c r="Y20" s="8"/>
      <c r="Z20" s="8"/>
      <c r="AA20" s="8"/>
      <c r="AB20" s="8"/>
      <c r="AC20" s="8"/>
      <c r="AD20" s="8"/>
    </row>
    <row r="21" ht="17.25" customHeight="1">
      <c r="A21" s="50" t="s">
        <v>52</v>
      </c>
      <c r="B21" s="50" t="s">
        <v>63</v>
      </c>
      <c r="C21" s="51"/>
      <c r="D21" s="91"/>
      <c r="E21" s="53" t="s">
        <v>149</v>
      </c>
      <c r="F21" s="50" t="s">
        <v>73</v>
      </c>
      <c r="G21" s="312" t="s">
        <v>3386</v>
      </c>
      <c r="H21" s="54" t="s">
        <v>3387</v>
      </c>
      <c r="I21" s="55" t="s">
        <v>3388</v>
      </c>
      <c r="J21" s="50" t="s">
        <v>77</v>
      </c>
      <c r="K21" s="71"/>
      <c r="L21" s="58"/>
      <c r="M21" s="119">
        <v>200.0</v>
      </c>
      <c r="N21" s="86"/>
      <c r="O21" s="61"/>
      <c r="P21" s="62"/>
      <c r="Q21" s="63"/>
      <c r="R21" s="64"/>
      <c r="S21" s="88"/>
      <c r="T21" s="95"/>
      <c r="U21" s="103"/>
      <c r="V21" s="89">
        <v>50.0</v>
      </c>
      <c r="W21" s="126" t="s">
        <v>21</v>
      </c>
      <c r="X21" s="83">
        <f>SUM(T7:T98)</f>
        <v>0</v>
      </c>
      <c r="Y21" s="8"/>
      <c r="Z21" s="8"/>
      <c r="AA21" s="8"/>
      <c r="AB21" s="8"/>
      <c r="AC21" s="8"/>
      <c r="AD21" s="8"/>
    </row>
    <row r="22">
      <c r="A22" s="50" t="s">
        <v>52</v>
      </c>
      <c r="B22" s="50" t="s">
        <v>53</v>
      </c>
      <c r="C22" s="51"/>
      <c r="D22" s="84" t="s">
        <v>54</v>
      </c>
      <c r="E22" s="53" t="s">
        <v>72</v>
      </c>
      <c r="F22" s="50" t="s">
        <v>2104</v>
      </c>
      <c r="G22" s="282" t="s">
        <v>3389</v>
      </c>
      <c r="H22" s="54" t="s">
        <v>2438</v>
      </c>
      <c r="I22" s="55" t="s">
        <v>3390</v>
      </c>
      <c r="J22" s="50" t="s">
        <v>77</v>
      </c>
      <c r="K22" s="71"/>
      <c r="L22" s="58"/>
      <c r="M22" s="59"/>
      <c r="N22" s="122"/>
      <c r="O22" s="61" t="s">
        <v>323</v>
      </c>
      <c r="P22" s="62"/>
      <c r="Q22" s="63"/>
      <c r="R22" s="64"/>
      <c r="S22" s="88"/>
      <c r="T22" s="95"/>
      <c r="U22" s="103"/>
      <c r="V22" s="89" t="s">
        <v>54</v>
      </c>
      <c r="W22" s="104" t="s">
        <v>22</v>
      </c>
      <c r="X22" s="105">
        <f>SUM(U7:U98)</f>
        <v>450</v>
      </c>
      <c r="Y22" s="8"/>
      <c r="Z22" s="8"/>
      <c r="AA22" s="8"/>
      <c r="AB22" s="8"/>
      <c r="AC22" s="8"/>
      <c r="AD22" s="8"/>
    </row>
    <row r="23">
      <c r="A23" s="50" t="s">
        <v>70</v>
      </c>
      <c r="B23" s="50" t="s">
        <v>161</v>
      </c>
      <c r="C23" s="51"/>
      <c r="D23" s="84"/>
      <c r="E23" s="53" t="s">
        <v>55</v>
      </c>
      <c r="F23" s="50" t="s">
        <v>2104</v>
      </c>
      <c r="G23" s="282" t="s">
        <v>3391</v>
      </c>
      <c r="H23" s="54" t="s">
        <v>3392</v>
      </c>
      <c r="I23" s="55" t="s">
        <v>799</v>
      </c>
      <c r="J23" s="50" t="s">
        <v>60</v>
      </c>
      <c r="K23" s="71"/>
      <c r="L23" s="58"/>
      <c r="M23" s="59"/>
      <c r="N23" s="122"/>
      <c r="O23" s="61"/>
      <c r="P23" s="62">
        <v>3000.0</v>
      </c>
      <c r="Q23" s="63"/>
      <c r="R23" s="64"/>
      <c r="S23" s="88"/>
      <c r="T23" s="95"/>
      <c r="U23" s="103"/>
      <c r="V23" s="288">
        <v>3000.0</v>
      </c>
      <c r="W23" s="108" t="s">
        <v>32</v>
      </c>
      <c r="X23" s="69">
        <f>SUM(X20:X22)</f>
        <v>1194</v>
      </c>
      <c r="Y23" s="8"/>
      <c r="Z23" s="8"/>
      <c r="AA23" s="8"/>
      <c r="AB23" s="8"/>
      <c r="AC23" s="8"/>
      <c r="AD23" s="8"/>
    </row>
    <row r="24">
      <c r="A24" s="50" t="s">
        <v>70</v>
      </c>
      <c r="B24" s="50" t="s">
        <v>53</v>
      </c>
      <c r="C24" s="51"/>
      <c r="D24" s="84" t="s">
        <v>54</v>
      </c>
      <c r="E24" s="53" t="s">
        <v>55</v>
      </c>
      <c r="F24" s="50" t="s">
        <v>2104</v>
      </c>
      <c r="G24" s="282" t="s">
        <v>3393</v>
      </c>
      <c r="H24" s="54"/>
      <c r="I24" s="55"/>
      <c r="J24" s="50" t="s">
        <v>60</v>
      </c>
      <c r="K24" s="71"/>
      <c r="L24" s="58"/>
      <c r="M24" s="59"/>
      <c r="N24" s="81"/>
      <c r="O24" s="61"/>
      <c r="P24" s="62" t="s">
        <v>61</v>
      </c>
      <c r="Q24" s="63"/>
      <c r="R24" s="64"/>
      <c r="S24" s="125"/>
      <c r="T24" s="95"/>
      <c r="U24" s="96"/>
      <c r="V24" s="89" t="s">
        <v>54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70</v>
      </c>
      <c r="B25" s="50" t="s">
        <v>53</v>
      </c>
      <c r="C25" s="51"/>
      <c r="D25" s="84" t="s">
        <v>54</v>
      </c>
      <c r="E25" s="53" t="s">
        <v>55</v>
      </c>
      <c r="F25" s="50" t="s">
        <v>2104</v>
      </c>
      <c r="G25" s="282" t="s">
        <v>3394</v>
      </c>
      <c r="H25" s="54"/>
      <c r="I25" s="55"/>
      <c r="J25" s="50" t="s">
        <v>60</v>
      </c>
      <c r="K25" s="71"/>
      <c r="L25" s="58"/>
      <c r="M25" s="59"/>
      <c r="N25" s="86"/>
      <c r="O25" s="127"/>
      <c r="P25" s="62" t="s">
        <v>61</v>
      </c>
      <c r="Q25" s="63"/>
      <c r="R25" s="64"/>
      <c r="S25" s="76"/>
      <c r="T25" s="95"/>
      <c r="U25" s="128"/>
      <c r="V25" s="110" t="s">
        <v>54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52</v>
      </c>
      <c r="B26" s="50" t="s">
        <v>63</v>
      </c>
      <c r="C26" s="51"/>
      <c r="D26" s="141" t="s">
        <v>3395</v>
      </c>
      <c r="E26" s="53" t="s">
        <v>122</v>
      </c>
      <c r="F26" s="50" t="s">
        <v>3318</v>
      </c>
      <c r="G26" s="282" t="s">
        <v>3396</v>
      </c>
      <c r="H26" s="54" t="s">
        <v>935</v>
      </c>
      <c r="I26" s="55" t="s">
        <v>3397</v>
      </c>
      <c r="J26" s="50" t="s">
        <v>77</v>
      </c>
      <c r="K26" s="129"/>
      <c r="L26" s="58"/>
      <c r="M26" s="59"/>
      <c r="N26" s="81"/>
      <c r="O26" s="61"/>
      <c r="P26" s="62"/>
      <c r="Q26" s="63"/>
      <c r="R26" s="64">
        <v>350.0</v>
      </c>
      <c r="S26" s="88"/>
      <c r="T26" s="109"/>
      <c r="U26" s="103"/>
      <c r="V26" s="89">
        <v>200.0</v>
      </c>
      <c r="W26" s="136" t="s">
        <v>33</v>
      </c>
      <c r="X26" s="137">
        <f>SUM(X13,X16,X17,X23)</f>
        <v>22655.9</v>
      </c>
      <c r="Y26" s="8"/>
      <c r="Z26" s="8"/>
      <c r="AA26" s="8"/>
      <c r="AB26" s="8"/>
      <c r="AC26" s="8"/>
      <c r="AD26" s="8"/>
    </row>
    <row r="27">
      <c r="A27" s="50" t="s">
        <v>52</v>
      </c>
      <c r="B27" s="50" t="s">
        <v>63</v>
      </c>
      <c r="C27" s="51"/>
      <c r="D27" s="79"/>
      <c r="E27" s="53" t="s">
        <v>72</v>
      </c>
      <c r="F27" s="50" t="s">
        <v>73</v>
      </c>
      <c r="G27" s="296" t="s">
        <v>3398</v>
      </c>
      <c r="H27" s="54"/>
      <c r="I27" s="55" t="s">
        <v>3399</v>
      </c>
      <c r="J27" s="50" t="s">
        <v>77</v>
      </c>
      <c r="K27" s="71"/>
      <c r="L27" s="80"/>
      <c r="M27" s="107"/>
      <c r="N27" s="86">
        <v>147.0</v>
      </c>
      <c r="O27" s="132"/>
      <c r="P27" s="62"/>
      <c r="Q27" s="63"/>
      <c r="R27" s="64"/>
      <c r="S27" s="88"/>
      <c r="T27" s="109"/>
      <c r="U27" s="96"/>
      <c r="V27" s="89">
        <v>50.0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70</v>
      </c>
      <c r="B28" s="50" t="s">
        <v>161</v>
      </c>
      <c r="C28" s="79"/>
      <c r="D28" s="84" t="s">
        <v>3400</v>
      </c>
      <c r="E28" s="92"/>
      <c r="F28" s="50" t="s">
        <v>73</v>
      </c>
      <c r="G28" s="289" t="s">
        <v>3401</v>
      </c>
      <c r="H28" s="54"/>
      <c r="I28" s="55" t="s">
        <v>2709</v>
      </c>
      <c r="J28" s="50" t="s">
        <v>60</v>
      </c>
      <c r="K28" s="57">
        <v>890.0</v>
      </c>
      <c r="L28" s="58"/>
      <c r="M28" s="133"/>
      <c r="N28" s="81"/>
      <c r="O28" s="132"/>
      <c r="P28" s="73"/>
      <c r="Q28" s="74"/>
      <c r="R28" s="75"/>
      <c r="S28" s="88"/>
      <c r="T28" s="109"/>
      <c r="U28" s="96"/>
      <c r="V28" s="288">
        <v>890.0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52</v>
      </c>
      <c r="B29" s="50" t="s">
        <v>63</v>
      </c>
      <c r="C29" s="79"/>
      <c r="D29" s="84" t="s">
        <v>3402</v>
      </c>
      <c r="E29" s="53" t="s">
        <v>79</v>
      </c>
      <c r="F29" s="50" t="s">
        <v>73</v>
      </c>
      <c r="G29" s="282" t="s">
        <v>3403</v>
      </c>
      <c r="H29" s="54" t="s">
        <v>310</v>
      </c>
      <c r="I29" s="55" t="s">
        <v>3404</v>
      </c>
      <c r="J29" s="50" t="s">
        <v>49</v>
      </c>
      <c r="K29" s="134"/>
      <c r="L29" s="58"/>
      <c r="M29" s="119"/>
      <c r="N29" s="86"/>
      <c r="O29" s="61">
        <v>120.0</v>
      </c>
      <c r="P29" s="62"/>
      <c r="Q29" s="63"/>
      <c r="R29" s="64"/>
      <c r="S29" s="88"/>
      <c r="T29" s="109"/>
      <c r="U29" s="135"/>
      <c r="V29" s="53">
        <v>50.0</v>
      </c>
      <c r="W29" s="8"/>
      <c r="X29" s="8"/>
      <c r="Y29" s="8"/>
      <c r="Z29" s="8"/>
      <c r="AA29" s="8"/>
      <c r="AB29" s="8"/>
      <c r="AC29" s="8"/>
      <c r="AD29" s="8"/>
    </row>
    <row r="30">
      <c r="A30" s="50" t="s">
        <v>70</v>
      </c>
      <c r="B30" s="50" t="s">
        <v>63</v>
      </c>
      <c r="C30" s="79"/>
      <c r="D30" s="84" t="s">
        <v>3405</v>
      </c>
      <c r="E30" s="53" t="s">
        <v>72</v>
      </c>
      <c r="F30" s="50" t="s">
        <v>73</v>
      </c>
      <c r="G30" s="282" t="s">
        <v>3406</v>
      </c>
      <c r="H30" s="54" t="s">
        <v>3407</v>
      </c>
      <c r="I30" s="55" t="s">
        <v>3408</v>
      </c>
      <c r="J30" s="50" t="s">
        <v>77</v>
      </c>
      <c r="K30" s="71">
        <v>294.0</v>
      </c>
      <c r="L30" s="58"/>
      <c r="M30" s="59"/>
      <c r="N30" s="122"/>
      <c r="O30" s="61"/>
      <c r="P30" s="62"/>
      <c r="Q30" s="63"/>
      <c r="R30" s="64"/>
      <c r="S30" s="76"/>
      <c r="T30" s="95"/>
      <c r="U30" s="138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70</v>
      </c>
      <c r="B31" s="50" t="s">
        <v>63</v>
      </c>
      <c r="C31" s="79"/>
      <c r="D31" s="70" t="s">
        <v>3409</v>
      </c>
      <c r="E31" s="53" t="s">
        <v>79</v>
      </c>
      <c r="F31" s="50" t="s">
        <v>73</v>
      </c>
      <c r="G31" s="282" t="s">
        <v>3410</v>
      </c>
      <c r="H31" s="54"/>
      <c r="I31" s="55" t="s">
        <v>2832</v>
      </c>
      <c r="J31" s="50" t="s">
        <v>49</v>
      </c>
      <c r="K31" s="71"/>
      <c r="L31" s="58"/>
      <c r="M31" s="59"/>
      <c r="N31" s="86"/>
      <c r="O31" s="127"/>
      <c r="P31" s="62"/>
      <c r="Q31" s="63"/>
      <c r="R31" s="64"/>
      <c r="S31" s="88"/>
      <c r="T31" s="95"/>
      <c r="U31" s="135">
        <v>150.0</v>
      </c>
      <c r="V31" s="283">
        <v>150.0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52</v>
      </c>
      <c r="B32" s="50" t="s">
        <v>63</v>
      </c>
      <c r="C32" s="51"/>
      <c r="D32" s="70" t="s">
        <v>3411</v>
      </c>
      <c r="E32" s="53" t="s">
        <v>899</v>
      </c>
      <c r="F32" s="50" t="s">
        <v>2097</v>
      </c>
      <c r="G32" s="282" t="s">
        <v>3412</v>
      </c>
      <c r="H32" s="54" t="s">
        <v>3413</v>
      </c>
      <c r="I32" s="55" t="s">
        <v>3414</v>
      </c>
      <c r="J32" s="50" t="s">
        <v>60</v>
      </c>
      <c r="K32" s="71"/>
      <c r="L32" s="80"/>
      <c r="M32" s="59">
        <v>250.0</v>
      </c>
      <c r="N32" s="86"/>
      <c r="O32" s="61"/>
      <c r="P32" s="62"/>
      <c r="Q32" s="63"/>
      <c r="R32" s="64"/>
      <c r="S32" s="139"/>
      <c r="T32" s="140"/>
      <c r="U32" s="138"/>
      <c r="V32" s="283">
        <v>250.0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70</v>
      </c>
      <c r="B33" s="50" t="s">
        <v>63</v>
      </c>
      <c r="C33" s="141"/>
      <c r="D33" s="70" t="s">
        <v>3415</v>
      </c>
      <c r="E33" s="53" t="s">
        <v>100</v>
      </c>
      <c r="F33" s="50" t="s">
        <v>73</v>
      </c>
      <c r="G33" s="282" t="s">
        <v>3416</v>
      </c>
      <c r="H33" s="54" t="s">
        <v>3416</v>
      </c>
      <c r="I33" s="55" t="s">
        <v>3417</v>
      </c>
      <c r="J33" s="50" t="s">
        <v>77</v>
      </c>
      <c r="K33" s="71">
        <v>294.0</v>
      </c>
      <c r="L33" s="58"/>
      <c r="M33" s="59"/>
      <c r="N33" s="81"/>
      <c r="O33" s="61"/>
      <c r="P33" s="87"/>
      <c r="Q33" s="43"/>
      <c r="R33" s="44"/>
      <c r="S33" s="139"/>
      <c r="T33" s="140"/>
      <c r="U33" s="138"/>
      <c r="V33" s="53">
        <v>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70</v>
      </c>
      <c r="B34" s="50" t="s">
        <v>63</v>
      </c>
      <c r="C34" s="51"/>
      <c r="D34" s="70" t="s">
        <v>3418</v>
      </c>
      <c r="E34" s="53" t="s">
        <v>35</v>
      </c>
      <c r="F34" s="50" t="s">
        <v>73</v>
      </c>
      <c r="G34" s="291" t="s">
        <v>3419</v>
      </c>
      <c r="H34" s="142" t="s">
        <v>3420</v>
      </c>
      <c r="I34" s="55" t="s">
        <v>3421</v>
      </c>
      <c r="J34" s="50" t="s">
        <v>60</v>
      </c>
      <c r="K34" s="71">
        <v>147.0</v>
      </c>
      <c r="L34" s="58"/>
      <c r="M34" s="143"/>
      <c r="N34" s="86"/>
      <c r="O34" s="61"/>
      <c r="P34" s="62"/>
      <c r="Q34" s="63"/>
      <c r="R34" s="64"/>
      <c r="S34" s="139"/>
      <c r="T34" s="140"/>
      <c r="U34" s="135"/>
      <c r="V34" s="53">
        <v>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70</v>
      </c>
      <c r="B35" s="50" t="s">
        <v>63</v>
      </c>
      <c r="C35" s="144"/>
      <c r="D35" s="84" t="s">
        <v>3422</v>
      </c>
      <c r="E35" s="53" t="s">
        <v>100</v>
      </c>
      <c r="F35" s="50" t="s">
        <v>73</v>
      </c>
      <c r="G35" s="282" t="s">
        <v>3423</v>
      </c>
      <c r="H35" s="54" t="s">
        <v>3424</v>
      </c>
      <c r="I35" s="55" t="s">
        <v>3425</v>
      </c>
      <c r="J35" s="50" t="s">
        <v>77</v>
      </c>
      <c r="K35" s="71">
        <v>147.0</v>
      </c>
      <c r="L35" s="58"/>
      <c r="M35" s="143"/>
      <c r="N35" s="86"/>
      <c r="O35" s="61"/>
      <c r="P35" s="62"/>
      <c r="Q35" s="63"/>
      <c r="R35" s="64"/>
      <c r="S35" s="139"/>
      <c r="T35" s="140"/>
      <c r="U35" s="138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52</v>
      </c>
      <c r="B36" s="50" t="s">
        <v>63</v>
      </c>
      <c r="C36" s="51"/>
      <c r="D36" s="145"/>
      <c r="E36" s="53" t="s">
        <v>128</v>
      </c>
      <c r="F36" s="50" t="s">
        <v>73</v>
      </c>
      <c r="G36" s="282" t="s">
        <v>3426</v>
      </c>
      <c r="H36" s="54" t="s">
        <v>1879</v>
      </c>
      <c r="I36" s="55" t="s">
        <v>3427</v>
      </c>
      <c r="J36" s="50" t="s">
        <v>77</v>
      </c>
      <c r="K36" s="71"/>
      <c r="L36" s="58"/>
      <c r="M36" s="119"/>
      <c r="N36" s="86"/>
      <c r="O36" s="61">
        <v>244.0</v>
      </c>
      <c r="P36" s="73"/>
      <c r="Q36" s="74"/>
      <c r="R36" s="75"/>
      <c r="S36" s="139"/>
      <c r="T36" s="146"/>
      <c r="U36" s="138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52</v>
      </c>
      <c r="B37" s="50" t="s">
        <v>63</v>
      </c>
      <c r="C37" s="51"/>
      <c r="D37" s="161" t="s">
        <v>3428</v>
      </c>
      <c r="E37" s="53" t="s">
        <v>122</v>
      </c>
      <c r="F37" s="50" t="s">
        <v>2351</v>
      </c>
      <c r="G37" s="282" t="s">
        <v>3429</v>
      </c>
      <c r="H37" s="54" t="s">
        <v>3430</v>
      </c>
      <c r="I37" s="54" t="s">
        <v>3431</v>
      </c>
      <c r="J37" s="50" t="s">
        <v>49</v>
      </c>
      <c r="K37" s="71"/>
      <c r="L37" s="58"/>
      <c r="M37" s="107"/>
      <c r="N37" s="86"/>
      <c r="O37" s="61"/>
      <c r="P37" s="87"/>
      <c r="Q37" s="43"/>
      <c r="R37" s="44">
        <v>350.0</v>
      </c>
      <c r="S37" s="139"/>
      <c r="T37" s="140"/>
      <c r="U37" s="138"/>
      <c r="V37" s="53">
        <v>175.0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70</v>
      </c>
      <c r="B38" s="50" t="s">
        <v>63</v>
      </c>
      <c r="C38" s="79"/>
      <c r="D38" s="161" t="s">
        <v>3432</v>
      </c>
      <c r="E38" s="53" t="s">
        <v>412</v>
      </c>
      <c r="F38" s="50" t="s">
        <v>1244</v>
      </c>
      <c r="G38" s="282" t="s">
        <v>3433</v>
      </c>
      <c r="H38" s="54" t="s">
        <v>3434</v>
      </c>
      <c r="I38" s="54" t="s">
        <v>3435</v>
      </c>
      <c r="J38" s="50" t="s">
        <v>77</v>
      </c>
      <c r="K38" s="57">
        <v>197.0</v>
      </c>
      <c r="L38" s="58"/>
      <c r="M38" s="59"/>
      <c r="N38" s="86"/>
      <c r="O38" s="61"/>
      <c r="P38" s="62"/>
      <c r="Q38" s="63"/>
      <c r="R38" s="64"/>
      <c r="S38" s="139"/>
      <c r="T38" s="140"/>
      <c r="U38" s="135"/>
      <c r="V38" s="53">
        <v>98.5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70</v>
      </c>
      <c r="B39" s="50" t="s">
        <v>63</v>
      </c>
      <c r="C39" s="79"/>
      <c r="D39" s="70" t="s">
        <v>3436</v>
      </c>
      <c r="E39" s="53" t="s">
        <v>412</v>
      </c>
      <c r="F39" s="50" t="s">
        <v>73</v>
      </c>
      <c r="G39" s="284" t="s">
        <v>3437</v>
      </c>
      <c r="H39" s="106" t="s">
        <v>3438</v>
      </c>
      <c r="I39" s="54" t="s">
        <v>3439</v>
      </c>
      <c r="J39" s="50" t="s">
        <v>60</v>
      </c>
      <c r="K39" s="57"/>
      <c r="L39" s="58"/>
      <c r="M39" s="59"/>
      <c r="N39" s="86"/>
      <c r="O39" s="61"/>
      <c r="P39" s="62">
        <v>836.0</v>
      </c>
      <c r="Q39" s="63"/>
      <c r="R39" s="64"/>
      <c r="S39" s="149"/>
      <c r="T39" s="140"/>
      <c r="U39" s="135"/>
      <c r="V39" s="53">
        <v>418.0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70</v>
      </c>
      <c r="B40" s="50" t="s">
        <v>63</v>
      </c>
      <c r="C40" s="79"/>
      <c r="D40" s="70"/>
      <c r="E40" s="53" t="s">
        <v>412</v>
      </c>
      <c r="F40" s="50" t="s">
        <v>73</v>
      </c>
      <c r="G40" s="284" t="s">
        <v>3440</v>
      </c>
      <c r="H40" s="106"/>
      <c r="I40" s="54"/>
      <c r="J40" s="50" t="s">
        <v>60</v>
      </c>
      <c r="K40" s="57"/>
      <c r="L40" s="58"/>
      <c r="M40" s="59"/>
      <c r="N40" s="86"/>
      <c r="O40" s="61"/>
      <c r="P40" s="62" t="s">
        <v>54</v>
      </c>
      <c r="Q40" s="63"/>
      <c r="R40" s="64"/>
      <c r="S40" s="149"/>
      <c r="T40" s="140"/>
      <c r="U40" s="135"/>
      <c r="V40" s="53" t="s">
        <v>54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63</v>
      </c>
      <c r="C41" s="79"/>
      <c r="D41" s="70"/>
      <c r="E41" s="53" t="s">
        <v>412</v>
      </c>
      <c r="F41" s="50" t="s">
        <v>73</v>
      </c>
      <c r="G41" s="284" t="s">
        <v>3441</v>
      </c>
      <c r="H41" s="106"/>
      <c r="I41" s="54"/>
      <c r="J41" s="50" t="s">
        <v>60</v>
      </c>
      <c r="K41" s="57"/>
      <c r="L41" s="58"/>
      <c r="M41" s="59"/>
      <c r="N41" s="86"/>
      <c r="O41" s="61"/>
      <c r="P41" s="62" t="s">
        <v>54</v>
      </c>
      <c r="Q41" s="63"/>
      <c r="R41" s="64"/>
      <c r="S41" s="149"/>
      <c r="T41" s="140"/>
      <c r="U41" s="135"/>
      <c r="V41" s="53" t="s">
        <v>54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70</v>
      </c>
      <c r="B42" s="50" t="s">
        <v>63</v>
      </c>
      <c r="C42" s="79"/>
      <c r="D42" s="70" t="s">
        <v>3442</v>
      </c>
      <c r="E42" s="53" t="s">
        <v>105</v>
      </c>
      <c r="F42" s="50" t="s">
        <v>2097</v>
      </c>
      <c r="G42" s="293" t="s">
        <v>3443</v>
      </c>
      <c r="H42" s="150" t="s">
        <v>200</v>
      </c>
      <c r="I42" s="55" t="s">
        <v>201</v>
      </c>
      <c r="J42" s="50" t="s">
        <v>49</v>
      </c>
      <c r="K42" s="71"/>
      <c r="L42" s="58"/>
      <c r="M42" s="59"/>
      <c r="N42" s="81"/>
      <c r="O42" s="61"/>
      <c r="P42" s="73"/>
      <c r="Q42" s="74"/>
      <c r="R42" s="75"/>
      <c r="S42" s="139"/>
      <c r="T42" s="140"/>
      <c r="U42" s="135">
        <v>300.0</v>
      </c>
      <c r="V42" s="53">
        <v>150.0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70</v>
      </c>
      <c r="B43" s="50" t="s">
        <v>63</v>
      </c>
      <c r="C43" s="51"/>
      <c r="D43" s="70"/>
      <c r="E43" s="53" t="s">
        <v>105</v>
      </c>
      <c r="F43" s="50" t="s">
        <v>2097</v>
      </c>
      <c r="G43" s="282" t="s">
        <v>3444</v>
      </c>
      <c r="H43" s="54"/>
      <c r="I43" s="55" t="s">
        <v>3445</v>
      </c>
      <c r="J43" s="50" t="s">
        <v>49</v>
      </c>
      <c r="K43" s="71"/>
      <c r="L43" s="58">
        <v>300.0</v>
      </c>
      <c r="M43" s="59"/>
      <c r="N43" s="86"/>
      <c r="O43" s="61"/>
      <c r="P43" s="151"/>
      <c r="Q43" s="152"/>
      <c r="R43" s="153"/>
      <c r="S43" s="139"/>
      <c r="T43" s="140"/>
      <c r="U43" s="138"/>
      <c r="V43" s="53">
        <v>150.0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70</v>
      </c>
      <c r="B44" s="50" t="s">
        <v>63</v>
      </c>
      <c r="C44" s="51"/>
      <c r="D44" s="70" t="s">
        <v>3446</v>
      </c>
      <c r="E44" s="53" t="s">
        <v>899</v>
      </c>
      <c r="F44" s="50" t="s">
        <v>2097</v>
      </c>
      <c r="G44" s="282" t="s">
        <v>3447</v>
      </c>
      <c r="H44" s="54"/>
      <c r="I44" s="53" t="s">
        <v>3448</v>
      </c>
      <c r="J44" s="50" t="s">
        <v>60</v>
      </c>
      <c r="K44" s="134"/>
      <c r="L44" s="58">
        <v>300.0</v>
      </c>
      <c r="M44" s="59"/>
      <c r="N44" s="86"/>
      <c r="O44" s="61"/>
      <c r="P44" s="62"/>
      <c r="Q44" s="63"/>
      <c r="R44" s="64"/>
      <c r="S44" s="139"/>
      <c r="T44" s="140"/>
      <c r="U44" s="135"/>
      <c r="V44" s="53">
        <v>150.0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70</v>
      </c>
      <c r="B45" s="50" t="s">
        <v>63</v>
      </c>
      <c r="C45" s="51"/>
      <c r="D45" s="84" t="s">
        <v>3449</v>
      </c>
      <c r="E45" s="53" t="s">
        <v>79</v>
      </c>
      <c r="F45" s="50" t="s">
        <v>73</v>
      </c>
      <c r="G45" s="282" t="s">
        <v>3450</v>
      </c>
      <c r="H45" s="54" t="s">
        <v>151</v>
      </c>
      <c r="I45" s="55" t="s">
        <v>3451</v>
      </c>
      <c r="J45" s="50" t="s">
        <v>49</v>
      </c>
      <c r="K45" s="71">
        <v>147.0</v>
      </c>
      <c r="L45" s="58"/>
      <c r="M45" s="107"/>
      <c r="N45" s="154"/>
      <c r="O45" s="127"/>
      <c r="P45" s="62"/>
      <c r="Q45" s="63"/>
      <c r="R45" s="64"/>
      <c r="S45" s="139"/>
      <c r="T45" s="140"/>
      <c r="U45" s="138"/>
      <c r="V45" s="53">
        <v>50.0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70</v>
      </c>
      <c r="B46" s="50" t="s">
        <v>63</v>
      </c>
      <c r="C46" s="51"/>
      <c r="D46" s="70" t="s">
        <v>3452</v>
      </c>
      <c r="E46" s="53" t="s">
        <v>79</v>
      </c>
      <c r="F46" s="50" t="s">
        <v>73</v>
      </c>
      <c r="G46" s="282" t="s">
        <v>3453</v>
      </c>
      <c r="H46" s="54" t="s">
        <v>3454</v>
      </c>
      <c r="I46" s="55" t="s">
        <v>3455</v>
      </c>
      <c r="J46" s="50" t="s">
        <v>49</v>
      </c>
      <c r="K46" s="71">
        <v>147.0</v>
      </c>
      <c r="L46" s="93"/>
      <c r="M46" s="59"/>
      <c r="N46" s="155"/>
      <c r="O46" s="61"/>
      <c r="P46" s="62"/>
      <c r="Q46" s="63"/>
      <c r="R46" s="64"/>
      <c r="S46" s="139"/>
      <c r="T46" s="140"/>
      <c r="U46" s="138"/>
      <c r="V46" s="53">
        <v>50.0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70</v>
      </c>
      <c r="B47" s="50" t="s">
        <v>63</v>
      </c>
      <c r="C47" s="79"/>
      <c r="D47" s="156"/>
      <c r="E47" s="53" t="s">
        <v>899</v>
      </c>
      <c r="F47" s="50" t="s">
        <v>2097</v>
      </c>
      <c r="G47" s="295" t="s">
        <v>3456</v>
      </c>
      <c r="H47" s="157"/>
      <c r="I47" s="150" t="s">
        <v>3457</v>
      </c>
      <c r="J47" s="50" t="s">
        <v>60</v>
      </c>
      <c r="K47" s="158"/>
      <c r="L47" s="58">
        <v>250.0</v>
      </c>
      <c r="M47" s="59"/>
      <c r="N47" s="154"/>
      <c r="O47" s="61"/>
      <c r="P47" s="62"/>
      <c r="Q47" s="63"/>
      <c r="R47" s="64"/>
      <c r="S47" s="139"/>
      <c r="T47" s="146"/>
      <c r="U47" s="138"/>
      <c r="V47" s="53">
        <v>125.0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52</v>
      </c>
      <c r="B48" s="50" t="s">
        <v>63</v>
      </c>
      <c r="C48" s="79"/>
      <c r="D48" s="84" t="s">
        <v>3458</v>
      </c>
      <c r="E48" s="53" t="s">
        <v>35</v>
      </c>
      <c r="F48" s="50" t="s">
        <v>73</v>
      </c>
      <c r="G48" s="282" t="s">
        <v>3459</v>
      </c>
      <c r="H48" s="54" t="s">
        <v>3460</v>
      </c>
      <c r="I48" s="55" t="s">
        <v>3461</v>
      </c>
      <c r="J48" s="50" t="s">
        <v>60</v>
      </c>
      <c r="K48" s="71"/>
      <c r="L48" s="58"/>
      <c r="M48" s="59">
        <v>200.0</v>
      </c>
      <c r="N48" s="159"/>
      <c r="O48" s="61"/>
      <c r="P48" s="62"/>
      <c r="Q48" s="63"/>
      <c r="R48" s="64"/>
      <c r="S48" s="139"/>
      <c r="T48" s="146"/>
      <c r="U48" s="103"/>
      <c r="V48" s="53">
        <v>50.0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70</v>
      </c>
      <c r="B49" s="50" t="s">
        <v>63</v>
      </c>
      <c r="C49" s="51"/>
      <c r="D49" s="84" t="s">
        <v>3462</v>
      </c>
      <c r="E49" s="53" t="s">
        <v>65</v>
      </c>
      <c r="F49" s="50" t="s">
        <v>2114</v>
      </c>
      <c r="G49" s="282" t="s">
        <v>3463</v>
      </c>
      <c r="H49" s="54"/>
      <c r="I49" s="55" t="s">
        <v>2749</v>
      </c>
      <c r="J49" s="50" t="s">
        <v>49</v>
      </c>
      <c r="K49" s="57"/>
      <c r="L49" s="58">
        <v>200.0</v>
      </c>
      <c r="M49" s="59"/>
      <c r="N49" s="160"/>
      <c r="O49" s="132"/>
      <c r="P49" s="62"/>
      <c r="Q49" s="63"/>
      <c r="R49" s="64"/>
      <c r="S49" s="149"/>
      <c r="T49" s="140"/>
      <c r="U49" s="103"/>
      <c r="V49" s="53">
        <v>100.0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52</v>
      </c>
      <c r="B50" s="50" t="s">
        <v>63</v>
      </c>
      <c r="C50" s="51"/>
      <c r="D50" s="161" t="s">
        <v>3464</v>
      </c>
      <c r="E50" s="53" t="s">
        <v>55</v>
      </c>
      <c r="F50" s="50" t="s">
        <v>2097</v>
      </c>
      <c r="G50" s="282" t="s">
        <v>3465</v>
      </c>
      <c r="H50" s="54"/>
      <c r="I50" s="55" t="s">
        <v>3466</v>
      </c>
      <c r="J50" s="50" t="s">
        <v>60</v>
      </c>
      <c r="K50" s="71"/>
      <c r="L50" s="93"/>
      <c r="M50" s="59"/>
      <c r="N50" s="160">
        <v>250.0</v>
      </c>
      <c r="O50" s="61"/>
      <c r="P50" s="62"/>
      <c r="Q50" s="63"/>
      <c r="R50" s="64"/>
      <c r="S50" s="139"/>
      <c r="T50" s="140"/>
      <c r="U50" s="96"/>
      <c r="V50" s="53">
        <v>125.0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52</v>
      </c>
      <c r="B51" s="50" t="s">
        <v>53</v>
      </c>
      <c r="C51" s="51"/>
      <c r="D51" s="70" t="s">
        <v>54</v>
      </c>
      <c r="E51" s="53" t="s">
        <v>105</v>
      </c>
      <c r="F51" s="50" t="s">
        <v>2097</v>
      </c>
      <c r="G51" s="297" t="s">
        <v>3467</v>
      </c>
      <c r="H51" s="162" t="s">
        <v>2368</v>
      </c>
      <c r="I51" s="55" t="s">
        <v>2369</v>
      </c>
      <c r="J51" s="50" t="s">
        <v>60</v>
      </c>
      <c r="K51" s="71"/>
      <c r="L51" s="58"/>
      <c r="M51" s="119" t="s">
        <v>323</v>
      </c>
      <c r="N51" s="160"/>
      <c r="O51" s="61"/>
      <c r="P51" s="73"/>
      <c r="Q51" s="74"/>
      <c r="R51" s="75"/>
      <c r="S51" s="163"/>
      <c r="T51" s="164"/>
      <c r="U51" s="103"/>
      <c r="V51" s="53" t="s">
        <v>54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52</v>
      </c>
      <c r="B52" s="50" t="s">
        <v>161</v>
      </c>
      <c r="C52" s="79"/>
      <c r="D52" s="70" t="s">
        <v>3468</v>
      </c>
      <c r="E52" s="92"/>
      <c r="F52" s="50" t="s">
        <v>2097</v>
      </c>
      <c r="G52" s="289" t="s">
        <v>3469</v>
      </c>
      <c r="H52" s="54" t="s">
        <v>3470</v>
      </c>
      <c r="I52" s="54" t="s">
        <v>3471</v>
      </c>
      <c r="J52" s="50" t="s">
        <v>77</v>
      </c>
      <c r="K52" s="71"/>
      <c r="L52" s="58"/>
      <c r="M52" s="165">
        <v>700.0</v>
      </c>
      <c r="N52" s="160"/>
      <c r="O52" s="61"/>
      <c r="P52" s="62"/>
      <c r="Q52" s="63"/>
      <c r="R52" s="64"/>
      <c r="S52" s="163"/>
      <c r="T52" s="166"/>
      <c r="U52" s="135"/>
      <c r="V52" s="283">
        <v>700.0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70</v>
      </c>
      <c r="B53" s="50" t="s">
        <v>63</v>
      </c>
      <c r="C53" s="51"/>
      <c r="D53" s="70" t="s">
        <v>3472</v>
      </c>
      <c r="E53" s="53" t="s">
        <v>105</v>
      </c>
      <c r="F53" s="50" t="s">
        <v>2104</v>
      </c>
      <c r="G53" s="282" t="s">
        <v>3473</v>
      </c>
      <c r="H53" s="54" t="s">
        <v>3474</v>
      </c>
      <c r="I53" s="311">
        <v>8.396828107E9</v>
      </c>
      <c r="J53" s="50" t="s">
        <v>49</v>
      </c>
      <c r="K53" s="71"/>
      <c r="L53" s="58"/>
      <c r="M53" s="165"/>
      <c r="N53" s="160"/>
      <c r="O53" s="61"/>
      <c r="P53" s="87">
        <v>350.0</v>
      </c>
      <c r="Q53" s="43"/>
      <c r="R53" s="44"/>
      <c r="S53" s="163"/>
      <c r="T53" s="166"/>
      <c r="U53" s="138"/>
      <c r="V53" s="53">
        <v>175.0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52</v>
      </c>
      <c r="B54" s="50" t="s">
        <v>63</v>
      </c>
      <c r="C54" s="51"/>
      <c r="D54" s="161" t="s">
        <v>3475</v>
      </c>
      <c r="E54" s="53" t="s">
        <v>72</v>
      </c>
      <c r="F54" s="50" t="s">
        <v>73</v>
      </c>
      <c r="G54" s="282" t="s">
        <v>3476</v>
      </c>
      <c r="H54" s="54"/>
      <c r="I54" s="167" t="s">
        <v>3477</v>
      </c>
      <c r="J54" s="50" t="s">
        <v>60</v>
      </c>
      <c r="K54" s="57"/>
      <c r="L54" s="58"/>
      <c r="M54" s="165"/>
      <c r="N54" s="160"/>
      <c r="O54" s="61"/>
      <c r="P54" s="73"/>
      <c r="Q54" s="74"/>
      <c r="R54" s="75"/>
      <c r="S54" s="168">
        <v>244.0</v>
      </c>
      <c r="T54" s="166"/>
      <c r="U54" s="138"/>
      <c r="V54" s="53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70</v>
      </c>
      <c r="B55" s="50" t="s">
        <v>63</v>
      </c>
      <c r="C55" s="51"/>
      <c r="D55" s="319" t="s">
        <v>3478</v>
      </c>
      <c r="E55" s="53" t="s">
        <v>105</v>
      </c>
      <c r="F55" s="50" t="s">
        <v>2097</v>
      </c>
      <c r="G55" s="282" t="s">
        <v>3479</v>
      </c>
      <c r="H55" s="54"/>
      <c r="I55" s="55" t="s">
        <v>3480</v>
      </c>
      <c r="J55" s="50" t="s">
        <v>49</v>
      </c>
      <c r="K55" s="57"/>
      <c r="L55" s="58">
        <v>250.0</v>
      </c>
      <c r="M55" s="170"/>
      <c r="N55" s="160"/>
      <c r="O55" s="171"/>
      <c r="P55" s="73"/>
      <c r="Q55" s="74"/>
      <c r="R55" s="75"/>
      <c r="S55" s="163"/>
      <c r="T55" s="166"/>
      <c r="U55" s="138"/>
      <c r="V55" s="53">
        <v>125.0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70</v>
      </c>
      <c r="B56" s="50" t="s">
        <v>63</v>
      </c>
      <c r="C56" s="51"/>
      <c r="D56" s="141" t="s">
        <v>3481</v>
      </c>
      <c r="E56" s="53" t="s">
        <v>899</v>
      </c>
      <c r="F56" s="50" t="s">
        <v>2097</v>
      </c>
      <c r="G56" s="282" t="s">
        <v>3482</v>
      </c>
      <c r="H56" s="54" t="s">
        <v>2965</v>
      </c>
      <c r="I56" s="311">
        <v>9.888443113E9</v>
      </c>
      <c r="J56" s="50" t="s">
        <v>60</v>
      </c>
      <c r="K56" s="71"/>
      <c r="L56" s="93"/>
      <c r="M56" s="165"/>
      <c r="N56" s="172"/>
      <c r="O56" s="171"/>
      <c r="P56" s="62">
        <v>250.0</v>
      </c>
      <c r="Q56" s="63"/>
      <c r="R56" s="64"/>
      <c r="S56" s="163"/>
      <c r="T56" s="166"/>
      <c r="U56" s="138"/>
      <c r="V56" s="283">
        <v>250.0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70</v>
      </c>
      <c r="B57" s="50" t="s">
        <v>63</v>
      </c>
      <c r="C57" s="51"/>
      <c r="D57" s="141" t="s">
        <v>3483</v>
      </c>
      <c r="E57" s="53" t="s">
        <v>412</v>
      </c>
      <c r="F57" s="50" t="s">
        <v>73</v>
      </c>
      <c r="G57" s="284" t="s">
        <v>3484</v>
      </c>
      <c r="H57" s="106" t="s">
        <v>952</v>
      </c>
      <c r="I57" s="55" t="s">
        <v>949</v>
      </c>
      <c r="J57" s="50" t="s">
        <v>60</v>
      </c>
      <c r="K57" s="57">
        <v>147.0</v>
      </c>
      <c r="L57" s="58"/>
      <c r="M57" s="165"/>
      <c r="N57" s="160" t="s">
        <v>26</v>
      </c>
      <c r="O57" s="171"/>
      <c r="P57" s="73"/>
      <c r="Q57" s="74"/>
      <c r="R57" s="75"/>
      <c r="S57" s="163"/>
      <c r="T57" s="164"/>
      <c r="U57" s="138"/>
      <c r="V57" s="53">
        <v>50.0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52</v>
      </c>
      <c r="B58" s="50" t="s">
        <v>63</v>
      </c>
      <c r="C58" s="51"/>
      <c r="D58" s="51"/>
      <c r="E58" s="173" t="s">
        <v>72</v>
      </c>
      <c r="F58" s="50" t="s">
        <v>2097</v>
      </c>
      <c r="G58" s="312" t="s">
        <v>3485</v>
      </c>
      <c r="H58" s="54" t="s">
        <v>3486</v>
      </c>
      <c r="I58" s="55" t="s">
        <v>3487</v>
      </c>
      <c r="J58" s="50" t="s">
        <v>77</v>
      </c>
      <c r="K58" s="71"/>
      <c r="L58" s="174"/>
      <c r="M58" s="165">
        <v>250.0</v>
      </c>
      <c r="N58" s="172"/>
      <c r="O58" s="171"/>
      <c r="P58" s="62"/>
      <c r="Q58" s="63"/>
      <c r="R58" s="64"/>
      <c r="S58" s="168"/>
      <c r="T58" s="166"/>
      <c r="U58" s="138"/>
      <c r="V58" s="89">
        <v>100.0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70</v>
      </c>
      <c r="B59" s="50" t="s">
        <v>63</v>
      </c>
      <c r="C59" s="51"/>
      <c r="D59" s="141" t="s">
        <v>3488</v>
      </c>
      <c r="E59" s="173" t="s">
        <v>105</v>
      </c>
      <c r="F59" s="50" t="s">
        <v>2104</v>
      </c>
      <c r="G59" s="326" t="s">
        <v>3489</v>
      </c>
      <c r="H59" s="175" t="s">
        <v>1673</v>
      </c>
      <c r="I59" s="311">
        <v>1.5998560003E10</v>
      </c>
      <c r="J59" s="50" t="s">
        <v>49</v>
      </c>
      <c r="K59" s="71"/>
      <c r="L59" s="58"/>
      <c r="M59" s="165"/>
      <c r="N59" s="176"/>
      <c r="O59" s="171"/>
      <c r="P59" s="62">
        <v>350.0</v>
      </c>
      <c r="Q59" s="63"/>
      <c r="R59" s="64"/>
      <c r="S59" s="168"/>
      <c r="T59" s="166"/>
      <c r="U59" s="138"/>
      <c r="V59" s="53">
        <v>200.0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52</v>
      </c>
      <c r="B60" s="50" t="s">
        <v>63</v>
      </c>
      <c r="C60" s="51"/>
      <c r="D60" s="141" t="s">
        <v>3475</v>
      </c>
      <c r="E60" s="173" t="s">
        <v>149</v>
      </c>
      <c r="F60" s="50" t="s">
        <v>73</v>
      </c>
      <c r="G60" s="326" t="s">
        <v>3490</v>
      </c>
      <c r="H60" s="175" t="s">
        <v>1272</v>
      </c>
      <c r="I60" s="55" t="s">
        <v>3491</v>
      </c>
      <c r="J60" s="50" t="s">
        <v>77</v>
      </c>
      <c r="K60" s="71"/>
      <c r="L60" s="58"/>
      <c r="M60" s="165">
        <v>120.0</v>
      </c>
      <c r="N60" s="176"/>
      <c r="O60" s="171"/>
      <c r="P60" s="62"/>
      <c r="Q60" s="63"/>
      <c r="R60" s="64"/>
      <c r="S60" s="168"/>
      <c r="T60" s="166"/>
      <c r="U60" s="138"/>
      <c r="V60" s="53">
        <v>50.0</v>
      </c>
      <c r="W60" s="8"/>
      <c r="X60" s="8"/>
      <c r="Y60" s="8"/>
      <c r="Z60" s="8"/>
      <c r="AA60" s="8"/>
      <c r="AB60" s="8"/>
      <c r="AC60" s="8"/>
      <c r="AD60" s="8"/>
    </row>
    <row r="61">
      <c r="A61" s="50" t="s">
        <v>70</v>
      </c>
      <c r="B61" s="50" t="s">
        <v>53</v>
      </c>
      <c r="C61" s="51"/>
      <c r="D61" s="141" t="s">
        <v>54</v>
      </c>
      <c r="E61" s="173" t="s">
        <v>79</v>
      </c>
      <c r="F61" s="50" t="s">
        <v>73</v>
      </c>
      <c r="G61" s="282" t="s">
        <v>3492</v>
      </c>
      <c r="H61" s="54"/>
      <c r="I61" s="55" t="s">
        <v>3328</v>
      </c>
      <c r="J61" s="50" t="s">
        <v>60</v>
      </c>
      <c r="K61" s="177" t="s">
        <v>86</v>
      </c>
      <c r="L61" s="58"/>
      <c r="M61" s="165"/>
      <c r="N61" s="160"/>
      <c r="O61" s="171"/>
      <c r="P61" s="151"/>
      <c r="Q61" s="152"/>
      <c r="R61" s="153"/>
      <c r="S61" s="168"/>
      <c r="T61" s="166"/>
      <c r="U61" s="138"/>
      <c r="V61" s="53" t="s">
        <v>54</v>
      </c>
      <c r="W61" s="8"/>
      <c r="X61" s="8"/>
      <c r="Y61" s="8"/>
      <c r="Z61" s="8"/>
      <c r="AA61" s="8"/>
      <c r="AB61" s="8"/>
      <c r="AC61" s="8"/>
      <c r="AD61" s="8"/>
    </row>
    <row r="62">
      <c r="A62" s="50" t="s">
        <v>70</v>
      </c>
      <c r="B62" s="50" t="s">
        <v>63</v>
      </c>
      <c r="C62" s="51"/>
      <c r="D62" s="141" t="s">
        <v>3493</v>
      </c>
      <c r="E62" s="173" t="s">
        <v>105</v>
      </c>
      <c r="F62" s="50" t="s">
        <v>2104</v>
      </c>
      <c r="G62" s="282" t="s">
        <v>3494</v>
      </c>
      <c r="H62" s="54"/>
      <c r="I62" s="55" t="s">
        <v>2036</v>
      </c>
      <c r="J62" s="50" t="s">
        <v>49</v>
      </c>
      <c r="K62" s="178"/>
      <c r="L62" s="58">
        <v>350.0</v>
      </c>
      <c r="M62" s="165"/>
      <c r="N62" s="172"/>
      <c r="O62" s="179"/>
      <c r="P62" s="151"/>
      <c r="Q62" s="152"/>
      <c r="R62" s="153"/>
      <c r="S62" s="168"/>
      <c r="T62" s="166"/>
      <c r="U62" s="138"/>
      <c r="V62" s="53">
        <v>175.0</v>
      </c>
      <c r="W62" s="8"/>
      <c r="X62" s="8"/>
      <c r="Y62" s="8"/>
      <c r="Z62" s="8"/>
      <c r="AA62" s="8"/>
      <c r="AB62" s="8"/>
      <c r="AC62" s="8"/>
      <c r="AD62" s="8"/>
    </row>
    <row r="63">
      <c r="A63" s="50" t="s">
        <v>52</v>
      </c>
      <c r="B63" s="50" t="s">
        <v>63</v>
      </c>
      <c r="C63" s="51"/>
      <c r="D63" s="51"/>
      <c r="E63" s="173" t="s">
        <v>899</v>
      </c>
      <c r="F63" s="50" t="s">
        <v>2097</v>
      </c>
      <c r="G63" s="282" t="s">
        <v>3495</v>
      </c>
      <c r="H63" s="54"/>
      <c r="I63" s="55" t="s">
        <v>3496</v>
      </c>
      <c r="J63" s="50" t="s">
        <v>60</v>
      </c>
      <c r="K63" s="177"/>
      <c r="L63" s="58"/>
      <c r="M63" s="180">
        <v>250.0</v>
      </c>
      <c r="N63" s="172"/>
      <c r="O63" s="171"/>
      <c r="P63" s="62"/>
      <c r="Q63" s="63"/>
      <c r="R63" s="64"/>
      <c r="S63" s="163"/>
      <c r="T63" s="166"/>
      <c r="U63" s="138"/>
      <c r="V63" s="53">
        <v>125.0</v>
      </c>
      <c r="W63" s="8"/>
      <c r="X63" s="8"/>
      <c r="Y63" s="8"/>
      <c r="Z63" s="8"/>
      <c r="AA63" s="8"/>
      <c r="AB63" s="8"/>
      <c r="AC63" s="8"/>
      <c r="AD63" s="8"/>
    </row>
    <row r="64">
      <c r="A64" s="50" t="s">
        <v>70</v>
      </c>
      <c r="B64" s="50" t="s">
        <v>63</v>
      </c>
      <c r="C64" s="51"/>
      <c r="D64" s="141" t="s">
        <v>3497</v>
      </c>
      <c r="E64" s="23"/>
      <c r="F64" s="50"/>
      <c r="G64" s="282" t="s">
        <v>3498</v>
      </c>
      <c r="H64" s="54"/>
      <c r="I64" s="55" t="s">
        <v>1899</v>
      </c>
      <c r="J64" s="50" t="s">
        <v>60</v>
      </c>
      <c r="K64" s="177"/>
      <c r="L64" s="58"/>
      <c r="M64" s="165"/>
      <c r="N64" s="176"/>
      <c r="O64" s="171"/>
      <c r="P64" s="73"/>
      <c r="Q64" s="74"/>
      <c r="R64" s="75"/>
      <c r="S64" s="168">
        <v>100.0</v>
      </c>
      <c r="T64" s="166"/>
      <c r="U64" s="138"/>
      <c r="V64" s="283">
        <v>100.0</v>
      </c>
      <c r="W64" s="8"/>
      <c r="X64" s="8"/>
      <c r="Y64" s="8"/>
      <c r="Z64" s="8"/>
      <c r="AA64" s="8"/>
      <c r="AB64" s="8"/>
      <c r="AC64" s="8"/>
      <c r="AD64" s="8"/>
    </row>
    <row r="65">
      <c r="A65" s="50" t="s">
        <v>70</v>
      </c>
      <c r="B65" s="50" t="s">
        <v>63</v>
      </c>
      <c r="C65" s="79"/>
      <c r="D65" s="141" t="s">
        <v>3499</v>
      </c>
      <c r="E65" s="173" t="s">
        <v>79</v>
      </c>
      <c r="F65" s="50" t="s">
        <v>73</v>
      </c>
      <c r="G65" s="282" t="s">
        <v>3500</v>
      </c>
      <c r="H65" s="54"/>
      <c r="I65" s="55" t="s">
        <v>3501</v>
      </c>
      <c r="J65" s="50" t="s">
        <v>49</v>
      </c>
      <c r="K65" s="177"/>
      <c r="L65" s="58">
        <v>127.0</v>
      </c>
      <c r="M65" s="165"/>
      <c r="N65" s="172"/>
      <c r="O65" s="171"/>
      <c r="P65" s="73"/>
      <c r="Q65" s="74"/>
      <c r="R65" s="75"/>
      <c r="S65" s="163"/>
      <c r="T65" s="166"/>
      <c r="U65" s="138"/>
      <c r="V65" s="53">
        <v>50.0</v>
      </c>
      <c r="W65" s="8"/>
      <c r="X65" s="8"/>
      <c r="Y65" s="8"/>
      <c r="Z65" s="8"/>
      <c r="AA65" s="8"/>
      <c r="AB65" s="8"/>
      <c r="AC65" s="8"/>
      <c r="AD65" s="8"/>
    </row>
    <row r="66">
      <c r="A66" s="50" t="s">
        <v>52</v>
      </c>
      <c r="B66" s="50" t="s">
        <v>161</v>
      </c>
      <c r="C66" s="51"/>
      <c r="D66" s="141" t="s">
        <v>3502</v>
      </c>
      <c r="E66" s="173" t="s">
        <v>122</v>
      </c>
      <c r="F66" s="50" t="s">
        <v>2351</v>
      </c>
      <c r="G66" s="282" t="s">
        <v>3503</v>
      </c>
      <c r="H66" s="54"/>
      <c r="I66" s="55" t="s">
        <v>1380</v>
      </c>
      <c r="J66" s="50" t="s">
        <v>49</v>
      </c>
      <c r="K66" s="177"/>
      <c r="L66" s="93"/>
      <c r="M66" s="165"/>
      <c r="N66" s="176">
        <v>4800.0</v>
      </c>
      <c r="O66" s="179"/>
      <c r="P66" s="73"/>
      <c r="Q66" s="74"/>
      <c r="R66" s="75"/>
      <c r="S66" s="163"/>
      <c r="T66" s="166"/>
      <c r="U66" s="135"/>
      <c r="V66" s="53">
        <v>2400.0</v>
      </c>
      <c r="W66" s="8"/>
      <c r="X66" s="8"/>
      <c r="Y66" s="8"/>
      <c r="Z66" s="8"/>
      <c r="AA66" s="8"/>
      <c r="AB66" s="8"/>
      <c r="AC66" s="8"/>
      <c r="AD66" s="8"/>
    </row>
    <row r="67">
      <c r="A67" s="50" t="s">
        <v>52</v>
      </c>
      <c r="B67" s="50" t="s">
        <v>63</v>
      </c>
      <c r="C67" s="51"/>
      <c r="D67" s="141" t="s">
        <v>3504</v>
      </c>
      <c r="E67" s="173" t="s">
        <v>105</v>
      </c>
      <c r="F67" s="50" t="s">
        <v>2097</v>
      </c>
      <c r="G67" s="282" t="s">
        <v>3505</v>
      </c>
      <c r="H67" s="54"/>
      <c r="I67" s="55" t="s">
        <v>3506</v>
      </c>
      <c r="J67" s="50" t="s">
        <v>49</v>
      </c>
      <c r="K67" s="177"/>
      <c r="L67" s="58"/>
      <c r="M67" s="165">
        <v>300.0</v>
      </c>
      <c r="N67" s="181"/>
      <c r="O67" s="171"/>
      <c r="P67" s="73"/>
      <c r="Q67" s="74"/>
      <c r="R67" s="75"/>
      <c r="S67" s="163"/>
      <c r="T67" s="166"/>
      <c r="U67" s="138"/>
      <c r="V67" s="53">
        <v>50.0</v>
      </c>
      <c r="W67" s="8"/>
      <c r="X67" s="8"/>
      <c r="Y67" s="8"/>
      <c r="Z67" s="8"/>
      <c r="AA67" s="8"/>
      <c r="AB67" s="8"/>
      <c r="AC67" s="8"/>
      <c r="AD67" s="8"/>
    </row>
    <row r="68">
      <c r="A68" s="50" t="s">
        <v>70</v>
      </c>
      <c r="B68" s="50" t="s">
        <v>63</v>
      </c>
      <c r="C68" s="51"/>
      <c r="D68" s="141" t="s">
        <v>3507</v>
      </c>
      <c r="E68" s="173" t="s">
        <v>55</v>
      </c>
      <c r="F68" s="50" t="s">
        <v>2097</v>
      </c>
      <c r="G68" s="282" t="s">
        <v>3508</v>
      </c>
      <c r="H68" s="54" t="s">
        <v>3509</v>
      </c>
      <c r="I68" s="55" t="s">
        <v>3510</v>
      </c>
      <c r="J68" s="50" t="s">
        <v>60</v>
      </c>
      <c r="K68" s="177"/>
      <c r="L68" s="58"/>
      <c r="M68" s="170"/>
      <c r="N68" s="176">
        <v>250.0</v>
      </c>
      <c r="O68" s="179"/>
      <c r="P68" s="62"/>
      <c r="Q68" s="63"/>
      <c r="R68" s="64"/>
      <c r="S68" s="163"/>
      <c r="T68" s="166"/>
      <c r="U68" s="138"/>
      <c r="V68" s="53">
        <v>125.0</v>
      </c>
      <c r="W68" s="8"/>
      <c r="X68" s="8"/>
      <c r="Y68" s="8"/>
      <c r="Z68" s="8"/>
      <c r="AA68" s="8"/>
      <c r="AB68" s="8"/>
      <c r="AC68" s="8"/>
      <c r="AD68" s="8"/>
    </row>
    <row r="69">
      <c r="A69" s="50" t="s">
        <v>52</v>
      </c>
      <c r="B69" s="50" t="s">
        <v>63</v>
      </c>
      <c r="C69" s="51"/>
      <c r="D69" s="141" t="s">
        <v>3511</v>
      </c>
      <c r="E69" s="173" t="s">
        <v>55</v>
      </c>
      <c r="F69" s="50" t="s">
        <v>1244</v>
      </c>
      <c r="G69" s="282" t="s">
        <v>3512</v>
      </c>
      <c r="H69" s="54" t="s">
        <v>3513</v>
      </c>
      <c r="I69" s="55" t="s">
        <v>3514</v>
      </c>
      <c r="J69" s="50" t="s">
        <v>60</v>
      </c>
      <c r="K69" s="177"/>
      <c r="L69" s="93"/>
      <c r="M69" s="170"/>
      <c r="N69" s="181"/>
      <c r="O69" s="171">
        <v>250.0</v>
      </c>
      <c r="P69" s="73"/>
      <c r="Q69" s="74"/>
      <c r="R69" s="75"/>
      <c r="S69" s="163"/>
      <c r="T69" s="166"/>
      <c r="U69" s="138"/>
      <c r="V69" s="53">
        <v>125.0</v>
      </c>
      <c r="W69" s="8"/>
      <c r="X69" s="8"/>
      <c r="Y69" s="8"/>
      <c r="Z69" s="8"/>
      <c r="AA69" s="8"/>
      <c r="AB69" s="8"/>
      <c r="AC69" s="8"/>
      <c r="AD69" s="8"/>
    </row>
    <row r="70">
      <c r="A70" s="50" t="s">
        <v>52</v>
      </c>
      <c r="B70" s="50" t="s">
        <v>63</v>
      </c>
      <c r="C70" s="51"/>
      <c r="D70" s="141" t="s">
        <v>3515</v>
      </c>
      <c r="E70" s="173" t="s">
        <v>171</v>
      </c>
      <c r="F70" s="50" t="s">
        <v>2104</v>
      </c>
      <c r="G70" s="292" t="s">
        <v>3516</v>
      </c>
      <c r="H70" s="54" t="s">
        <v>130</v>
      </c>
      <c r="I70" s="55" t="s">
        <v>3517</v>
      </c>
      <c r="J70" s="50" t="s">
        <v>77</v>
      </c>
      <c r="K70" s="178"/>
      <c r="L70" s="93"/>
      <c r="M70" s="165"/>
      <c r="N70" s="172"/>
      <c r="O70" s="171">
        <v>450.0</v>
      </c>
      <c r="P70" s="62"/>
      <c r="Q70" s="63"/>
      <c r="R70" s="64"/>
      <c r="S70" s="163"/>
      <c r="T70" s="166"/>
      <c r="U70" s="138"/>
      <c r="V70" s="53">
        <v>175.0</v>
      </c>
      <c r="W70" s="8"/>
      <c r="X70" s="8"/>
      <c r="Y70" s="8"/>
      <c r="Z70" s="8"/>
      <c r="AA70" s="8"/>
      <c r="AB70" s="8"/>
      <c r="AC70" s="8"/>
      <c r="AD70" s="8"/>
    </row>
    <row r="71">
      <c r="A71" s="50" t="s">
        <v>70</v>
      </c>
      <c r="B71" s="50" t="s">
        <v>63</v>
      </c>
      <c r="C71" s="51"/>
      <c r="D71" s="51"/>
      <c r="E71" s="173" t="s">
        <v>72</v>
      </c>
      <c r="F71" s="50" t="s">
        <v>73</v>
      </c>
      <c r="G71" s="312" t="s">
        <v>3518</v>
      </c>
      <c r="H71" s="54" t="s">
        <v>1894</v>
      </c>
      <c r="I71" s="55" t="s">
        <v>3519</v>
      </c>
      <c r="J71" s="50" t="s">
        <v>77</v>
      </c>
      <c r="K71" s="177">
        <v>200.0</v>
      </c>
      <c r="L71" s="93"/>
      <c r="M71" s="170"/>
      <c r="N71" s="176"/>
      <c r="O71" s="171"/>
      <c r="P71" s="73"/>
      <c r="Q71" s="74"/>
      <c r="R71" s="75"/>
      <c r="S71" s="163"/>
      <c r="T71" s="166"/>
      <c r="U71" s="138"/>
      <c r="V71" s="53">
        <v>50.0</v>
      </c>
      <c r="W71" s="8"/>
      <c r="X71" s="8"/>
      <c r="Y71" s="8"/>
      <c r="Z71" s="8"/>
      <c r="AA71" s="8"/>
      <c r="AB71" s="8"/>
      <c r="AC71" s="8"/>
      <c r="AD71" s="8"/>
    </row>
    <row r="72">
      <c r="A72" s="50" t="s">
        <v>70</v>
      </c>
      <c r="B72" s="50" t="s">
        <v>63</v>
      </c>
      <c r="C72" s="51"/>
      <c r="D72" s="51"/>
      <c r="E72" s="173" t="s">
        <v>149</v>
      </c>
      <c r="F72" s="50" t="s">
        <v>73</v>
      </c>
      <c r="G72" s="282" t="s">
        <v>3520</v>
      </c>
      <c r="H72" s="54" t="s">
        <v>168</v>
      </c>
      <c r="I72" s="55" t="s">
        <v>3521</v>
      </c>
      <c r="J72" s="50" t="s">
        <v>77</v>
      </c>
      <c r="K72" s="177">
        <v>147.0</v>
      </c>
      <c r="L72" s="93"/>
      <c r="M72" s="170"/>
      <c r="N72" s="160"/>
      <c r="O72" s="183"/>
      <c r="P72" s="73"/>
      <c r="Q72" s="74"/>
      <c r="R72" s="75"/>
      <c r="S72" s="163"/>
      <c r="T72" s="166"/>
      <c r="U72" s="138"/>
      <c r="V72" s="53">
        <v>50.0</v>
      </c>
      <c r="W72" s="8"/>
      <c r="X72" s="8"/>
      <c r="Y72" s="8"/>
      <c r="Z72" s="8"/>
      <c r="AA72" s="8"/>
      <c r="AB72" s="8"/>
      <c r="AC72" s="8"/>
      <c r="AD72" s="8"/>
    </row>
    <row r="73">
      <c r="A73" s="50" t="s">
        <v>70</v>
      </c>
      <c r="B73" s="50" t="s">
        <v>63</v>
      </c>
      <c r="C73" s="51"/>
      <c r="D73" s="141" t="s">
        <v>3522</v>
      </c>
      <c r="E73" s="329" t="s">
        <v>87</v>
      </c>
      <c r="F73" s="50" t="s">
        <v>73</v>
      </c>
      <c r="G73" s="282" t="s">
        <v>3523</v>
      </c>
      <c r="H73" s="54" t="s">
        <v>1894</v>
      </c>
      <c r="I73" s="55" t="s">
        <v>3524</v>
      </c>
      <c r="J73" s="50" t="s">
        <v>49</v>
      </c>
      <c r="K73" s="186">
        <v>394.0</v>
      </c>
      <c r="L73" s="93"/>
      <c r="M73" s="165"/>
      <c r="N73" s="172"/>
      <c r="O73" s="179"/>
      <c r="P73" s="62"/>
      <c r="Q73" s="63"/>
      <c r="R73" s="64"/>
      <c r="S73" s="163"/>
      <c r="T73" s="166"/>
      <c r="U73" s="138"/>
      <c r="V73" s="53">
        <v>50.0</v>
      </c>
      <c r="W73" s="8"/>
      <c r="X73" s="8"/>
      <c r="Y73" s="8"/>
      <c r="Z73" s="8"/>
      <c r="AA73" s="8"/>
      <c r="AB73" s="8"/>
      <c r="AC73" s="8"/>
      <c r="AD73" s="8"/>
    </row>
    <row r="74">
      <c r="A74" s="50" t="s">
        <v>70</v>
      </c>
      <c r="B74" s="50" t="s">
        <v>63</v>
      </c>
      <c r="C74" s="51"/>
      <c r="D74" s="141" t="s">
        <v>3525</v>
      </c>
      <c r="E74" s="329" t="s">
        <v>128</v>
      </c>
      <c r="F74" s="50" t="s">
        <v>2097</v>
      </c>
      <c r="G74" s="282" t="s">
        <v>3526</v>
      </c>
      <c r="H74" s="54" t="s">
        <v>369</v>
      </c>
      <c r="I74" s="55" t="s">
        <v>3527</v>
      </c>
      <c r="J74" s="50" t="s">
        <v>77</v>
      </c>
      <c r="K74" s="186">
        <v>250.0</v>
      </c>
      <c r="L74" s="93"/>
      <c r="M74" s="170"/>
      <c r="N74" s="172"/>
      <c r="O74" s="179"/>
      <c r="P74" s="73"/>
      <c r="Q74" s="74"/>
      <c r="R74" s="75"/>
      <c r="S74" s="163"/>
      <c r="T74" s="166"/>
      <c r="U74" s="138"/>
      <c r="V74" s="53">
        <v>125.0</v>
      </c>
      <c r="W74" s="8"/>
      <c r="X74" s="8"/>
      <c r="Y74" s="8"/>
      <c r="Z74" s="8"/>
      <c r="AA74" s="8"/>
      <c r="AB74" s="8"/>
      <c r="AC74" s="8"/>
      <c r="AD74" s="8"/>
    </row>
    <row r="75">
      <c r="A75" s="50" t="s">
        <v>52</v>
      </c>
      <c r="B75" s="50" t="s">
        <v>53</v>
      </c>
      <c r="C75" s="51"/>
      <c r="D75" s="141" t="s">
        <v>54</v>
      </c>
      <c r="E75" s="329" t="s">
        <v>72</v>
      </c>
      <c r="F75" s="50" t="s">
        <v>2097</v>
      </c>
      <c r="G75" s="282" t="s">
        <v>3528</v>
      </c>
      <c r="H75" s="54"/>
      <c r="I75" s="54" t="s">
        <v>3471</v>
      </c>
      <c r="J75" s="50" t="s">
        <v>77</v>
      </c>
      <c r="K75" s="177"/>
      <c r="L75" s="93"/>
      <c r="M75" s="180" t="s">
        <v>323</v>
      </c>
      <c r="N75" s="172"/>
      <c r="O75" s="179"/>
      <c r="P75" s="73"/>
      <c r="Q75" s="74"/>
      <c r="R75" s="75"/>
      <c r="S75" s="163"/>
      <c r="T75" s="166"/>
      <c r="U75" s="138"/>
      <c r="V75" s="89" t="s">
        <v>54</v>
      </c>
      <c r="W75" s="8"/>
      <c r="X75" s="8"/>
      <c r="Y75" s="8"/>
      <c r="Z75" s="8"/>
      <c r="AA75" s="8"/>
      <c r="AB75" s="8"/>
      <c r="AC75" s="8"/>
      <c r="AD75" s="8"/>
    </row>
    <row r="76">
      <c r="A76" s="50" t="s">
        <v>52</v>
      </c>
      <c r="B76" s="50" t="s">
        <v>53</v>
      </c>
      <c r="C76" s="51"/>
      <c r="D76" s="141" t="s">
        <v>54</v>
      </c>
      <c r="E76" s="329" t="s">
        <v>72</v>
      </c>
      <c r="F76" s="50" t="s">
        <v>2097</v>
      </c>
      <c r="G76" s="282" t="s">
        <v>3529</v>
      </c>
      <c r="H76" s="54"/>
      <c r="I76" s="54" t="s">
        <v>3471</v>
      </c>
      <c r="J76" s="50" t="s">
        <v>77</v>
      </c>
      <c r="K76" s="185"/>
      <c r="L76" s="58"/>
      <c r="M76" s="165" t="s">
        <v>323</v>
      </c>
      <c r="N76" s="172"/>
      <c r="O76" s="179"/>
      <c r="P76" s="73"/>
      <c r="Q76" s="74"/>
      <c r="R76" s="75"/>
      <c r="S76" s="163"/>
      <c r="T76" s="166"/>
      <c r="U76" s="138"/>
      <c r="V76" s="53" t="s">
        <v>54</v>
      </c>
      <c r="W76" s="8"/>
      <c r="X76" s="8"/>
      <c r="Y76" s="8"/>
      <c r="Z76" s="8"/>
      <c r="AA76" s="8"/>
      <c r="AB76" s="8"/>
      <c r="AC76" s="8"/>
      <c r="AD76" s="8"/>
    </row>
    <row r="77">
      <c r="A77" s="50" t="s">
        <v>52</v>
      </c>
      <c r="B77" s="50" t="s">
        <v>53</v>
      </c>
      <c r="C77" s="188"/>
      <c r="D77" s="141" t="s">
        <v>54</v>
      </c>
      <c r="E77" s="184"/>
      <c r="F77" s="50" t="s">
        <v>2097</v>
      </c>
      <c r="G77" s="282" t="s">
        <v>3530</v>
      </c>
      <c r="H77" s="54"/>
      <c r="I77" s="54" t="s">
        <v>3471</v>
      </c>
      <c r="J77" s="50" t="s">
        <v>77</v>
      </c>
      <c r="K77" s="190"/>
      <c r="L77" s="58"/>
      <c r="M77" s="198" t="s">
        <v>323</v>
      </c>
      <c r="N77" s="192"/>
      <c r="O77" s="193"/>
      <c r="P77" s="73"/>
      <c r="Q77" s="74"/>
      <c r="R77" s="75"/>
      <c r="S77" s="194"/>
      <c r="T77" s="195"/>
      <c r="U77" s="138"/>
      <c r="V77" s="53" t="s">
        <v>54</v>
      </c>
      <c r="W77" s="8"/>
      <c r="X77" s="8"/>
      <c r="Y77" s="8"/>
      <c r="Z77" s="8"/>
      <c r="AA77" s="8"/>
      <c r="AB77" s="8"/>
      <c r="AC77" s="8"/>
      <c r="AD77" s="8"/>
    </row>
    <row r="78">
      <c r="A78" s="50" t="s">
        <v>52</v>
      </c>
      <c r="B78" s="50" t="s">
        <v>53</v>
      </c>
      <c r="C78" s="188"/>
      <c r="D78" s="141" t="s">
        <v>54</v>
      </c>
      <c r="E78" s="329" t="s">
        <v>122</v>
      </c>
      <c r="F78" s="50" t="s">
        <v>2330</v>
      </c>
      <c r="G78" s="282" t="s">
        <v>3531</v>
      </c>
      <c r="H78" s="54"/>
      <c r="I78" s="55" t="s">
        <v>1380</v>
      </c>
      <c r="J78" s="50" t="s">
        <v>49</v>
      </c>
      <c r="K78" s="196"/>
      <c r="L78" s="93"/>
      <c r="M78" s="191"/>
      <c r="N78" s="381" t="s">
        <v>61</v>
      </c>
      <c r="O78" s="197"/>
      <c r="P78" s="151"/>
      <c r="Q78" s="152"/>
      <c r="R78" s="153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91"/>
      <c r="E79" s="184"/>
      <c r="F79" s="50"/>
      <c r="G79" s="54"/>
      <c r="H79" s="54"/>
      <c r="I79" s="54"/>
      <c r="J79" s="56"/>
      <c r="K79" s="190"/>
      <c r="L79" s="93"/>
      <c r="M79" s="198"/>
      <c r="N79" s="192"/>
      <c r="O79" s="197"/>
      <c r="P79" s="73"/>
      <c r="Q79" s="74"/>
      <c r="R79" s="75"/>
      <c r="S79" s="194"/>
      <c r="T79" s="195"/>
      <c r="U79" s="138"/>
      <c r="V79" s="182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8"/>
      <c r="D80" s="51"/>
      <c r="E80" s="184"/>
      <c r="F80" s="50"/>
      <c r="G80" s="54"/>
      <c r="H80" s="54"/>
      <c r="I80" s="54"/>
      <c r="J80" s="56"/>
      <c r="K80" s="190"/>
      <c r="L80" s="58"/>
      <c r="M80" s="191"/>
      <c r="N80" s="192"/>
      <c r="O80" s="197"/>
      <c r="P80" s="73"/>
      <c r="Q80" s="74"/>
      <c r="R80" s="75"/>
      <c r="S80" s="194"/>
      <c r="T80" s="195"/>
      <c r="U80" s="138"/>
      <c r="V80" s="182"/>
      <c r="W80" s="8"/>
      <c r="X80" s="8"/>
      <c r="Y80" s="8"/>
      <c r="Z80" s="8"/>
      <c r="AA80" s="8"/>
      <c r="AB80" s="8"/>
      <c r="AC80" s="8"/>
      <c r="AD80" s="8"/>
    </row>
    <row r="81">
      <c r="A81" s="50"/>
      <c r="B81" s="50"/>
      <c r="C81" s="188"/>
      <c r="D81" s="51"/>
      <c r="E81" s="184"/>
      <c r="F81" s="50"/>
      <c r="G81" s="54"/>
      <c r="H81" s="54"/>
      <c r="I81" s="54"/>
      <c r="J81" s="56"/>
      <c r="K81" s="196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182"/>
      <c r="W81" s="8"/>
      <c r="X81" s="8"/>
      <c r="Y81" s="8"/>
      <c r="Z81" s="8"/>
      <c r="AA81" s="8"/>
      <c r="AB81" s="8"/>
      <c r="AC81" s="8"/>
      <c r="AD81" s="8"/>
    </row>
    <row r="82">
      <c r="A82" s="50"/>
      <c r="B82" s="50"/>
      <c r="C82" s="188"/>
      <c r="D82" s="51"/>
      <c r="E82" s="23"/>
      <c r="F82" s="50"/>
      <c r="G82" s="54"/>
      <c r="H82" s="54"/>
      <c r="I82" s="54"/>
      <c r="J82" s="56"/>
      <c r="K82" s="196"/>
      <c r="L82" s="93"/>
      <c r="M82" s="191"/>
      <c r="N82" s="192"/>
      <c r="O82" s="197"/>
      <c r="P82" s="73"/>
      <c r="Q82" s="74"/>
      <c r="R82" s="75"/>
      <c r="S82" s="194"/>
      <c r="T82" s="195"/>
      <c r="U82" s="138"/>
      <c r="V82" s="199"/>
      <c r="W82" s="8"/>
      <c r="X82" s="8"/>
      <c r="Y82" s="8"/>
      <c r="Z82" s="8"/>
      <c r="AA82" s="8"/>
      <c r="AB82" s="8"/>
      <c r="AC82" s="8"/>
      <c r="AD82" s="8"/>
    </row>
    <row r="83">
      <c r="A83" s="50"/>
      <c r="B83" s="50"/>
      <c r="C83" s="188"/>
      <c r="D83" s="51"/>
      <c r="E83" s="23"/>
      <c r="F83" s="50"/>
      <c r="G83" s="54"/>
      <c r="H83" s="54"/>
      <c r="I83" s="54"/>
      <c r="J83" s="56"/>
      <c r="K83" s="196"/>
      <c r="L83" s="93"/>
      <c r="M83" s="191"/>
      <c r="N83" s="192"/>
      <c r="O83" s="197"/>
      <c r="P83" s="73"/>
      <c r="Q83" s="74"/>
      <c r="R83" s="75"/>
      <c r="S83" s="194"/>
      <c r="T83" s="195"/>
      <c r="U83" s="138"/>
      <c r="V83" s="18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190"/>
      <c r="L84" s="93"/>
      <c r="M84" s="191"/>
      <c r="N84" s="192"/>
      <c r="O84" s="197"/>
      <c r="P84" s="73"/>
      <c r="Q84" s="74"/>
      <c r="R84" s="75"/>
      <c r="S84" s="194"/>
      <c r="T84" s="195"/>
      <c r="U84" s="138"/>
      <c r="V84" s="201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190"/>
      <c r="L85" s="93"/>
      <c r="M85" s="191"/>
      <c r="N85" s="192"/>
      <c r="O85" s="197"/>
      <c r="P85" s="73"/>
      <c r="Q85" s="74"/>
      <c r="R85" s="75"/>
      <c r="S85" s="194"/>
      <c r="T85" s="195"/>
      <c r="U85" s="138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190"/>
      <c r="L86" s="93"/>
      <c r="M86" s="191"/>
      <c r="N86" s="192"/>
      <c r="O86" s="197"/>
      <c r="P86" s="73"/>
      <c r="Q86" s="74"/>
      <c r="R86" s="75"/>
      <c r="S86" s="194"/>
      <c r="T86" s="195"/>
      <c r="U86" s="138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203"/>
      <c r="L87" s="204"/>
      <c r="M87" s="205"/>
      <c r="N87" s="206"/>
      <c r="O87" s="207"/>
      <c r="P87" s="208"/>
      <c r="Q87" s="209"/>
      <c r="R87" s="210"/>
      <c r="S87" s="21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23"/>
      <c r="F88" s="50"/>
      <c r="G88" s="200"/>
      <c r="H88" s="200"/>
      <c r="I88" s="200"/>
      <c r="J88" s="56"/>
      <c r="K88" s="203"/>
      <c r="L88" s="204"/>
      <c r="M88" s="205"/>
      <c r="N88" s="206"/>
      <c r="O88" s="207"/>
      <c r="P88" s="208"/>
      <c r="Q88" s="209"/>
      <c r="R88" s="210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23"/>
      <c r="F89" s="50"/>
      <c r="G89" s="200"/>
      <c r="H89" s="200"/>
      <c r="I89" s="200"/>
      <c r="J89" s="56"/>
      <c r="K89" s="203"/>
      <c r="L89" s="204"/>
      <c r="M89" s="205"/>
      <c r="N89" s="206"/>
      <c r="O89" s="207"/>
      <c r="P89" s="208"/>
      <c r="Q89" s="209"/>
      <c r="R89" s="210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23"/>
      <c r="F90" s="50"/>
      <c r="G90" s="200"/>
      <c r="H90" s="200"/>
      <c r="I90" s="200"/>
      <c r="J90" s="56"/>
      <c r="K90" s="214"/>
      <c r="L90" s="204"/>
      <c r="M90" s="215"/>
      <c r="N90" s="216"/>
      <c r="O90" s="217"/>
      <c r="P90" s="218"/>
      <c r="Q90" s="219"/>
      <c r="R90" s="220"/>
      <c r="S90" s="22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203"/>
      <c r="L94" s="222"/>
      <c r="M94" s="205"/>
      <c r="N94" s="206"/>
      <c r="O94" s="207"/>
      <c r="P94" s="223"/>
      <c r="Q94" s="224"/>
      <c r="R94" s="225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203"/>
      <c r="L95" s="222"/>
      <c r="M95" s="205"/>
      <c r="N95" s="206"/>
      <c r="O95" s="207"/>
      <c r="P95" s="223"/>
      <c r="Q95" s="224"/>
      <c r="R95" s="225"/>
      <c r="S95" s="211"/>
      <c r="T95" s="212"/>
      <c r="U95" s="213"/>
      <c r="V95" s="202"/>
      <c r="W95" s="8"/>
      <c r="X95" s="8"/>
      <c r="Y95" s="8"/>
      <c r="Z95" s="8"/>
      <c r="AA95" s="8"/>
      <c r="AB95" s="8"/>
      <c r="AC95" s="8"/>
      <c r="AD95" s="8"/>
    </row>
    <row r="96">
      <c r="A96" s="56"/>
      <c r="B96" s="50"/>
      <c r="C96" s="188"/>
      <c r="D96" s="51"/>
      <c r="E96" s="184"/>
      <c r="F96" s="50"/>
      <c r="G96" s="200"/>
      <c r="H96" s="200"/>
      <c r="I96" s="200"/>
      <c r="J96" s="56"/>
      <c r="K96" s="203"/>
      <c r="L96" s="222"/>
      <c r="M96" s="205"/>
      <c r="N96" s="206"/>
      <c r="O96" s="207"/>
      <c r="P96" s="223"/>
      <c r="Q96" s="224"/>
      <c r="R96" s="225"/>
      <c r="S96" s="211"/>
      <c r="T96" s="212"/>
      <c r="U96" s="213"/>
      <c r="V96" s="202"/>
      <c r="W96" s="8"/>
      <c r="X96" s="8"/>
      <c r="Y96" s="8"/>
      <c r="Z96" s="8"/>
      <c r="AA96" s="8"/>
      <c r="AB96" s="8"/>
      <c r="AC96" s="8"/>
      <c r="AD96" s="8"/>
    </row>
    <row r="97">
      <c r="A97" s="56"/>
      <c r="B97" s="50"/>
      <c r="C97" s="188"/>
      <c r="D97" s="51"/>
      <c r="E97" s="184"/>
      <c r="F97" s="50"/>
      <c r="G97" s="200"/>
      <c r="H97" s="200"/>
      <c r="I97" s="200"/>
      <c r="J97" s="56"/>
      <c r="K97" s="203"/>
      <c r="L97" s="222"/>
      <c r="M97" s="205"/>
      <c r="N97" s="206"/>
      <c r="O97" s="207"/>
      <c r="P97" s="223"/>
      <c r="Q97" s="224"/>
      <c r="R97" s="225"/>
      <c r="S97" s="211"/>
      <c r="T97" s="212"/>
      <c r="U97" s="213"/>
      <c r="V97" s="202"/>
      <c r="W97" s="8"/>
      <c r="X97" s="8"/>
      <c r="Y97" s="8"/>
      <c r="Z97" s="8"/>
      <c r="AA97" s="8"/>
      <c r="AB97" s="8"/>
      <c r="AC97" s="8"/>
      <c r="AD97" s="8"/>
    </row>
    <row r="98">
      <c r="A98" s="56"/>
      <c r="B98" s="50"/>
      <c r="C98" s="188"/>
      <c r="D98" s="51"/>
      <c r="E98" s="184"/>
      <c r="F98" s="50"/>
      <c r="G98" s="200"/>
      <c r="H98" s="200"/>
      <c r="I98" s="200"/>
      <c r="J98" s="56"/>
      <c r="K98" s="203"/>
      <c r="L98" s="222"/>
      <c r="M98" s="205"/>
      <c r="N98" s="206"/>
      <c r="O98" s="207"/>
      <c r="P98" s="223"/>
      <c r="Q98" s="224"/>
      <c r="R98" s="225"/>
      <c r="S98" s="211"/>
      <c r="T98" s="212"/>
      <c r="U98" s="213"/>
      <c r="V98" s="202"/>
      <c r="W98" s="8"/>
      <c r="X98" s="8"/>
      <c r="Y98" s="8"/>
      <c r="Z98" s="8"/>
      <c r="AA98" s="8"/>
      <c r="AB98" s="8"/>
      <c r="AC98" s="8"/>
      <c r="AD98" s="8"/>
    </row>
    <row r="99">
      <c r="A99" s="4"/>
      <c r="B99" s="4"/>
      <c r="C99" s="2"/>
      <c r="D99" s="226"/>
      <c r="E99" s="227"/>
      <c r="F99" s="4"/>
      <c r="G99" s="228"/>
      <c r="H99" s="229"/>
      <c r="I99" s="230"/>
      <c r="J99" s="4"/>
      <c r="K99" s="231"/>
      <c r="Q99" s="231"/>
      <c r="R99" s="231"/>
      <c r="S99" s="232"/>
      <c r="T99" s="232"/>
      <c r="U99" s="233"/>
      <c r="V99" s="234">
        <f>SUM(V7:V98)</f>
        <v>13336.5</v>
      </c>
      <c r="W99" s="8"/>
      <c r="X99" s="8"/>
      <c r="Y99" s="8"/>
      <c r="Z99" s="8"/>
      <c r="AA99" s="8"/>
      <c r="AB99" s="8"/>
      <c r="AC99" s="8"/>
      <c r="AD99" s="8"/>
    </row>
    <row r="100">
      <c r="A100" s="4"/>
      <c r="B100" s="4"/>
      <c r="C100" s="2"/>
      <c r="D100" s="235"/>
      <c r="E100" s="236"/>
      <c r="F100" s="1"/>
      <c r="G100" s="237"/>
      <c r="H100" s="238"/>
      <c r="I100" s="239"/>
      <c r="J100" s="1"/>
      <c r="K100" s="240" t="s">
        <v>34</v>
      </c>
      <c r="L100" s="241"/>
      <c r="Q100" s="241"/>
      <c r="R100" s="241"/>
      <c r="S100" s="232"/>
      <c r="T100" s="232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4"/>
      <c r="B101" s="4"/>
      <c r="C101" s="242"/>
      <c r="D101" s="17"/>
      <c r="E101" s="243"/>
      <c r="F101" s="244"/>
      <c r="G101" s="228"/>
      <c r="H101" s="3"/>
      <c r="I101" s="3"/>
      <c r="J101" s="1"/>
      <c r="K101" s="189">
        <f>SUM(K7:K98)</f>
        <v>3520.9</v>
      </c>
      <c r="L101" s="245" t="s">
        <v>35</v>
      </c>
      <c r="M101" s="246"/>
      <c r="Q101" s="246"/>
      <c r="R101" s="246"/>
      <c r="S101" s="247"/>
      <c r="T101" s="247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1"/>
      <c r="G102" s="228"/>
      <c r="H102" s="3"/>
      <c r="I102" s="3"/>
      <c r="J102" s="1"/>
      <c r="K102" s="189">
        <f>SUM(K101*2%)</f>
        <v>70.418</v>
      </c>
      <c r="L102" s="248">
        <f>SUM(L7:L98)</f>
        <v>2974</v>
      </c>
      <c r="M102" s="249" t="s">
        <v>24</v>
      </c>
      <c r="Q102" s="249"/>
      <c r="R102" s="249"/>
      <c r="S102" s="250" t="s">
        <v>36</v>
      </c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3"/>
      <c r="H103" s="3"/>
      <c r="I103" s="3"/>
      <c r="J103" s="1"/>
      <c r="K103" s="251"/>
      <c r="L103" s="91">
        <f>SUM(L102*2%)</f>
        <v>59.48</v>
      </c>
      <c r="M103" s="252" t="s">
        <v>37</v>
      </c>
      <c r="N103" s="253"/>
      <c r="Q103" s="253"/>
      <c r="R103" s="253"/>
      <c r="S103" s="232"/>
      <c r="T103" s="232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4" t="s">
        <v>38</v>
      </c>
      <c r="H104" s="298">
        <f>SUM(M21,N27,M58,K71,K72)</f>
        <v>944</v>
      </c>
      <c r="I104" s="3"/>
      <c r="J104" s="1"/>
      <c r="K104" s="8"/>
      <c r="L104" s="251"/>
      <c r="M104" s="248">
        <f>SUM(M7:M98)</f>
        <v>2720</v>
      </c>
      <c r="N104" s="253"/>
      <c r="Q104" s="253"/>
      <c r="R104" s="253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257"/>
      <c r="G105" s="258" t="s">
        <v>39</v>
      </c>
      <c r="H105" s="259">
        <f>SUM(K101,L102,M104,N106,O107,R111)</f>
        <v>16425.9</v>
      </c>
      <c r="I105" s="3"/>
      <c r="J105" s="1"/>
      <c r="K105" s="8"/>
      <c r="L105" s="8"/>
      <c r="M105" s="91">
        <f>SUM(M104*2%)</f>
        <v>54.4</v>
      </c>
      <c r="N105" s="260" t="s">
        <v>40</v>
      </c>
      <c r="O105" s="231"/>
      <c r="Q105" s="231"/>
      <c r="R105" s="231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257"/>
      <c r="G106" s="258" t="s">
        <v>41</v>
      </c>
      <c r="H106" s="259">
        <f>SUM(S112,T113,U114)</f>
        <v>1194</v>
      </c>
      <c r="I106" s="3"/>
      <c r="J106" s="1"/>
      <c r="K106" s="8"/>
      <c r="L106" s="8"/>
      <c r="M106" s="18"/>
      <c r="N106" s="189">
        <f>SUM(N7:N98)</f>
        <v>5447</v>
      </c>
      <c r="O106" s="261" t="s">
        <v>42</v>
      </c>
      <c r="P106" s="262"/>
      <c r="Q106" s="262"/>
      <c r="R106" s="262"/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58" t="s">
        <v>43</v>
      </c>
      <c r="H107" s="259">
        <f>SUM(P109,Q110)</f>
        <v>5036</v>
      </c>
      <c r="I107" s="3"/>
      <c r="J107" s="1"/>
      <c r="K107" s="8"/>
      <c r="L107" s="8"/>
      <c r="M107" s="1"/>
      <c r="N107" s="189">
        <f>SUM(N106*3%)</f>
        <v>163.41</v>
      </c>
      <c r="O107" s="189">
        <f>SUM(O7:O98)</f>
        <v>1064</v>
      </c>
      <c r="P107" s="262"/>
      <c r="Q107" s="262"/>
      <c r="R107" s="262"/>
      <c r="S107" s="256"/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3"/>
      <c r="H108" s="3"/>
      <c r="I108" s="3"/>
      <c r="J108" s="1"/>
      <c r="K108" s="8"/>
      <c r="L108" s="8"/>
      <c r="M108" s="1"/>
      <c r="N108" s="1"/>
      <c r="O108" s="189">
        <f>SUM(O107*2%)</f>
        <v>21.28</v>
      </c>
      <c r="P108" s="263" t="s">
        <v>44</v>
      </c>
      <c r="Q108" s="262"/>
      <c r="R108" s="262"/>
      <c r="S108" s="256"/>
      <c r="T108" s="256"/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2"/>
      <c r="D109" s="17"/>
      <c r="E109" s="1"/>
      <c r="F109" s="1"/>
      <c r="G109" s="264" t="s">
        <v>45</v>
      </c>
      <c r="H109" s="265">
        <f>SUM(M8,S15,L17,P23,K28,M32,K34,P39,L44,L47,M48,N50,S54,P56,K57,M63,S64,N68,O69)</f>
        <v>8814</v>
      </c>
      <c r="I109" s="282">
        <v>0.0</v>
      </c>
      <c r="J109" s="1"/>
      <c r="K109" s="8"/>
      <c r="L109" s="8"/>
      <c r="M109" s="1"/>
      <c r="N109" s="1"/>
      <c r="O109" s="8"/>
      <c r="P109" s="189">
        <f>SUM(P7:P99)</f>
        <v>5036</v>
      </c>
      <c r="Q109" s="267" t="s">
        <v>46</v>
      </c>
      <c r="R109" s="262"/>
      <c r="S109" s="256"/>
      <c r="T109" s="256"/>
      <c r="U109" s="233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2"/>
      <c r="D110" s="17"/>
      <c r="E110" s="1"/>
      <c r="F110" s="1"/>
      <c r="G110" s="268" t="s">
        <v>47</v>
      </c>
      <c r="H110" s="302">
        <f>SUM(L12,K16,M21,R26,N27,K30,K33,K35,O36,K38,M52,M58,M60,O70,K71,K72,K74)</f>
        <v>4256.9</v>
      </c>
      <c r="I110" s="303">
        <f>SUM(M21,N27,K71)</f>
        <v>547</v>
      </c>
      <c r="J110" s="1"/>
      <c r="K110" s="8"/>
      <c r="L110" s="8"/>
      <c r="M110" s="1"/>
      <c r="N110" s="1"/>
      <c r="O110" s="8"/>
      <c r="P110" s="189">
        <f>SUM(P109*3%)</f>
        <v>151.08</v>
      </c>
      <c r="Q110" s="17">
        <f>SUM(Q7:Q98)</f>
        <v>0</v>
      </c>
      <c r="R110" s="270" t="s">
        <v>48</v>
      </c>
      <c r="S110" s="256"/>
      <c r="T110" s="256"/>
      <c r="U110" s="233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2"/>
      <c r="D111" s="17"/>
      <c r="E111" s="1"/>
      <c r="F111" s="1"/>
      <c r="G111" s="271" t="s">
        <v>49</v>
      </c>
      <c r="H111" s="300">
        <f>SUM(P10,L18,O29,U31,R37,U42,L43,K45,K46,L49,P53,L55,P59,L62,L65,N66,M67,K73)</f>
        <v>9585</v>
      </c>
      <c r="I111" s="282">
        <v>0.0</v>
      </c>
      <c r="J111" s="1"/>
      <c r="K111" s="8"/>
      <c r="L111" s="8"/>
      <c r="M111" s="1"/>
      <c r="N111" s="1"/>
      <c r="O111" s="8"/>
      <c r="P111" s="18"/>
      <c r="Q111" s="189">
        <f>SUM(Q110*2%)</f>
        <v>0</v>
      </c>
      <c r="R111" s="17">
        <f>SUM(R7:R98)</f>
        <v>700</v>
      </c>
      <c r="S111" s="272" t="s">
        <v>50</v>
      </c>
      <c r="T111" s="256"/>
      <c r="U111" s="233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89">
        <f>SUM(R111*1%)</f>
        <v>7</v>
      </c>
      <c r="S112" s="189">
        <f>SUM(S7:S99)</f>
        <v>744</v>
      </c>
      <c r="T112" s="273" t="s">
        <v>47</v>
      </c>
      <c r="U112" s="233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189">
        <f>SUM(S112*2%)</f>
        <v>14.88</v>
      </c>
      <c r="T113" s="189">
        <f>SUM(T7:T99)</f>
        <v>0</v>
      </c>
      <c r="U113" s="274" t="s">
        <v>49</v>
      </c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189">
        <f>SUM(T113*2%)</f>
        <v>0</v>
      </c>
      <c r="U114" s="275">
        <f>SUM(U7:U99)</f>
        <v>450</v>
      </c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189">
        <f>SUM(U114*2%)</f>
        <v>9</v>
      </c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276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276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144"/>
      <c r="D229" s="17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144"/>
      <c r="D230" s="17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144"/>
      <c r="D231" s="17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77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8"/>
      <c r="L1003" s="8"/>
      <c r="M1003" s="1"/>
      <c r="N1003" s="1"/>
      <c r="O1003" s="8"/>
      <c r="P1003" s="1"/>
      <c r="Q1003" s="1"/>
      <c r="R1003" s="1"/>
      <c r="S1003" s="8"/>
      <c r="T1003" s="8"/>
      <c r="U1003" s="277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A1004" s="1"/>
      <c r="B1004" s="1"/>
      <c r="C1004" s="278"/>
      <c r="D1004" s="278"/>
      <c r="E1004" s="1"/>
      <c r="F1004" s="1"/>
      <c r="G1004" s="3"/>
      <c r="H1004" s="3"/>
      <c r="I1004" s="3"/>
      <c r="J1004" s="1"/>
      <c r="K1004" s="8"/>
      <c r="L1004" s="8"/>
      <c r="M1004" s="1"/>
      <c r="N1004" s="1"/>
      <c r="O1004" s="8"/>
      <c r="P1004" s="1"/>
      <c r="Q1004" s="1"/>
      <c r="R1004" s="1"/>
      <c r="S1004" s="8"/>
      <c r="T1004" s="8"/>
      <c r="U1004" s="277"/>
      <c r="V1004" s="8"/>
      <c r="W1004" s="8"/>
      <c r="X1004" s="8"/>
      <c r="Y1004" s="8"/>
      <c r="Z1004" s="8"/>
      <c r="AA1004" s="8"/>
      <c r="AB1004" s="8"/>
      <c r="AC1004" s="8"/>
      <c r="AD1004" s="8"/>
    </row>
    <row r="1005">
      <c r="A1005" s="1"/>
      <c r="B1005" s="1"/>
      <c r="C1005" s="278"/>
      <c r="D1005" s="278"/>
      <c r="E1005" s="1"/>
      <c r="F1005" s="1"/>
      <c r="G1005" s="3"/>
      <c r="H1005" s="3"/>
      <c r="I1005" s="3"/>
      <c r="J1005" s="1"/>
      <c r="K1005" s="8"/>
      <c r="L1005" s="8"/>
      <c r="M1005" s="1"/>
      <c r="N1005" s="1"/>
      <c r="O1005" s="8"/>
      <c r="P1005" s="1"/>
      <c r="Q1005" s="1"/>
      <c r="R1005" s="1"/>
      <c r="S1005" s="8"/>
      <c r="T1005" s="8"/>
      <c r="U1005" s="277"/>
      <c r="V1005" s="8"/>
      <c r="Y1005" s="8"/>
      <c r="Z1005" s="8"/>
      <c r="AA1005" s="8"/>
      <c r="AB1005" s="8"/>
      <c r="AC1005" s="8"/>
      <c r="AD1005" s="8"/>
    </row>
    <row r="1006">
      <c r="A1006" s="1"/>
      <c r="B1006" s="1"/>
      <c r="C1006" s="278"/>
      <c r="D1006" s="278"/>
      <c r="E1006" s="1"/>
      <c r="F1006" s="1"/>
      <c r="G1006" s="3"/>
      <c r="H1006" s="3"/>
      <c r="I1006" s="3"/>
      <c r="J1006" s="1"/>
      <c r="K1006" s="8"/>
      <c r="L1006" s="8"/>
      <c r="M1006" s="1"/>
      <c r="N1006" s="1"/>
      <c r="O1006" s="8"/>
      <c r="P1006" s="1"/>
      <c r="Q1006" s="1"/>
      <c r="R1006" s="1"/>
      <c r="S1006" s="8"/>
      <c r="T1006" s="8"/>
      <c r="U1006" s="277"/>
      <c r="V1006" s="8"/>
      <c r="Y1006" s="8"/>
      <c r="Z1006" s="8"/>
      <c r="AA1006" s="8"/>
      <c r="AB1006" s="8"/>
      <c r="AC1006" s="8"/>
      <c r="AD1006" s="8"/>
    </row>
    <row r="1007">
      <c r="M1007" s="279"/>
      <c r="N1007" s="279"/>
      <c r="P1007" s="279"/>
      <c r="Q1007" s="279"/>
      <c r="R1007" s="279"/>
    </row>
  </sheetData>
  <mergeCells count="14">
    <mergeCell ref="L100:P100"/>
    <mergeCell ref="M101:P101"/>
    <mergeCell ref="M102:P102"/>
    <mergeCell ref="S102:U102"/>
    <mergeCell ref="N103:P103"/>
    <mergeCell ref="N104:P104"/>
    <mergeCell ref="O105:P105"/>
    <mergeCell ref="A2:J2"/>
    <mergeCell ref="A3:J3"/>
    <mergeCell ref="W6:X6"/>
    <mergeCell ref="W15:X15"/>
    <mergeCell ref="W18:X18"/>
    <mergeCell ref="W19:X19"/>
    <mergeCell ref="K99:P99"/>
  </mergeCells>
  <dataValidations>
    <dataValidation type="list" allowBlank="1" showErrorMessage="1" sqref="B7:B98">
      <formula1>"Pix,Cartão,Pacote ,Pago "</formula1>
    </dataValidation>
    <dataValidation type="list" allowBlank="1" showErrorMessage="1" sqref="A7:A98">
      <formula1>"Nobre,Publicidade"</formula1>
    </dataValidation>
    <dataValidation type="list" allowBlank="1" showErrorMessage="1" sqref="E7:E98 E215:F1006">
      <formula1>"Vinicius,Gustavo,Kaua,Wesley,Caio,Julia,Thiago,Daniel,Jhonatas,Diogo,Caio Ferreira,Kaicky,Pamelah,Caio Alves,Camila,Wiliam ,Gabriel "</formula1>
    </dataValidation>
    <dataValidation type="list" allowBlank="1" showErrorMessage="1" sqref="J7:J98">
      <formula1>"Mel,Drieli,Fernanda"</formula1>
    </dataValidation>
    <dataValidation type="list" allowBlank="1" showErrorMessage="1" sqref="F7:F98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29.0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63</v>
      </c>
      <c r="C7" s="51"/>
      <c r="D7" s="70" t="s">
        <v>3532</v>
      </c>
      <c r="E7" s="53" t="s">
        <v>72</v>
      </c>
      <c r="F7" s="50" t="s">
        <v>2097</v>
      </c>
      <c r="G7" s="282" t="s">
        <v>3533</v>
      </c>
      <c r="H7" s="54" t="s">
        <v>94</v>
      </c>
      <c r="I7" s="55" t="s">
        <v>95</v>
      </c>
      <c r="J7" s="50" t="s">
        <v>49</v>
      </c>
      <c r="K7" s="57"/>
      <c r="L7" s="58"/>
      <c r="M7" s="59"/>
      <c r="N7" s="60"/>
      <c r="O7" s="61"/>
      <c r="P7" s="62"/>
      <c r="Q7" s="63"/>
      <c r="R7" s="64"/>
      <c r="S7" s="65"/>
      <c r="T7" s="66"/>
      <c r="U7" s="96">
        <v>500.0</v>
      </c>
      <c r="V7" s="53">
        <v>250.0</v>
      </c>
      <c r="W7" s="68" t="s">
        <v>25</v>
      </c>
      <c r="X7" s="69">
        <f>SUM(K7:K95)</f>
        <v>0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63</v>
      </c>
      <c r="C8" s="51"/>
      <c r="D8" s="70" t="s">
        <v>3534</v>
      </c>
      <c r="E8" s="53" t="s">
        <v>105</v>
      </c>
      <c r="F8" s="50" t="s">
        <v>2104</v>
      </c>
      <c r="G8" s="282" t="s">
        <v>3535</v>
      </c>
      <c r="H8" s="54" t="s">
        <v>3536</v>
      </c>
      <c r="I8" s="55" t="s">
        <v>1439</v>
      </c>
      <c r="J8" s="50" t="s">
        <v>49</v>
      </c>
      <c r="K8" s="71"/>
      <c r="L8" s="58"/>
      <c r="M8" s="59"/>
      <c r="N8" s="72"/>
      <c r="O8" s="61"/>
      <c r="P8" s="62">
        <v>950.0</v>
      </c>
      <c r="Q8" s="74"/>
      <c r="R8" s="75"/>
      <c r="S8" s="76"/>
      <c r="T8" s="77"/>
      <c r="U8" s="78"/>
      <c r="V8" s="53">
        <v>325.0</v>
      </c>
      <c r="W8" s="38" t="s">
        <v>13</v>
      </c>
      <c r="X8" s="69">
        <f>SUM(L7:L95)</f>
        <v>0</v>
      </c>
      <c r="Y8" s="8"/>
      <c r="Z8" s="8"/>
      <c r="AA8" s="8"/>
      <c r="AB8" s="8"/>
      <c r="AC8" s="8"/>
      <c r="AD8" s="8"/>
    </row>
    <row r="9">
      <c r="A9" s="50" t="s">
        <v>52</v>
      </c>
      <c r="B9" s="50" t="s">
        <v>161</v>
      </c>
      <c r="C9" s="79"/>
      <c r="D9" s="70" t="s">
        <v>3537</v>
      </c>
      <c r="E9" s="53" t="s">
        <v>122</v>
      </c>
      <c r="F9" s="50" t="s">
        <v>2564</v>
      </c>
      <c r="G9" s="282" t="s">
        <v>3538</v>
      </c>
      <c r="H9" s="54" t="s">
        <v>3539</v>
      </c>
      <c r="I9" s="55" t="s">
        <v>3540</v>
      </c>
      <c r="J9" s="50" t="s">
        <v>49</v>
      </c>
      <c r="K9" s="71"/>
      <c r="L9" s="80"/>
      <c r="M9" s="59"/>
      <c r="N9" s="81"/>
      <c r="O9" s="61"/>
      <c r="P9" s="73"/>
      <c r="Q9" s="74"/>
      <c r="R9" s="64">
        <v>350.0</v>
      </c>
      <c r="S9" s="76"/>
      <c r="T9" s="77"/>
      <c r="U9" s="67"/>
      <c r="V9" s="283">
        <v>350.0</v>
      </c>
      <c r="W9" s="82" t="s">
        <v>14</v>
      </c>
      <c r="X9" s="83">
        <f>SUM(M7:M95)</f>
        <v>0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/>
      <c r="E10" s="53" t="s">
        <v>493</v>
      </c>
      <c r="F10" s="50"/>
      <c r="G10" s="284" t="s">
        <v>3541</v>
      </c>
      <c r="H10" s="85"/>
      <c r="I10" s="55" t="s">
        <v>2106</v>
      </c>
      <c r="J10" s="50" t="s">
        <v>60</v>
      </c>
      <c r="K10" s="71"/>
      <c r="L10" s="58"/>
      <c r="M10" s="59"/>
      <c r="N10" s="86"/>
      <c r="O10" s="61"/>
      <c r="P10" s="87"/>
      <c r="Q10" s="43"/>
      <c r="R10" s="44"/>
      <c r="S10" s="76">
        <v>500.0</v>
      </c>
      <c r="T10" s="77"/>
      <c r="U10" s="67"/>
      <c r="V10" s="89">
        <v>250.0</v>
      </c>
      <c r="W10" s="90" t="s">
        <v>27</v>
      </c>
      <c r="X10" s="83">
        <f>SUM(N7:N95)</f>
        <v>544</v>
      </c>
      <c r="Y10" s="8"/>
      <c r="Z10" s="8"/>
      <c r="AA10" s="8"/>
      <c r="AB10" s="8"/>
      <c r="AC10" s="8"/>
      <c r="AD10" s="8"/>
    </row>
    <row r="11">
      <c r="A11" s="50" t="s">
        <v>52</v>
      </c>
      <c r="B11" s="50" t="s">
        <v>63</v>
      </c>
      <c r="C11" s="51"/>
      <c r="D11" s="91"/>
      <c r="E11" s="53" t="s">
        <v>149</v>
      </c>
      <c r="F11" s="50" t="s">
        <v>73</v>
      </c>
      <c r="G11" s="282" t="s">
        <v>3542</v>
      </c>
      <c r="H11" s="54" t="s">
        <v>3543</v>
      </c>
      <c r="I11" s="55" t="s">
        <v>3544</v>
      </c>
      <c r="J11" s="50" t="s">
        <v>77</v>
      </c>
      <c r="K11" s="57"/>
      <c r="L11" s="93"/>
      <c r="M11" s="59"/>
      <c r="N11" s="86"/>
      <c r="O11" s="61">
        <v>120.0</v>
      </c>
      <c r="P11" s="62"/>
      <c r="Q11" s="63"/>
      <c r="R11" s="64"/>
      <c r="S11" s="88"/>
      <c r="T11" s="95"/>
      <c r="U11" s="96"/>
      <c r="V11" s="89">
        <v>50.0</v>
      </c>
      <c r="W11" s="44" t="s">
        <v>19</v>
      </c>
      <c r="X11" s="97">
        <f>SUM(R7:R95)</f>
        <v>700</v>
      </c>
      <c r="Y11" s="8"/>
      <c r="Z11" s="8"/>
      <c r="AA11" s="8"/>
      <c r="AB11" s="8"/>
      <c r="AC11" s="8"/>
      <c r="AD11" s="8"/>
    </row>
    <row r="12">
      <c r="A12" s="50" t="s">
        <v>52</v>
      </c>
      <c r="B12" s="50" t="s">
        <v>63</v>
      </c>
      <c r="C12" s="98"/>
      <c r="D12" s="91"/>
      <c r="E12" s="53" t="s">
        <v>35</v>
      </c>
      <c r="F12" s="50" t="s">
        <v>73</v>
      </c>
      <c r="G12" s="282" t="s">
        <v>3545</v>
      </c>
      <c r="H12" s="54" t="s">
        <v>3543</v>
      </c>
      <c r="I12" s="55" t="s">
        <v>3544</v>
      </c>
      <c r="J12" s="50" t="s">
        <v>77</v>
      </c>
      <c r="K12" s="57"/>
      <c r="L12" s="99"/>
      <c r="M12" s="59"/>
      <c r="N12" s="100"/>
      <c r="O12" s="61">
        <v>120.0</v>
      </c>
      <c r="P12" s="62"/>
      <c r="Q12" s="63"/>
      <c r="R12" s="64"/>
      <c r="S12" s="101"/>
      <c r="T12" s="102"/>
      <c r="U12" s="103"/>
      <c r="V12" s="89">
        <v>50.0</v>
      </c>
      <c r="W12" s="104" t="s">
        <v>22</v>
      </c>
      <c r="X12" s="105">
        <f>SUM(U7:U93)</f>
        <v>1044</v>
      </c>
      <c r="Y12" s="8"/>
      <c r="Z12" s="8"/>
      <c r="AA12" s="8"/>
      <c r="AB12" s="8"/>
      <c r="AC12" s="8"/>
      <c r="AD12" s="8"/>
    </row>
    <row r="13" ht="16.5" customHeight="1">
      <c r="A13" s="50" t="s">
        <v>52</v>
      </c>
      <c r="B13" s="50" t="s">
        <v>63</v>
      </c>
      <c r="C13" s="79"/>
      <c r="D13" s="52"/>
      <c r="E13" s="53" t="s">
        <v>149</v>
      </c>
      <c r="F13" s="50" t="s">
        <v>73</v>
      </c>
      <c r="G13" s="284" t="s">
        <v>3546</v>
      </c>
      <c r="H13" s="106" t="s">
        <v>3547</v>
      </c>
      <c r="I13" s="55" t="s">
        <v>3548</v>
      </c>
      <c r="J13" s="50" t="s">
        <v>77</v>
      </c>
      <c r="K13" s="71"/>
      <c r="L13" s="58"/>
      <c r="M13" s="107"/>
      <c r="N13" s="86">
        <v>147.0</v>
      </c>
      <c r="O13" s="61"/>
      <c r="P13" s="87"/>
      <c r="Q13" s="43"/>
      <c r="R13" s="44"/>
      <c r="S13" s="76"/>
      <c r="T13" s="95"/>
      <c r="U13" s="103"/>
      <c r="V13" s="89">
        <v>50.0</v>
      </c>
      <c r="W13" s="108" t="s">
        <v>28</v>
      </c>
      <c r="X13" s="69">
        <f>SUM(X7:X12)</f>
        <v>2288</v>
      </c>
      <c r="Y13" s="8"/>
      <c r="Z13" s="8"/>
      <c r="AA13" s="8"/>
      <c r="AB13" s="8"/>
      <c r="AC13" s="8"/>
      <c r="AD13" s="8"/>
    </row>
    <row r="14">
      <c r="A14" s="50" t="s">
        <v>52</v>
      </c>
      <c r="B14" s="50" t="s">
        <v>63</v>
      </c>
      <c r="C14" s="51"/>
      <c r="D14" s="91"/>
      <c r="E14" s="53" t="s">
        <v>149</v>
      </c>
      <c r="F14" s="50" t="s">
        <v>73</v>
      </c>
      <c r="G14" s="282" t="s">
        <v>3549</v>
      </c>
      <c r="H14" s="54" t="s">
        <v>3550</v>
      </c>
      <c r="I14" s="55" t="s">
        <v>3551</v>
      </c>
      <c r="J14" s="50" t="s">
        <v>77</v>
      </c>
      <c r="K14" s="71"/>
      <c r="L14" s="58"/>
      <c r="M14" s="59"/>
      <c r="N14" s="86">
        <v>147.0</v>
      </c>
      <c r="O14" s="61"/>
      <c r="P14" s="87"/>
      <c r="Q14" s="43"/>
      <c r="R14" s="44"/>
      <c r="S14" s="88"/>
      <c r="T14" s="109"/>
      <c r="U14" s="103"/>
      <c r="V14" s="110">
        <v>50.0</v>
      </c>
      <c r="W14" s="111"/>
      <c r="Y14" s="8"/>
      <c r="Z14" s="8"/>
      <c r="AA14" s="8"/>
      <c r="AB14" s="8"/>
      <c r="AC14" s="8"/>
      <c r="AD14" s="8"/>
    </row>
    <row r="15">
      <c r="A15" s="50" t="s">
        <v>52</v>
      </c>
      <c r="B15" s="50" t="s">
        <v>63</v>
      </c>
      <c r="C15" s="51"/>
      <c r="D15" s="84"/>
      <c r="E15" s="53" t="s">
        <v>122</v>
      </c>
      <c r="F15" s="50" t="s">
        <v>2097</v>
      </c>
      <c r="G15" s="282" t="s">
        <v>3552</v>
      </c>
      <c r="H15" s="54" t="s">
        <v>3553</v>
      </c>
      <c r="I15" s="55" t="s">
        <v>3554</v>
      </c>
      <c r="J15" s="50" t="s">
        <v>49</v>
      </c>
      <c r="K15" s="71"/>
      <c r="L15" s="58"/>
      <c r="M15" s="59"/>
      <c r="N15" s="86">
        <v>250.0</v>
      </c>
      <c r="O15" s="61"/>
      <c r="P15" s="62"/>
      <c r="Q15" s="63"/>
      <c r="R15" s="64"/>
      <c r="S15" s="88"/>
      <c r="T15" s="95"/>
      <c r="U15" s="112"/>
      <c r="V15" s="89">
        <v>150.0</v>
      </c>
      <c r="W15" s="113"/>
      <c r="X15" s="114"/>
      <c r="Y15" s="8"/>
      <c r="Z15" s="8"/>
      <c r="AA15" s="8"/>
      <c r="AB15" s="8"/>
      <c r="AC15" s="8"/>
      <c r="AD15" s="8"/>
    </row>
    <row r="16">
      <c r="A16" s="50" t="s">
        <v>52</v>
      </c>
      <c r="B16" s="50" t="s">
        <v>63</v>
      </c>
      <c r="C16" s="51"/>
      <c r="D16" s="84" t="s">
        <v>3555</v>
      </c>
      <c r="E16" s="53" t="s">
        <v>149</v>
      </c>
      <c r="F16" s="50" t="s">
        <v>73</v>
      </c>
      <c r="G16" s="282" t="s">
        <v>3556</v>
      </c>
      <c r="H16" s="54" t="s">
        <v>3557</v>
      </c>
      <c r="I16" s="55" t="s">
        <v>3558</v>
      </c>
      <c r="J16" s="50" t="s">
        <v>77</v>
      </c>
      <c r="K16" s="71"/>
      <c r="L16" s="58"/>
      <c r="M16" s="59"/>
      <c r="N16" s="86"/>
      <c r="O16" s="127">
        <v>147.0</v>
      </c>
      <c r="P16" s="62"/>
      <c r="Q16" s="63"/>
      <c r="R16" s="64"/>
      <c r="S16" s="88"/>
      <c r="T16" s="95"/>
      <c r="U16" s="103"/>
      <c r="V16" s="89">
        <v>50.0</v>
      </c>
      <c r="W16" s="116" t="s">
        <v>29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C17" s="79"/>
      <c r="D17" s="84" t="s">
        <v>3559</v>
      </c>
      <c r="E17" s="53" t="s">
        <v>79</v>
      </c>
      <c r="F17" s="50" t="s">
        <v>73</v>
      </c>
      <c r="G17" s="282" t="s">
        <v>3560</v>
      </c>
      <c r="H17" s="54"/>
      <c r="I17" s="55" t="s">
        <v>3561</v>
      </c>
      <c r="J17" s="50" t="s">
        <v>49</v>
      </c>
      <c r="K17" s="71"/>
      <c r="L17" s="93"/>
      <c r="M17" s="59"/>
      <c r="N17" s="81"/>
      <c r="O17" s="61"/>
      <c r="P17" s="87"/>
      <c r="Q17" s="43"/>
      <c r="R17" s="44"/>
      <c r="S17" s="88"/>
      <c r="T17" s="95"/>
      <c r="U17" s="96">
        <v>294.0</v>
      </c>
      <c r="V17" s="89">
        <v>150.0</v>
      </c>
      <c r="W17" s="117" t="s">
        <v>17</v>
      </c>
      <c r="X17" s="69">
        <f>SUM(P9:P97)</f>
        <v>1444</v>
      </c>
      <c r="Y17" s="8"/>
      <c r="Z17" s="8"/>
      <c r="AA17" s="8"/>
      <c r="AB17" s="8"/>
      <c r="AC17" s="8"/>
      <c r="AD17" s="8"/>
    </row>
    <row r="18">
      <c r="A18" s="50" t="s">
        <v>52</v>
      </c>
      <c r="B18" s="50" t="s">
        <v>63</v>
      </c>
      <c r="C18" s="79"/>
      <c r="D18" s="91"/>
      <c r="E18" s="53" t="s">
        <v>149</v>
      </c>
      <c r="F18" s="50" t="s">
        <v>73</v>
      </c>
      <c r="G18" s="282" t="s">
        <v>3562</v>
      </c>
      <c r="H18" s="54" t="s">
        <v>151</v>
      </c>
      <c r="I18" s="55" t="s">
        <v>3563</v>
      </c>
      <c r="J18" s="50" t="s">
        <v>77</v>
      </c>
      <c r="K18" s="71"/>
      <c r="L18" s="80"/>
      <c r="M18" s="59"/>
      <c r="N18" s="86"/>
      <c r="O18" s="61"/>
      <c r="P18" s="62"/>
      <c r="Q18" s="63"/>
      <c r="R18" s="64"/>
      <c r="S18" s="88"/>
      <c r="T18" s="95"/>
      <c r="U18" s="103"/>
      <c r="V18" s="110">
        <v>50.0</v>
      </c>
      <c r="W18" s="43" t="s">
        <v>18</v>
      </c>
      <c r="X18" s="69">
        <f>SUM(Q9:Q97)</f>
        <v>0</v>
      </c>
      <c r="Y18" s="8"/>
      <c r="Z18" s="8"/>
      <c r="AA18" s="8"/>
      <c r="AB18" s="8"/>
      <c r="AC18" s="8"/>
      <c r="AD18" s="8"/>
    </row>
    <row r="19">
      <c r="A19" s="50" t="s">
        <v>70</v>
      </c>
      <c r="B19" s="50" t="s">
        <v>63</v>
      </c>
      <c r="C19" s="51"/>
      <c r="D19" s="91"/>
      <c r="E19" s="53" t="s">
        <v>149</v>
      </c>
      <c r="F19" s="50" t="s">
        <v>2097</v>
      </c>
      <c r="G19" s="382" t="s">
        <v>3564</v>
      </c>
      <c r="H19" s="54" t="s">
        <v>3565</v>
      </c>
      <c r="I19" s="311">
        <v>6.196411853E9</v>
      </c>
      <c r="J19" s="50" t="s">
        <v>77</v>
      </c>
      <c r="K19" s="71"/>
      <c r="L19" s="118"/>
      <c r="M19" s="59"/>
      <c r="N19" s="86"/>
      <c r="O19" s="61"/>
      <c r="P19" s="62">
        <v>550.0</v>
      </c>
      <c r="Q19" s="63"/>
      <c r="R19" s="64"/>
      <c r="S19" s="88"/>
      <c r="T19" s="95"/>
      <c r="U19" s="96"/>
      <c r="V19" s="110">
        <v>275.0</v>
      </c>
      <c r="W19" s="41" t="s">
        <v>16</v>
      </c>
      <c r="X19" s="69">
        <f>SUM(O9:O97)</f>
        <v>387</v>
      </c>
      <c r="Y19" s="8"/>
      <c r="Z19" s="8"/>
      <c r="AA19" s="8"/>
      <c r="AB19" s="8"/>
      <c r="AC19" s="8"/>
      <c r="AD19" s="8"/>
    </row>
    <row r="20" ht="15.75" customHeight="1">
      <c r="A20" s="50" t="s">
        <v>52</v>
      </c>
      <c r="B20" s="50" t="s">
        <v>63</v>
      </c>
      <c r="C20" s="51"/>
      <c r="D20" s="84" t="s">
        <v>3566</v>
      </c>
      <c r="E20" s="53" t="s">
        <v>122</v>
      </c>
      <c r="F20" s="50" t="s">
        <v>2330</v>
      </c>
      <c r="G20" s="282" t="s">
        <v>3567</v>
      </c>
      <c r="H20" s="54" t="s">
        <v>140</v>
      </c>
      <c r="I20" s="55" t="s">
        <v>3568</v>
      </c>
      <c r="J20" s="50" t="s">
        <v>49</v>
      </c>
      <c r="K20" s="71"/>
      <c r="L20" s="58"/>
      <c r="M20" s="119"/>
      <c r="N20" s="86"/>
      <c r="O20" s="61"/>
      <c r="P20" s="73"/>
      <c r="Q20" s="74"/>
      <c r="R20" s="64">
        <v>350.0</v>
      </c>
      <c r="S20" s="76"/>
      <c r="T20" s="95"/>
      <c r="U20" s="103"/>
      <c r="V20" s="89">
        <v>175.0</v>
      </c>
      <c r="W20" s="108" t="s">
        <v>30</v>
      </c>
      <c r="X20" s="69">
        <f>SUM(X17:X19)</f>
        <v>1831</v>
      </c>
      <c r="Y20" s="8"/>
      <c r="Z20" s="8"/>
      <c r="AA20" s="8"/>
      <c r="AB20" s="8"/>
      <c r="AC20" s="8"/>
      <c r="AD20" s="8"/>
    </row>
    <row r="21" ht="17.25" customHeight="1">
      <c r="A21" s="50" t="s">
        <v>70</v>
      </c>
      <c r="B21" s="50" t="s">
        <v>63</v>
      </c>
      <c r="C21" s="51"/>
      <c r="D21" s="84" t="s">
        <v>3569</v>
      </c>
      <c r="E21" s="53" t="s">
        <v>122</v>
      </c>
      <c r="F21" s="50" t="s">
        <v>754</v>
      </c>
      <c r="G21" s="282" t="s">
        <v>3570</v>
      </c>
      <c r="H21" s="54"/>
      <c r="I21" s="55" t="s">
        <v>3571</v>
      </c>
      <c r="J21" s="50" t="s">
        <v>49</v>
      </c>
      <c r="K21" s="71"/>
      <c r="L21" s="58"/>
      <c r="M21" s="119"/>
      <c r="N21" s="86"/>
      <c r="O21" s="61"/>
      <c r="P21" s="62"/>
      <c r="Q21" s="63"/>
      <c r="R21" s="64"/>
      <c r="S21" s="88"/>
      <c r="T21" s="95"/>
      <c r="U21" s="96">
        <v>250.0</v>
      </c>
      <c r="V21" s="288">
        <v>250.0</v>
      </c>
      <c r="W21" s="120"/>
      <c r="X21" s="121"/>
      <c r="Y21" s="8"/>
      <c r="Z21" s="8"/>
      <c r="AA21" s="8"/>
      <c r="AB21" s="8"/>
      <c r="AC21" s="8"/>
      <c r="AD21" s="8"/>
    </row>
    <row r="22">
      <c r="A22" s="50" t="s">
        <v>70</v>
      </c>
      <c r="B22" s="50" t="s">
        <v>63</v>
      </c>
      <c r="C22" s="51"/>
      <c r="D22" s="84" t="s">
        <v>3493</v>
      </c>
      <c r="E22" s="53" t="s">
        <v>128</v>
      </c>
      <c r="F22" s="50" t="s">
        <v>73</v>
      </c>
      <c r="G22" s="282" t="s">
        <v>3572</v>
      </c>
      <c r="H22" s="54" t="s">
        <v>3573</v>
      </c>
      <c r="I22" s="55" t="s">
        <v>3574</v>
      </c>
      <c r="J22" s="50" t="s">
        <v>77</v>
      </c>
      <c r="K22" s="71"/>
      <c r="L22" s="58"/>
      <c r="M22" s="59"/>
      <c r="N22" s="122"/>
      <c r="O22" s="61"/>
      <c r="P22" s="62">
        <v>250.0</v>
      </c>
      <c r="Q22" s="63"/>
      <c r="R22" s="64"/>
      <c r="S22" s="88"/>
      <c r="T22" s="95"/>
      <c r="U22" s="103"/>
      <c r="V22" s="89">
        <v>100.0</v>
      </c>
      <c r="W22" s="123" t="s">
        <v>31</v>
      </c>
      <c r="Y22" s="8"/>
      <c r="Z22" s="8"/>
      <c r="AA22" s="8"/>
      <c r="AB22" s="8"/>
      <c r="AC22" s="8"/>
      <c r="AD22" s="8"/>
    </row>
    <row r="23">
      <c r="A23" s="50" t="s">
        <v>70</v>
      </c>
      <c r="B23" s="50" t="s">
        <v>63</v>
      </c>
      <c r="C23" s="51"/>
      <c r="D23" s="84"/>
      <c r="E23" s="92"/>
      <c r="F23" s="50" t="s">
        <v>2104</v>
      </c>
      <c r="G23" s="282" t="s">
        <v>3575</v>
      </c>
      <c r="H23" s="54"/>
      <c r="I23" s="55" t="s">
        <v>2989</v>
      </c>
      <c r="J23" s="50" t="s">
        <v>60</v>
      </c>
      <c r="K23" s="71"/>
      <c r="L23" s="58"/>
      <c r="M23" s="59"/>
      <c r="N23" s="122"/>
      <c r="O23" s="61"/>
      <c r="P23" s="62"/>
      <c r="Q23" s="63"/>
      <c r="R23" s="64"/>
      <c r="S23" s="76">
        <v>60.0</v>
      </c>
      <c r="T23" s="95"/>
      <c r="U23" s="103"/>
      <c r="V23" s="288">
        <v>60.0</v>
      </c>
      <c r="W23" s="124" t="s">
        <v>20</v>
      </c>
      <c r="X23" s="83">
        <f>SUM(S11:S99)</f>
        <v>60</v>
      </c>
      <c r="Y23" s="8"/>
      <c r="Z23" s="8"/>
      <c r="AA23" s="8"/>
      <c r="AB23" s="8"/>
      <c r="AC23" s="8"/>
      <c r="AD23" s="8"/>
    </row>
    <row r="24">
      <c r="A24" s="50" t="s">
        <v>70</v>
      </c>
      <c r="B24" s="50" t="s">
        <v>63</v>
      </c>
      <c r="C24" s="51"/>
      <c r="D24" s="84" t="s">
        <v>3576</v>
      </c>
      <c r="E24" s="53" t="s">
        <v>899</v>
      </c>
      <c r="F24" s="50" t="s">
        <v>2104</v>
      </c>
      <c r="G24" s="282" t="s">
        <v>3577</v>
      </c>
      <c r="H24" s="54" t="s">
        <v>1048</v>
      </c>
      <c r="I24" s="311">
        <v>1.1994977452E10</v>
      </c>
      <c r="J24" s="50" t="s">
        <v>60</v>
      </c>
      <c r="K24" s="71"/>
      <c r="L24" s="58"/>
      <c r="M24" s="59"/>
      <c r="N24" s="81"/>
      <c r="O24" s="61"/>
      <c r="P24" s="62">
        <v>350.0</v>
      </c>
      <c r="Q24" s="63"/>
      <c r="R24" s="64"/>
      <c r="S24" s="125"/>
      <c r="T24" s="95"/>
      <c r="U24" s="96"/>
      <c r="V24" s="288">
        <v>375.0</v>
      </c>
      <c r="W24" s="126" t="s">
        <v>21</v>
      </c>
      <c r="X24" s="83">
        <f>SUM(T11:T99)</f>
        <v>0</v>
      </c>
      <c r="Y24" s="8"/>
      <c r="Z24" s="8"/>
      <c r="AA24" s="8"/>
      <c r="AB24" s="8"/>
      <c r="AC24" s="8"/>
      <c r="AD24" s="8"/>
    </row>
    <row r="25">
      <c r="A25" s="50" t="s">
        <v>70</v>
      </c>
      <c r="B25" s="50" t="s">
        <v>63</v>
      </c>
      <c r="C25" s="51"/>
      <c r="D25" s="91"/>
      <c r="E25" s="53" t="s">
        <v>128</v>
      </c>
      <c r="F25" s="50" t="s">
        <v>73</v>
      </c>
      <c r="G25" s="296" t="s">
        <v>3578</v>
      </c>
      <c r="H25" s="54" t="s">
        <v>935</v>
      </c>
      <c r="I25" s="55" t="s">
        <v>3579</v>
      </c>
      <c r="J25" s="50" t="s">
        <v>77</v>
      </c>
      <c r="K25" s="71"/>
      <c r="L25" s="58"/>
      <c r="M25" s="59"/>
      <c r="N25" s="86"/>
      <c r="O25" s="127"/>
      <c r="P25" s="62">
        <v>294.0</v>
      </c>
      <c r="Q25" s="63"/>
      <c r="R25" s="64"/>
      <c r="S25" s="76"/>
      <c r="T25" s="95"/>
      <c r="U25" s="128"/>
      <c r="V25" s="110">
        <v>100.0</v>
      </c>
      <c r="W25" s="108" t="s">
        <v>32</v>
      </c>
      <c r="X25" s="69">
        <f>SUM(X23:X24)</f>
        <v>60</v>
      </c>
      <c r="Y25" s="8"/>
      <c r="Z25" s="8"/>
      <c r="AA25" s="8"/>
      <c r="AB25" s="8"/>
      <c r="AC25" s="8"/>
      <c r="AD25" s="8"/>
    </row>
    <row r="26" ht="17.25" customHeight="1">
      <c r="A26" s="50" t="s">
        <v>70</v>
      </c>
      <c r="B26" s="50" t="s">
        <v>53</v>
      </c>
      <c r="C26" s="51"/>
      <c r="D26" s="141" t="s">
        <v>54</v>
      </c>
      <c r="E26" s="53" t="s">
        <v>128</v>
      </c>
      <c r="F26" s="50" t="s">
        <v>73</v>
      </c>
      <c r="G26" s="282" t="s">
        <v>3580</v>
      </c>
      <c r="H26" s="54" t="s">
        <v>3581</v>
      </c>
      <c r="I26" s="55" t="s">
        <v>1792</v>
      </c>
      <c r="J26" s="50" t="s">
        <v>49</v>
      </c>
      <c r="K26" s="129"/>
      <c r="L26" s="58"/>
      <c r="M26" s="59"/>
      <c r="N26" s="81"/>
      <c r="O26" s="61"/>
      <c r="P26" s="62" t="s">
        <v>61</v>
      </c>
      <c r="Q26" s="63"/>
      <c r="R26" s="64"/>
      <c r="S26" s="88"/>
      <c r="T26" s="109"/>
      <c r="U26" s="103"/>
      <c r="V26" s="89"/>
      <c r="W26" s="130"/>
      <c r="X26" s="131"/>
      <c r="Y26" s="8"/>
      <c r="Z26" s="8"/>
      <c r="AA26" s="8"/>
      <c r="AB26" s="8"/>
      <c r="AC26" s="8"/>
      <c r="AD26" s="8"/>
    </row>
    <row r="27">
      <c r="A27" s="50" t="s">
        <v>52</v>
      </c>
      <c r="B27" s="50" t="s">
        <v>53</v>
      </c>
      <c r="C27" s="51"/>
      <c r="D27" s="141" t="s">
        <v>54</v>
      </c>
      <c r="E27" s="53" t="s">
        <v>79</v>
      </c>
      <c r="F27" s="50" t="s">
        <v>73</v>
      </c>
      <c r="G27" s="282" t="s">
        <v>3582</v>
      </c>
      <c r="H27" s="54" t="s">
        <v>2506</v>
      </c>
      <c r="I27" s="383" t="s">
        <v>2507</v>
      </c>
      <c r="J27" s="50" t="s">
        <v>49</v>
      </c>
      <c r="K27" s="71"/>
      <c r="L27" s="80"/>
      <c r="M27" s="59" t="s">
        <v>323</v>
      </c>
      <c r="N27" s="81"/>
      <c r="O27" s="132"/>
      <c r="P27" s="62"/>
      <c r="Q27" s="63"/>
      <c r="R27" s="64"/>
      <c r="S27" s="88"/>
      <c r="T27" s="109"/>
      <c r="U27" s="96"/>
      <c r="V27" s="89" t="s">
        <v>54</v>
      </c>
      <c r="W27" s="8"/>
      <c r="X27" s="8"/>
      <c r="Y27" s="8"/>
      <c r="Z27" s="8"/>
      <c r="AA27" s="8"/>
      <c r="AB27" s="8"/>
      <c r="AC27" s="8"/>
      <c r="AD27" s="8"/>
    </row>
    <row r="28">
      <c r="A28" s="50"/>
      <c r="B28" s="50"/>
      <c r="C28" s="79"/>
      <c r="D28" s="91"/>
      <c r="E28" s="92"/>
      <c r="F28" s="50"/>
      <c r="G28" s="54"/>
      <c r="H28" s="54"/>
      <c r="I28" s="55"/>
      <c r="J28" s="50"/>
      <c r="K28" s="57"/>
      <c r="L28" s="58"/>
      <c r="M28" s="133"/>
      <c r="N28" s="81"/>
      <c r="O28" s="132"/>
      <c r="P28" s="73"/>
      <c r="Q28" s="74"/>
      <c r="R28" s="75"/>
      <c r="S28" s="88"/>
      <c r="T28" s="109"/>
      <c r="U28" s="96"/>
      <c r="V28" s="89"/>
      <c r="W28" s="8"/>
      <c r="X28" s="8"/>
      <c r="Y28" s="8"/>
      <c r="Z28" s="8"/>
      <c r="AA28" s="8"/>
      <c r="AB28" s="8"/>
      <c r="AC28" s="8"/>
      <c r="AD28" s="8"/>
    </row>
    <row r="29">
      <c r="A29" s="50"/>
      <c r="B29" s="50"/>
      <c r="C29" s="79"/>
      <c r="D29" s="91"/>
      <c r="E29" s="53"/>
      <c r="F29" s="50"/>
      <c r="G29" s="54"/>
      <c r="H29" s="54"/>
      <c r="I29" s="55"/>
      <c r="J29" s="56"/>
      <c r="K29" s="134"/>
      <c r="L29" s="58"/>
      <c r="M29" s="119"/>
      <c r="N29" s="86"/>
      <c r="O29" s="61"/>
      <c r="P29" s="62"/>
      <c r="Q29" s="63"/>
      <c r="R29" s="64"/>
      <c r="S29" s="88"/>
      <c r="T29" s="109"/>
      <c r="U29" s="135"/>
      <c r="V29" s="53"/>
      <c r="W29" s="136" t="s">
        <v>33</v>
      </c>
      <c r="X29" s="137">
        <f>SUM(X13,X20,X25)</f>
        <v>4179</v>
      </c>
      <c r="Y29" s="8"/>
      <c r="Z29" s="8"/>
      <c r="AA29" s="8"/>
      <c r="AB29" s="8"/>
      <c r="AC29" s="8"/>
      <c r="AD29" s="8"/>
    </row>
    <row r="30">
      <c r="A30" s="50"/>
      <c r="B30" s="50"/>
      <c r="C30" s="79"/>
      <c r="D30" s="91"/>
      <c r="E30" s="53"/>
      <c r="F30" s="50"/>
      <c r="G30" s="54"/>
      <c r="H30" s="54"/>
      <c r="I30" s="55"/>
      <c r="J30" s="50"/>
      <c r="K30" s="134"/>
      <c r="L30" s="58"/>
      <c r="M30" s="59"/>
      <c r="N30" s="122"/>
      <c r="O30" s="61"/>
      <c r="P30" s="62"/>
      <c r="Q30" s="63"/>
      <c r="R30" s="64"/>
      <c r="S30" s="76"/>
      <c r="T30" s="95"/>
      <c r="U30" s="138"/>
      <c r="V30" s="53"/>
      <c r="W30" s="8"/>
      <c r="X30" s="8"/>
      <c r="Y30" s="8"/>
      <c r="Z30" s="8"/>
      <c r="AA30" s="8"/>
      <c r="AB30" s="8"/>
      <c r="AC30" s="8"/>
      <c r="AD30" s="8"/>
    </row>
    <row r="31">
      <c r="A31" s="50"/>
      <c r="B31" s="50"/>
      <c r="C31" s="79"/>
      <c r="D31" s="70"/>
      <c r="E31" s="53"/>
      <c r="F31" s="50"/>
      <c r="G31" s="54"/>
      <c r="H31" s="54"/>
      <c r="I31" s="55"/>
      <c r="J31" s="50"/>
      <c r="K31" s="71"/>
      <c r="L31" s="58"/>
      <c r="M31" s="59"/>
      <c r="N31" s="86"/>
      <c r="O31" s="127"/>
      <c r="P31" s="62"/>
      <c r="Q31" s="63"/>
      <c r="R31" s="64"/>
      <c r="S31" s="88"/>
      <c r="T31" s="95"/>
      <c r="U31" s="138"/>
      <c r="V31" s="53"/>
      <c r="W31" s="8"/>
      <c r="X31" s="8"/>
      <c r="Y31" s="8"/>
      <c r="Z31" s="8"/>
      <c r="AA31" s="8"/>
      <c r="AB31" s="8"/>
      <c r="AC31" s="8"/>
      <c r="AD31" s="8"/>
    </row>
    <row r="32">
      <c r="A32" s="50"/>
      <c r="B32" s="50"/>
      <c r="C32" s="51"/>
      <c r="D32" s="52"/>
      <c r="E32" s="92"/>
      <c r="F32" s="50"/>
      <c r="G32" s="54"/>
      <c r="H32" s="54"/>
      <c r="I32" s="55"/>
      <c r="J32" s="56"/>
      <c r="K32" s="71"/>
      <c r="L32" s="80"/>
      <c r="M32" s="59"/>
      <c r="N32" s="86"/>
      <c r="O32" s="61"/>
      <c r="P32" s="62"/>
      <c r="Q32" s="63"/>
      <c r="R32" s="64"/>
      <c r="S32" s="139"/>
      <c r="T32" s="140"/>
      <c r="U32" s="138"/>
      <c r="V32" s="53"/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/>
      <c r="C33" s="141"/>
      <c r="D33" s="70"/>
      <c r="E33" s="53"/>
      <c r="F33" s="50"/>
      <c r="G33" s="54"/>
      <c r="H33" s="54"/>
      <c r="I33" s="55"/>
      <c r="J33" s="56"/>
      <c r="K33" s="71"/>
      <c r="L33" s="58"/>
      <c r="M33" s="59"/>
      <c r="N33" s="81"/>
      <c r="O33" s="61"/>
      <c r="P33" s="87"/>
      <c r="Q33" s="43"/>
      <c r="R33" s="44"/>
      <c r="S33" s="139"/>
      <c r="T33" s="140"/>
      <c r="U33" s="138"/>
      <c r="V33" s="53"/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/>
      <c r="C34" s="51"/>
      <c r="D34" s="70"/>
      <c r="E34" s="92"/>
      <c r="F34" s="50"/>
      <c r="G34" s="142"/>
      <c r="H34" s="142"/>
      <c r="I34" s="55"/>
      <c r="J34" s="56"/>
      <c r="K34" s="71"/>
      <c r="L34" s="58"/>
      <c r="M34" s="143"/>
      <c r="N34" s="86"/>
      <c r="O34" s="61"/>
      <c r="P34" s="62"/>
      <c r="Q34" s="63"/>
      <c r="R34" s="64"/>
      <c r="S34" s="139"/>
      <c r="T34" s="140"/>
      <c r="U34" s="135"/>
      <c r="V34" s="53"/>
      <c r="W34" s="8"/>
      <c r="X34" s="8"/>
      <c r="Y34" s="8"/>
      <c r="Z34" s="8"/>
      <c r="AA34" s="8"/>
      <c r="AB34" s="8"/>
      <c r="AC34" s="8"/>
      <c r="AD34" s="8"/>
    </row>
    <row r="35">
      <c r="A35" s="50"/>
      <c r="B35" s="50"/>
      <c r="C35" s="144"/>
      <c r="D35" s="84"/>
      <c r="E35" s="53"/>
      <c r="F35" s="50"/>
      <c r="G35" s="54"/>
      <c r="H35" s="54"/>
      <c r="I35" s="55"/>
      <c r="J35" s="56"/>
      <c r="K35" s="71"/>
      <c r="L35" s="58"/>
      <c r="M35" s="143"/>
      <c r="N35" s="86"/>
      <c r="O35" s="61"/>
      <c r="P35" s="62"/>
      <c r="Q35" s="63"/>
      <c r="R35" s="64"/>
      <c r="S35" s="139"/>
      <c r="T35" s="140"/>
      <c r="U35" s="138"/>
      <c r="V35" s="53"/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/>
      <c r="C36" s="51"/>
      <c r="D36" s="145"/>
      <c r="E36" s="53"/>
      <c r="F36" s="50"/>
      <c r="G36" s="54"/>
      <c r="H36" s="54"/>
      <c r="I36" s="55"/>
      <c r="J36" s="50"/>
      <c r="K36" s="71"/>
      <c r="L36" s="58"/>
      <c r="M36" s="119"/>
      <c r="N36" s="86"/>
      <c r="O36" s="61"/>
      <c r="P36" s="73"/>
      <c r="Q36" s="74"/>
      <c r="R36" s="75"/>
      <c r="S36" s="139"/>
      <c r="T36" s="146"/>
      <c r="U36" s="138"/>
      <c r="V36" s="53"/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51"/>
      <c r="D37" s="147"/>
      <c r="E37" s="92"/>
      <c r="F37" s="50"/>
      <c r="G37" s="54"/>
      <c r="H37" s="54"/>
      <c r="I37" s="54"/>
      <c r="J37" s="56"/>
      <c r="K37" s="71"/>
      <c r="L37" s="58"/>
      <c r="M37" s="107"/>
      <c r="N37" s="86"/>
      <c r="O37" s="61"/>
      <c r="P37" s="87"/>
      <c r="Q37" s="43"/>
      <c r="R37" s="44"/>
      <c r="S37" s="139"/>
      <c r="T37" s="140"/>
      <c r="U37" s="138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79"/>
      <c r="D38" s="147"/>
      <c r="E38" s="92"/>
      <c r="F38" s="50"/>
      <c r="G38" s="54"/>
      <c r="H38" s="54"/>
      <c r="I38" s="54"/>
      <c r="J38" s="56"/>
      <c r="K38" s="57"/>
      <c r="L38" s="58"/>
      <c r="M38" s="59"/>
      <c r="N38" s="86"/>
      <c r="O38" s="61"/>
      <c r="P38" s="62"/>
      <c r="Q38" s="63"/>
      <c r="R38" s="64"/>
      <c r="S38" s="139"/>
      <c r="T38" s="140"/>
      <c r="U38" s="135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79"/>
      <c r="D39" s="52"/>
      <c r="E39" s="53"/>
      <c r="F39" s="50"/>
      <c r="G39" s="148"/>
      <c r="H39" s="148"/>
      <c r="I39" s="54"/>
      <c r="J39" s="56"/>
      <c r="K39" s="57"/>
      <c r="L39" s="58"/>
      <c r="M39" s="59"/>
      <c r="N39" s="86"/>
      <c r="O39" s="61"/>
      <c r="P39" s="62"/>
      <c r="Q39" s="63"/>
      <c r="R39" s="64"/>
      <c r="S39" s="149"/>
      <c r="T39" s="140"/>
      <c r="U39" s="135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79"/>
      <c r="D40" s="52"/>
      <c r="E40" s="53"/>
      <c r="F40" s="50"/>
      <c r="G40" s="150"/>
      <c r="H40" s="150"/>
      <c r="I40" s="55"/>
      <c r="J40" s="50"/>
      <c r="K40" s="71"/>
      <c r="L40" s="58"/>
      <c r="M40" s="59"/>
      <c r="N40" s="81"/>
      <c r="O40" s="61"/>
      <c r="P40" s="73"/>
      <c r="Q40" s="74"/>
      <c r="R40" s="75"/>
      <c r="S40" s="139"/>
      <c r="T40" s="140"/>
      <c r="U40" s="135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70"/>
      <c r="E41" s="53"/>
      <c r="F41" s="50"/>
      <c r="G41" s="54"/>
      <c r="H41" s="54"/>
      <c r="I41" s="55"/>
      <c r="J41" s="56"/>
      <c r="K41" s="71"/>
      <c r="L41" s="58"/>
      <c r="M41" s="59"/>
      <c r="N41" s="86"/>
      <c r="O41" s="61"/>
      <c r="P41" s="151"/>
      <c r="Q41" s="152"/>
      <c r="R41" s="153"/>
      <c r="S41" s="139"/>
      <c r="T41" s="140"/>
      <c r="U41" s="138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52"/>
      <c r="E42" s="53"/>
      <c r="F42" s="50"/>
      <c r="G42" s="54"/>
      <c r="H42" s="54"/>
      <c r="I42" s="53"/>
      <c r="J42" s="56"/>
      <c r="K42" s="134"/>
      <c r="L42" s="58"/>
      <c r="M42" s="59"/>
      <c r="N42" s="86"/>
      <c r="O42" s="61"/>
      <c r="P42" s="62"/>
      <c r="Q42" s="63"/>
      <c r="R42" s="64"/>
      <c r="S42" s="139"/>
      <c r="T42" s="140"/>
      <c r="U42" s="135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91"/>
      <c r="E43" s="92"/>
      <c r="F43" s="50"/>
      <c r="G43" s="54"/>
      <c r="H43" s="54"/>
      <c r="I43" s="55"/>
      <c r="J43" s="56"/>
      <c r="K43" s="71"/>
      <c r="L43" s="58"/>
      <c r="M43" s="107"/>
      <c r="N43" s="154"/>
      <c r="O43" s="127"/>
      <c r="P43" s="62"/>
      <c r="Q43" s="63"/>
      <c r="R43" s="64"/>
      <c r="S43" s="139"/>
      <c r="T43" s="140"/>
      <c r="U43" s="138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51"/>
      <c r="D44" s="52"/>
      <c r="E44" s="53"/>
      <c r="F44" s="50"/>
      <c r="G44" s="54"/>
      <c r="H44" s="54"/>
      <c r="I44" s="55"/>
      <c r="J44" s="56"/>
      <c r="K44" s="71"/>
      <c r="L44" s="93"/>
      <c r="M44" s="59"/>
      <c r="N44" s="155"/>
      <c r="O44" s="61"/>
      <c r="P44" s="62"/>
      <c r="Q44" s="63"/>
      <c r="R44" s="64"/>
      <c r="S44" s="139"/>
      <c r="T44" s="140"/>
      <c r="U44" s="138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79"/>
      <c r="D45" s="156"/>
      <c r="E45" s="92"/>
      <c r="F45" s="50"/>
      <c r="G45" s="157"/>
      <c r="H45" s="157"/>
      <c r="I45" s="150"/>
      <c r="J45" s="56"/>
      <c r="K45" s="158"/>
      <c r="L45" s="58"/>
      <c r="M45" s="59"/>
      <c r="N45" s="154"/>
      <c r="O45" s="61"/>
      <c r="P45" s="62"/>
      <c r="Q45" s="63"/>
      <c r="R45" s="64"/>
      <c r="S45" s="139"/>
      <c r="T45" s="146"/>
      <c r="U45" s="138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79"/>
      <c r="D46" s="91"/>
      <c r="E46" s="53"/>
      <c r="F46" s="50"/>
      <c r="G46" s="54"/>
      <c r="H46" s="54"/>
      <c r="I46" s="55"/>
      <c r="J46" s="50"/>
      <c r="K46" s="71"/>
      <c r="L46" s="58"/>
      <c r="M46" s="59"/>
      <c r="N46" s="159"/>
      <c r="O46" s="61"/>
      <c r="P46" s="62"/>
      <c r="Q46" s="63"/>
      <c r="R46" s="64"/>
      <c r="S46" s="139"/>
      <c r="T46" s="146"/>
      <c r="U46" s="103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91"/>
      <c r="E47" s="92"/>
      <c r="F47" s="50"/>
      <c r="G47" s="54"/>
      <c r="H47" s="54"/>
      <c r="I47" s="55"/>
      <c r="J47" s="50"/>
      <c r="K47" s="57"/>
      <c r="L47" s="58"/>
      <c r="M47" s="59"/>
      <c r="N47" s="160"/>
      <c r="O47" s="132"/>
      <c r="P47" s="62"/>
      <c r="Q47" s="63"/>
      <c r="R47" s="64"/>
      <c r="S47" s="149"/>
      <c r="T47" s="140"/>
      <c r="U47" s="103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161"/>
      <c r="E48" s="92"/>
      <c r="F48" s="50"/>
      <c r="G48" s="54"/>
      <c r="H48" s="54"/>
      <c r="I48" s="55"/>
      <c r="J48" s="50"/>
      <c r="K48" s="71"/>
      <c r="L48" s="93"/>
      <c r="M48" s="59"/>
      <c r="N48" s="160"/>
      <c r="O48" s="61"/>
      <c r="P48" s="62"/>
      <c r="Q48" s="63"/>
      <c r="R48" s="64"/>
      <c r="S48" s="139"/>
      <c r="T48" s="140"/>
      <c r="U48" s="96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51"/>
      <c r="D49" s="52"/>
      <c r="E49" s="92"/>
      <c r="F49" s="50"/>
      <c r="G49" s="162"/>
      <c r="H49" s="162"/>
      <c r="I49" s="55"/>
      <c r="J49" s="56"/>
      <c r="K49" s="71"/>
      <c r="L49" s="58"/>
      <c r="M49" s="143"/>
      <c r="N49" s="160"/>
      <c r="O49" s="61"/>
      <c r="P49" s="73"/>
      <c r="Q49" s="74"/>
      <c r="R49" s="75"/>
      <c r="S49" s="163"/>
      <c r="T49" s="164"/>
      <c r="U49" s="103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79"/>
      <c r="D50" s="52"/>
      <c r="E50" s="92"/>
      <c r="F50" s="50"/>
      <c r="G50" s="54"/>
      <c r="H50" s="54"/>
      <c r="I50" s="54"/>
      <c r="J50" s="56"/>
      <c r="K50" s="71"/>
      <c r="L50" s="58"/>
      <c r="M50" s="165"/>
      <c r="N50" s="160"/>
      <c r="O50" s="61"/>
      <c r="P50" s="62"/>
      <c r="Q50" s="63"/>
      <c r="R50" s="64"/>
      <c r="S50" s="163"/>
      <c r="T50" s="166"/>
      <c r="U50" s="135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2"/>
      <c r="F51" s="50"/>
      <c r="G51" s="54"/>
      <c r="H51" s="54"/>
      <c r="I51" s="54"/>
      <c r="J51" s="56"/>
      <c r="K51" s="71"/>
      <c r="L51" s="58"/>
      <c r="M51" s="165"/>
      <c r="N51" s="160"/>
      <c r="O51" s="61"/>
      <c r="P51" s="87"/>
      <c r="Q51" s="43"/>
      <c r="R51" s="44"/>
      <c r="S51" s="163"/>
      <c r="T51" s="166"/>
      <c r="U51" s="138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45"/>
      <c r="E52" s="53"/>
      <c r="F52" s="50"/>
      <c r="G52" s="54"/>
      <c r="H52" s="54"/>
      <c r="I52" s="167"/>
      <c r="J52" s="50"/>
      <c r="K52" s="57"/>
      <c r="L52" s="58"/>
      <c r="M52" s="165"/>
      <c r="N52" s="160"/>
      <c r="O52" s="61"/>
      <c r="P52" s="73"/>
      <c r="Q52" s="74"/>
      <c r="R52" s="75"/>
      <c r="S52" s="168"/>
      <c r="T52" s="166"/>
      <c r="U52" s="138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9"/>
      <c r="E53" s="92"/>
      <c r="F53" s="50"/>
      <c r="G53" s="54"/>
      <c r="H53" s="54"/>
      <c r="I53" s="55"/>
      <c r="J53" s="56"/>
      <c r="K53" s="57"/>
      <c r="L53" s="58"/>
      <c r="M53" s="170"/>
      <c r="N53" s="160"/>
      <c r="O53" s="171"/>
      <c r="P53" s="73"/>
      <c r="Q53" s="74"/>
      <c r="R53" s="75"/>
      <c r="S53" s="163"/>
      <c r="T53" s="166"/>
      <c r="U53" s="138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9"/>
      <c r="E54" s="92"/>
      <c r="F54" s="50"/>
      <c r="G54" s="54"/>
      <c r="H54" s="54"/>
      <c r="I54" s="55"/>
      <c r="J54" s="56"/>
      <c r="K54" s="71"/>
      <c r="L54" s="93"/>
      <c r="M54" s="165"/>
      <c r="N54" s="172"/>
      <c r="O54" s="171"/>
      <c r="P54" s="62"/>
      <c r="Q54" s="63"/>
      <c r="R54" s="64"/>
      <c r="S54" s="163"/>
      <c r="T54" s="166"/>
      <c r="U54" s="138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2"/>
      <c r="F55" s="50"/>
      <c r="G55" s="106"/>
      <c r="H55" s="106"/>
      <c r="I55" s="55"/>
      <c r="J55" s="56"/>
      <c r="K55" s="158"/>
      <c r="L55" s="58"/>
      <c r="M55" s="165"/>
      <c r="N55" s="160"/>
      <c r="O55" s="171"/>
      <c r="P55" s="73"/>
      <c r="Q55" s="74"/>
      <c r="R55" s="75"/>
      <c r="S55" s="163"/>
      <c r="T55" s="164"/>
      <c r="U55" s="138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73"/>
      <c r="F56" s="50"/>
      <c r="G56" s="54"/>
      <c r="H56" s="54"/>
      <c r="I56" s="55"/>
      <c r="J56" s="56"/>
      <c r="K56" s="71"/>
      <c r="L56" s="174"/>
      <c r="M56" s="165"/>
      <c r="N56" s="172"/>
      <c r="O56" s="171"/>
      <c r="P56" s="62"/>
      <c r="Q56" s="63"/>
      <c r="R56" s="64"/>
      <c r="S56" s="168"/>
      <c r="T56" s="166"/>
      <c r="U56" s="138"/>
      <c r="V56" s="89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5"/>
      <c r="H57" s="175"/>
      <c r="I57" s="55"/>
      <c r="J57" s="56"/>
      <c r="K57" s="71"/>
      <c r="L57" s="58"/>
      <c r="M57" s="165"/>
      <c r="N57" s="176"/>
      <c r="O57" s="171"/>
      <c r="P57" s="62"/>
      <c r="Q57" s="63"/>
      <c r="R57" s="64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5"/>
      <c r="J58" s="56"/>
      <c r="K58" s="177"/>
      <c r="L58" s="58"/>
      <c r="M58" s="165"/>
      <c r="N58" s="160"/>
      <c r="O58" s="171"/>
      <c r="P58" s="151"/>
      <c r="Q58" s="152"/>
      <c r="R58" s="153"/>
      <c r="S58" s="168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5"/>
      <c r="J59" s="56"/>
      <c r="K59" s="178"/>
      <c r="L59" s="58"/>
      <c r="M59" s="165"/>
      <c r="N59" s="172"/>
      <c r="O59" s="179"/>
      <c r="P59" s="151"/>
      <c r="Q59" s="152"/>
      <c r="R59" s="153"/>
      <c r="S59" s="168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5"/>
      <c r="J60" s="56"/>
      <c r="K60" s="177"/>
      <c r="L60" s="58"/>
      <c r="M60" s="180"/>
      <c r="N60" s="172"/>
      <c r="O60" s="171"/>
      <c r="P60" s="62"/>
      <c r="Q60" s="63"/>
      <c r="R60" s="64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41"/>
      <c r="E61" s="23"/>
      <c r="F61" s="50"/>
      <c r="G61" s="54"/>
      <c r="H61" s="54"/>
      <c r="I61" s="55"/>
      <c r="J61" s="56"/>
      <c r="K61" s="177"/>
      <c r="L61" s="58"/>
      <c r="M61" s="165"/>
      <c r="N61" s="176"/>
      <c r="O61" s="171"/>
      <c r="P61" s="73"/>
      <c r="Q61" s="74"/>
      <c r="R61" s="75"/>
      <c r="S61" s="163"/>
      <c r="T61" s="166"/>
      <c r="U61" s="138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9"/>
      <c r="D62" s="51"/>
      <c r="E62" s="23"/>
      <c r="F62" s="50"/>
      <c r="G62" s="54"/>
      <c r="H62" s="54"/>
      <c r="I62" s="55"/>
      <c r="J62" s="56"/>
      <c r="K62" s="177"/>
      <c r="L62" s="58"/>
      <c r="M62" s="165"/>
      <c r="N62" s="172"/>
      <c r="O62" s="171"/>
      <c r="P62" s="73"/>
      <c r="Q62" s="74"/>
      <c r="R62" s="75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177"/>
      <c r="L63" s="93"/>
      <c r="M63" s="165"/>
      <c r="N63" s="181"/>
      <c r="O63" s="179"/>
      <c r="P63" s="73"/>
      <c r="Q63" s="74"/>
      <c r="R63" s="75"/>
      <c r="S63" s="163"/>
      <c r="T63" s="166"/>
      <c r="U63" s="135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177"/>
      <c r="L64" s="58"/>
      <c r="M64" s="165"/>
      <c r="N64" s="181"/>
      <c r="O64" s="171"/>
      <c r="P64" s="73"/>
      <c r="Q64" s="74"/>
      <c r="R64" s="75"/>
      <c r="S64" s="163"/>
      <c r="T64" s="166"/>
      <c r="U64" s="138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177"/>
      <c r="L65" s="58"/>
      <c r="M65" s="170"/>
      <c r="N65" s="181"/>
      <c r="O65" s="179"/>
      <c r="P65" s="62"/>
      <c r="Q65" s="63"/>
      <c r="R65" s="64"/>
      <c r="S65" s="163"/>
      <c r="T65" s="166"/>
      <c r="U65" s="138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177"/>
      <c r="L66" s="93"/>
      <c r="M66" s="170"/>
      <c r="N66" s="181"/>
      <c r="O66" s="179"/>
      <c r="P66" s="73"/>
      <c r="Q66" s="74"/>
      <c r="R66" s="75"/>
      <c r="S66" s="163"/>
      <c r="T66" s="166"/>
      <c r="U66" s="138"/>
      <c r="V66" s="182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178"/>
      <c r="L67" s="93"/>
      <c r="M67" s="165"/>
      <c r="N67" s="172"/>
      <c r="O67" s="179"/>
      <c r="P67" s="62"/>
      <c r="Q67" s="63"/>
      <c r="R67" s="64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178"/>
      <c r="L68" s="93"/>
      <c r="M68" s="170"/>
      <c r="N68" s="176"/>
      <c r="O68" s="171"/>
      <c r="P68" s="73"/>
      <c r="Q68" s="74"/>
      <c r="R68" s="75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177"/>
      <c r="L69" s="93"/>
      <c r="M69" s="170"/>
      <c r="N69" s="160"/>
      <c r="O69" s="183"/>
      <c r="P69" s="73"/>
      <c r="Q69" s="74"/>
      <c r="R69" s="75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185"/>
      <c r="L70" s="93"/>
      <c r="M70" s="165"/>
      <c r="N70" s="172"/>
      <c r="O70" s="179"/>
      <c r="P70" s="62"/>
      <c r="Q70" s="63"/>
      <c r="R70" s="64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186"/>
      <c r="L71" s="93"/>
      <c r="M71" s="170"/>
      <c r="N71" s="172"/>
      <c r="O71" s="179"/>
      <c r="P71" s="73"/>
      <c r="Q71" s="74"/>
      <c r="R71" s="75"/>
      <c r="S71" s="163"/>
      <c r="T71" s="166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177"/>
      <c r="L72" s="93"/>
      <c r="M72" s="187"/>
      <c r="N72" s="172"/>
      <c r="O72" s="179"/>
      <c r="P72" s="73"/>
      <c r="Q72" s="74"/>
      <c r="R72" s="75"/>
      <c r="S72" s="163"/>
      <c r="T72" s="166"/>
      <c r="U72" s="138"/>
      <c r="V72" s="89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185"/>
      <c r="L73" s="58"/>
      <c r="M73" s="170"/>
      <c r="N73" s="172"/>
      <c r="O73" s="179"/>
      <c r="P73" s="73"/>
      <c r="Q73" s="74"/>
      <c r="R73" s="75"/>
      <c r="S73" s="163"/>
      <c r="T73" s="166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190"/>
      <c r="L74" s="58"/>
      <c r="M74" s="191"/>
      <c r="N74" s="192"/>
      <c r="O74" s="193"/>
      <c r="P74" s="73"/>
      <c r="Q74" s="74"/>
      <c r="R74" s="75"/>
      <c r="S74" s="194"/>
      <c r="T74" s="195"/>
      <c r="U74" s="138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196"/>
      <c r="L75" s="93"/>
      <c r="M75" s="191"/>
      <c r="N75" s="192"/>
      <c r="O75" s="197"/>
      <c r="P75" s="151"/>
      <c r="Q75" s="152"/>
      <c r="R75" s="153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190"/>
      <c r="L76" s="93"/>
      <c r="M76" s="198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190"/>
      <c r="L77" s="58"/>
      <c r="M77" s="191"/>
      <c r="N77" s="192"/>
      <c r="O77" s="197"/>
      <c r="P77" s="73"/>
      <c r="Q77" s="74"/>
      <c r="R77" s="75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196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199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196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18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1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190"/>
      <c r="L82" s="93"/>
      <c r="M82" s="191"/>
      <c r="N82" s="192"/>
      <c r="O82" s="197"/>
      <c r="P82" s="73"/>
      <c r="Q82" s="74"/>
      <c r="R82" s="75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190"/>
      <c r="L83" s="93"/>
      <c r="M83" s="191"/>
      <c r="N83" s="192"/>
      <c r="O83" s="197"/>
      <c r="P83" s="73"/>
      <c r="Q83" s="74"/>
      <c r="R83" s="75"/>
      <c r="S83" s="194"/>
      <c r="T83" s="195"/>
      <c r="U83" s="138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03"/>
      <c r="L85" s="204"/>
      <c r="M85" s="205"/>
      <c r="N85" s="206"/>
      <c r="O85" s="207"/>
      <c r="P85" s="208"/>
      <c r="Q85" s="209"/>
      <c r="R85" s="210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203"/>
      <c r="L86" s="204"/>
      <c r="M86" s="205"/>
      <c r="N86" s="206"/>
      <c r="O86" s="207"/>
      <c r="P86" s="208"/>
      <c r="Q86" s="209"/>
      <c r="R86" s="210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214"/>
      <c r="L87" s="204"/>
      <c r="M87" s="215"/>
      <c r="N87" s="216"/>
      <c r="O87" s="217"/>
      <c r="P87" s="218"/>
      <c r="Q87" s="219"/>
      <c r="R87" s="220"/>
      <c r="S87" s="22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203"/>
      <c r="L94" s="222"/>
      <c r="M94" s="205"/>
      <c r="N94" s="206"/>
      <c r="O94" s="207"/>
      <c r="P94" s="223"/>
      <c r="Q94" s="224"/>
      <c r="R94" s="225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203"/>
      <c r="L95" s="222"/>
      <c r="M95" s="205"/>
      <c r="N95" s="206"/>
      <c r="O95" s="207"/>
      <c r="P95" s="223"/>
      <c r="Q95" s="224"/>
      <c r="R95" s="225"/>
      <c r="S95" s="211"/>
      <c r="T95" s="212"/>
      <c r="U95" s="213"/>
      <c r="V95" s="202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231"/>
      <c r="Q96" s="231"/>
      <c r="R96" s="231"/>
      <c r="S96" s="232"/>
      <c r="T96" s="232"/>
      <c r="U96" s="233"/>
      <c r="V96" s="234">
        <f>SUM(V7:V95)</f>
        <v>3110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240" t="s">
        <v>34</v>
      </c>
      <c r="L97" s="241"/>
      <c r="Q97" s="241"/>
      <c r="R97" s="241"/>
      <c r="S97" s="232"/>
      <c r="T97" s="232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89">
        <f>SUM(K7:K95)</f>
        <v>0</v>
      </c>
      <c r="L98" s="245" t="s">
        <v>35</v>
      </c>
      <c r="M98" s="246"/>
      <c r="Q98" s="246"/>
      <c r="R98" s="246"/>
      <c r="S98" s="247"/>
      <c r="T98" s="247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89">
        <f>SUM(K98*1%)</f>
        <v>0</v>
      </c>
      <c r="L99" s="248">
        <f>SUM(L7:L95)</f>
        <v>0</v>
      </c>
      <c r="M99" s="249" t="s">
        <v>24</v>
      </c>
      <c r="Q99" s="249"/>
      <c r="R99" s="249"/>
      <c r="S99" s="250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251"/>
      <c r="L100" s="91">
        <f>SUM(L99*1%)</f>
        <v>0</v>
      </c>
      <c r="M100" s="252" t="s">
        <v>37</v>
      </c>
      <c r="N100" s="253"/>
      <c r="Q100" s="253"/>
      <c r="R100" s="253"/>
      <c r="S100" s="232"/>
      <c r="T100" s="232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98">
        <f>SUM(O12,P25)</f>
        <v>414</v>
      </c>
      <c r="I101" s="3"/>
      <c r="J101" s="1"/>
      <c r="K101" s="8"/>
      <c r="L101" s="251"/>
      <c r="M101" s="248">
        <f>SUM(M7:M95)</f>
        <v>0</v>
      </c>
      <c r="N101" s="253"/>
      <c r="Q101" s="253"/>
      <c r="R101" s="253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SUM(K98,L99,M101,N103,O104,R108)</f>
        <v>1631</v>
      </c>
      <c r="I102" s="3"/>
      <c r="J102" s="1"/>
      <c r="K102" s="8"/>
      <c r="L102" s="8"/>
      <c r="M102" s="91">
        <f>SUM(M101*1%)</f>
        <v>0</v>
      </c>
      <c r="N102" s="260" t="s">
        <v>40</v>
      </c>
      <c r="O102" s="231"/>
      <c r="Q102" s="231"/>
      <c r="R102" s="231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SUM(S109,T110,U111)</f>
        <v>1604</v>
      </c>
      <c r="I103" s="3"/>
      <c r="J103" s="1"/>
      <c r="K103" s="8"/>
      <c r="L103" s="8"/>
      <c r="M103" s="18"/>
      <c r="N103" s="189">
        <f>SUM(N7:N95)</f>
        <v>544</v>
      </c>
      <c r="O103" s="261" t="s">
        <v>42</v>
      </c>
      <c r="P103" s="262"/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SUM(P106,Q107)</f>
        <v>2394</v>
      </c>
      <c r="I104" s="3"/>
      <c r="J104" s="1"/>
      <c r="K104" s="8"/>
      <c r="L104" s="8"/>
      <c r="M104" s="1"/>
      <c r="N104" s="189">
        <f>SUM(N103*1%)</f>
        <v>5.44</v>
      </c>
      <c r="O104" s="189">
        <f>SUM(O7:O95)</f>
        <v>387</v>
      </c>
      <c r="P104" s="262"/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8"/>
      <c r="L105" s="8"/>
      <c r="M105" s="1"/>
      <c r="N105" s="1"/>
      <c r="O105" s="189">
        <f>SUM(O104*1%)</f>
        <v>3.87</v>
      </c>
      <c r="P105" s="263" t="s">
        <v>44</v>
      </c>
      <c r="Q105" s="262"/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SUM(S10,S23,P24)</f>
        <v>910</v>
      </c>
      <c r="I106" s="282">
        <v>0.0</v>
      </c>
      <c r="J106" s="1"/>
      <c r="K106" s="8"/>
      <c r="L106" s="8"/>
      <c r="M106" s="1"/>
      <c r="N106" s="1"/>
      <c r="O106" s="8"/>
      <c r="P106" s="189">
        <f>SUM(P7:P96)</f>
        <v>2394</v>
      </c>
      <c r="Q106" s="267" t="s">
        <v>46</v>
      </c>
      <c r="R106" s="262"/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2">
        <f>SUM(O11,O12,N13,N14,O16,P19,P22,P25)</f>
        <v>1775</v>
      </c>
      <c r="I107" s="322">
        <f>SUM(P25)</f>
        <v>294</v>
      </c>
      <c r="J107" s="1"/>
      <c r="K107" s="8"/>
      <c r="L107" s="8"/>
      <c r="M107" s="1"/>
      <c r="N107" s="1"/>
      <c r="O107" s="8"/>
      <c r="P107" s="189">
        <f>SUM(P106*2%)</f>
        <v>47.88</v>
      </c>
      <c r="Q107" s="17">
        <f>SUM(Q7:Q95)</f>
        <v>0</v>
      </c>
      <c r="R107" s="270" t="s">
        <v>48</v>
      </c>
      <c r="S107" s="256"/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23">
        <f>SUM(U7,P8,R9,N15,U17,R20,U21)</f>
        <v>2944</v>
      </c>
      <c r="I108" s="282">
        <v>0.0</v>
      </c>
      <c r="J108" s="1"/>
      <c r="K108" s="8"/>
      <c r="L108" s="8"/>
      <c r="M108" s="1"/>
      <c r="N108" s="1"/>
      <c r="O108" s="8"/>
      <c r="P108" s="18"/>
      <c r="Q108" s="189">
        <f>SUM(Q107*2%)</f>
        <v>0</v>
      </c>
      <c r="R108" s="17">
        <f>SUM(R7:R95)</f>
        <v>700</v>
      </c>
      <c r="S108" s="272" t="s">
        <v>50</v>
      </c>
      <c r="T108" s="256"/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89">
        <f>SUM(R108*1%)</f>
        <v>7</v>
      </c>
      <c r="S109" s="189">
        <f>SUM(S7:S96)</f>
        <v>560</v>
      </c>
      <c r="T109" s="273" t="s">
        <v>47</v>
      </c>
      <c r="U109" s="233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189">
        <f>SUM(S109*2%)</f>
        <v>11.2</v>
      </c>
      <c r="T110" s="189">
        <f>SUM(T7:T96)</f>
        <v>0</v>
      </c>
      <c r="U110" s="274" t="s">
        <v>49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189">
        <f>SUM(T110*2%)</f>
        <v>0</v>
      </c>
      <c r="U111" s="275">
        <f>SUM(U7:U96)</f>
        <v>1044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189">
        <f>SUM(U111*2%)</f>
        <v>20.88</v>
      </c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276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77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8"/>
      <c r="L1003" s="8"/>
      <c r="M1003" s="1"/>
      <c r="N1003" s="1"/>
      <c r="O1003" s="8"/>
      <c r="P1003" s="1"/>
      <c r="Q1003" s="1"/>
      <c r="R1003" s="1"/>
      <c r="S1003" s="8"/>
      <c r="T1003" s="8"/>
      <c r="U1003" s="277"/>
      <c r="V1003" s="8"/>
      <c r="Y1003" s="8"/>
      <c r="Z1003" s="8"/>
      <c r="AA1003" s="8"/>
      <c r="AB1003" s="8"/>
      <c r="AC1003" s="8"/>
      <c r="AD1003" s="8"/>
    </row>
    <row r="1004">
      <c r="M1004" s="279"/>
      <c r="N1004" s="279"/>
      <c r="P1004" s="279"/>
      <c r="Q1004" s="279"/>
      <c r="R1004" s="279"/>
    </row>
  </sheetData>
  <mergeCells count="15">
    <mergeCell ref="K96:P96"/>
    <mergeCell ref="L97:P97"/>
    <mergeCell ref="M98:P98"/>
    <mergeCell ref="M99:P99"/>
    <mergeCell ref="S99:U99"/>
    <mergeCell ref="N100:P100"/>
    <mergeCell ref="N101:P101"/>
    <mergeCell ref="O102:P102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"Vinicius,Gustavo,Kaua,Wesley,Caio,Julia,Thiago,Daniel,Jhonatas,Diogo,Caio Ferreira,Kaicky,Pamelah,Caio Alves,Camila,Wiliam ,Gabriel "</formula1>
    </dataValidation>
    <dataValidation type="list" allowBlank="1" showErrorMessage="1" sqref="J7:J95">
      <formula1>"Mel,Drieli,Fernanda"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31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384" t="s">
        <v>3583</v>
      </c>
      <c r="C7" s="51"/>
      <c r="D7" s="52"/>
      <c r="E7" s="53" t="s">
        <v>122</v>
      </c>
      <c r="F7" s="50" t="s">
        <v>754</v>
      </c>
      <c r="G7" s="282" t="s">
        <v>3584</v>
      </c>
      <c r="H7" s="54" t="s">
        <v>3585</v>
      </c>
      <c r="I7" s="55" t="s">
        <v>3586</v>
      </c>
      <c r="J7" s="50" t="s">
        <v>49</v>
      </c>
      <c r="K7" s="57">
        <v>1050.0</v>
      </c>
      <c r="L7" s="58"/>
      <c r="M7" s="59"/>
      <c r="N7" s="60"/>
      <c r="O7" s="61"/>
      <c r="P7" s="62"/>
      <c r="Q7" s="63"/>
      <c r="R7" s="64"/>
      <c r="S7" s="65"/>
      <c r="T7" s="66"/>
      <c r="U7" s="96"/>
      <c r="V7" s="53">
        <v>525.0</v>
      </c>
      <c r="W7" s="68" t="s">
        <v>25</v>
      </c>
      <c r="X7" s="69">
        <f>SUM(K7:K93)</f>
        <v>6095.8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63</v>
      </c>
      <c r="C8" s="51"/>
      <c r="D8" s="70" t="s">
        <v>3587</v>
      </c>
      <c r="E8" s="53" t="s">
        <v>122</v>
      </c>
      <c r="F8" s="50" t="s">
        <v>2351</v>
      </c>
      <c r="G8" s="292" t="s">
        <v>3588</v>
      </c>
      <c r="H8" s="54" t="s">
        <v>2992</v>
      </c>
      <c r="I8" s="55" t="s">
        <v>3589</v>
      </c>
      <c r="J8" s="50" t="s">
        <v>49</v>
      </c>
      <c r="K8" s="71">
        <v>499.0</v>
      </c>
      <c r="L8" s="58"/>
      <c r="M8" s="59"/>
      <c r="N8" s="72"/>
      <c r="O8" s="61"/>
      <c r="P8" s="62"/>
      <c r="Q8" s="74"/>
      <c r="R8" s="75"/>
      <c r="S8" s="76"/>
      <c r="T8" s="77"/>
      <c r="U8" s="78"/>
      <c r="V8" s="283">
        <v>499.0</v>
      </c>
      <c r="W8" s="38" t="s">
        <v>13</v>
      </c>
      <c r="X8" s="69">
        <f>SUM(L7:L93)</f>
        <v>2235</v>
      </c>
      <c r="Y8" s="8"/>
      <c r="Z8" s="8"/>
      <c r="AA8" s="8"/>
      <c r="AB8" s="8"/>
      <c r="AC8" s="8"/>
      <c r="AD8" s="8"/>
    </row>
    <row r="9">
      <c r="A9" s="50" t="s">
        <v>52</v>
      </c>
      <c r="B9" s="50" t="s">
        <v>63</v>
      </c>
      <c r="C9" s="79"/>
      <c r="D9" s="70" t="s">
        <v>3590</v>
      </c>
      <c r="E9" s="53" t="s">
        <v>105</v>
      </c>
      <c r="F9" s="50" t="s">
        <v>2104</v>
      </c>
      <c r="G9" s="282" t="s">
        <v>3591</v>
      </c>
      <c r="H9" s="54" t="s">
        <v>3592</v>
      </c>
      <c r="I9" s="55" t="s">
        <v>3593</v>
      </c>
      <c r="J9" s="50" t="s">
        <v>49</v>
      </c>
      <c r="K9" s="71"/>
      <c r="L9" s="80"/>
      <c r="M9" s="59"/>
      <c r="N9" s="81"/>
      <c r="O9" s="61">
        <v>350.0</v>
      </c>
      <c r="P9" s="73"/>
      <c r="Q9" s="74"/>
      <c r="R9" s="64"/>
      <c r="S9" s="76"/>
      <c r="T9" s="77"/>
      <c r="U9" s="67"/>
      <c r="V9" s="283">
        <v>350.0</v>
      </c>
      <c r="W9" s="82" t="s">
        <v>14</v>
      </c>
      <c r="X9" s="83">
        <f>SUM(M7:M93)</f>
        <v>1697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 t="s">
        <v>3594</v>
      </c>
      <c r="E10" s="53" t="s">
        <v>79</v>
      </c>
      <c r="F10" s="50" t="s">
        <v>73</v>
      </c>
      <c r="G10" s="284" t="s">
        <v>3595</v>
      </c>
      <c r="H10" s="85" t="s">
        <v>3593</v>
      </c>
      <c r="I10" s="55" t="s">
        <v>3596</v>
      </c>
      <c r="J10" s="50" t="s">
        <v>49</v>
      </c>
      <c r="K10" s="71"/>
      <c r="L10" s="58"/>
      <c r="M10" s="59"/>
      <c r="N10" s="86"/>
      <c r="O10" s="61"/>
      <c r="P10" s="87"/>
      <c r="Q10" s="43"/>
      <c r="R10" s="44"/>
      <c r="S10" s="76"/>
      <c r="T10" s="77"/>
      <c r="U10" s="96">
        <v>690.0</v>
      </c>
      <c r="V10" s="288">
        <v>690.0</v>
      </c>
      <c r="W10" s="90" t="s">
        <v>27</v>
      </c>
      <c r="X10" s="83">
        <f>SUM(N7:N93)</f>
        <v>1491</v>
      </c>
      <c r="Y10" s="8"/>
      <c r="Z10" s="8"/>
      <c r="AA10" s="8"/>
      <c r="AB10" s="8"/>
      <c r="AC10" s="8"/>
      <c r="AD10" s="8"/>
    </row>
    <row r="11">
      <c r="A11" s="50" t="s">
        <v>70</v>
      </c>
      <c r="B11" s="50" t="s">
        <v>53</v>
      </c>
      <c r="C11" s="51"/>
      <c r="D11" s="84" t="s">
        <v>54</v>
      </c>
      <c r="E11" s="53" t="s">
        <v>79</v>
      </c>
      <c r="F11" s="50" t="s">
        <v>73</v>
      </c>
      <c r="G11" s="282" t="s">
        <v>3597</v>
      </c>
      <c r="H11" s="54"/>
      <c r="I11" s="55" t="s">
        <v>3596</v>
      </c>
      <c r="J11" s="50" t="s">
        <v>49</v>
      </c>
      <c r="K11" s="57"/>
      <c r="L11" s="93"/>
      <c r="M11" s="59"/>
      <c r="N11" s="86"/>
      <c r="O11" s="61"/>
      <c r="P11" s="62"/>
      <c r="Q11" s="63"/>
      <c r="R11" s="64"/>
      <c r="S11" s="88"/>
      <c r="T11" s="95"/>
      <c r="U11" s="96" t="s">
        <v>61</v>
      </c>
      <c r="V11" s="89" t="s">
        <v>54</v>
      </c>
      <c r="W11" s="44" t="s">
        <v>19</v>
      </c>
      <c r="X11" s="97">
        <f>SUM(R7:R93)</f>
        <v>0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63</v>
      </c>
      <c r="C12" s="98"/>
      <c r="D12" s="91"/>
      <c r="E12" s="92"/>
      <c r="F12" s="50" t="s">
        <v>2097</v>
      </c>
      <c r="G12" s="282" t="s">
        <v>3598</v>
      </c>
      <c r="H12" s="54" t="s">
        <v>3599</v>
      </c>
      <c r="I12" s="55" t="s">
        <v>3600</v>
      </c>
      <c r="J12" s="50" t="s">
        <v>49</v>
      </c>
      <c r="K12" s="57">
        <v>1500.0</v>
      </c>
      <c r="L12" s="99"/>
      <c r="M12" s="59"/>
      <c r="N12" s="100"/>
      <c r="O12" s="61"/>
      <c r="P12" s="62"/>
      <c r="Q12" s="63"/>
      <c r="R12" s="64"/>
      <c r="S12" s="101"/>
      <c r="T12" s="102"/>
      <c r="U12" s="103"/>
      <c r="V12" s="288">
        <v>1500.0</v>
      </c>
      <c r="W12" s="104" t="s">
        <v>22</v>
      </c>
      <c r="X12" s="105">
        <f>SUM(U7:U91)</f>
        <v>690</v>
      </c>
      <c r="Y12" s="8"/>
      <c r="Z12" s="8"/>
      <c r="AA12" s="8"/>
      <c r="AB12" s="8"/>
      <c r="AC12" s="8"/>
      <c r="AD12" s="8"/>
    </row>
    <row r="13" ht="16.5" customHeight="1">
      <c r="A13" s="50" t="s">
        <v>70</v>
      </c>
      <c r="B13" s="50" t="s">
        <v>63</v>
      </c>
      <c r="C13" s="79"/>
      <c r="D13" s="70" t="s">
        <v>3601</v>
      </c>
      <c r="E13" s="53" t="s">
        <v>79</v>
      </c>
      <c r="F13" s="50" t="s">
        <v>2097</v>
      </c>
      <c r="G13" s="342" t="s">
        <v>3602</v>
      </c>
      <c r="H13" s="106"/>
      <c r="I13" s="55" t="s">
        <v>3603</v>
      </c>
      <c r="J13" s="50" t="s">
        <v>49</v>
      </c>
      <c r="K13" s="71"/>
      <c r="L13" s="58">
        <v>250.0</v>
      </c>
      <c r="M13" s="107"/>
      <c r="N13" s="86"/>
      <c r="O13" s="61"/>
      <c r="P13" s="87"/>
      <c r="Q13" s="43"/>
      <c r="R13" s="44"/>
      <c r="S13" s="76"/>
      <c r="T13" s="95"/>
      <c r="U13" s="103"/>
      <c r="V13" s="89">
        <v>50.0</v>
      </c>
      <c r="W13" s="108" t="s">
        <v>28</v>
      </c>
      <c r="X13" s="69">
        <f>SUM(X7:X12)</f>
        <v>12208.8</v>
      </c>
      <c r="Y13" s="8"/>
      <c r="Z13" s="8"/>
      <c r="AA13" s="8"/>
      <c r="AB13" s="8"/>
      <c r="AC13" s="8"/>
      <c r="AD13" s="8"/>
    </row>
    <row r="14">
      <c r="A14" s="50" t="s">
        <v>52</v>
      </c>
      <c r="B14" s="50" t="s">
        <v>63</v>
      </c>
      <c r="C14" s="51"/>
      <c r="D14" s="84" t="s">
        <v>3604</v>
      </c>
      <c r="E14" s="53" t="s">
        <v>899</v>
      </c>
      <c r="F14" s="50" t="s">
        <v>2104</v>
      </c>
      <c r="G14" s="282" t="s">
        <v>3605</v>
      </c>
      <c r="H14" s="54" t="s">
        <v>122</v>
      </c>
      <c r="I14" s="55" t="s">
        <v>3606</v>
      </c>
      <c r="J14" s="50" t="s">
        <v>60</v>
      </c>
      <c r="K14" s="71"/>
      <c r="L14" s="58"/>
      <c r="M14" s="59"/>
      <c r="N14" s="86">
        <v>300.0</v>
      </c>
      <c r="O14" s="61"/>
      <c r="P14" s="87"/>
      <c r="Q14" s="43"/>
      <c r="R14" s="44"/>
      <c r="S14" s="88"/>
      <c r="T14" s="109"/>
      <c r="U14" s="103"/>
      <c r="V14" s="110">
        <v>150.0</v>
      </c>
      <c r="W14" s="111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53</v>
      </c>
      <c r="C15" s="51"/>
      <c r="D15" s="84"/>
      <c r="E15" s="53" t="s">
        <v>55</v>
      </c>
      <c r="F15" s="50" t="s">
        <v>2097</v>
      </c>
      <c r="G15" s="282" t="s">
        <v>3607</v>
      </c>
      <c r="H15" s="54"/>
      <c r="I15" s="55" t="s">
        <v>3600</v>
      </c>
      <c r="J15" s="50" t="s">
        <v>49</v>
      </c>
      <c r="K15" s="71" t="s">
        <v>86</v>
      </c>
      <c r="L15" s="58"/>
      <c r="M15" s="59"/>
      <c r="N15" s="86"/>
      <c r="O15" s="61"/>
      <c r="P15" s="62"/>
      <c r="Q15" s="63"/>
      <c r="R15" s="64"/>
      <c r="S15" s="88"/>
      <c r="T15" s="95"/>
      <c r="U15" s="112"/>
      <c r="V15" s="89" t="s">
        <v>54</v>
      </c>
      <c r="W15" s="113"/>
      <c r="X15" s="114"/>
      <c r="Y15" s="8"/>
      <c r="Z15" s="8"/>
      <c r="AA15" s="8"/>
      <c r="AB15" s="8"/>
      <c r="AC15" s="8"/>
      <c r="AD15" s="8"/>
    </row>
    <row r="16">
      <c r="A16" s="50" t="s">
        <v>52</v>
      </c>
      <c r="B16" s="50" t="s">
        <v>63</v>
      </c>
      <c r="C16" s="51"/>
      <c r="D16" s="84" t="s">
        <v>3608</v>
      </c>
      <c r="E16" s="53"/>
      <c r="F16" s="50"/>
      <c r="G16" s="282" t="s">
        <v>3609</v>
      </c>
      <c r="H16" s="54"/>
      <c r="I16" s="55" t="s">
        <v>2178</v>
      </c>
      <c r="J16" s="50" t="s">
        <v>60</v>
      </c>
      <c r="K16" s="71"/>
      <c r="L16" s="58"/>
      <c r="M16" s="59"/>
      <c r="N16" s="86"/>
      <c r="O16" s="127"/>
      <c r="P16" s="62"/>
      <c r="Q16" s="63"/>
      <c r="R16" s="64"/>
      <c r="S16" s="76">
        <v>147.0</v>
      </c>
      <c r="T16" s="95"/>
      <c r="U16" s="103"/>
      <c r="V16" s="288">
        <v>147.0</v>
      </c>
      <c r="W16" s="116" t="s">
        <v>29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53</v>
      </c>
      <c r="C17" s="79"/>
      <c r="D17" s="91"/>
      <c r="E17" s="53" t="s">
        <v>149</v>
      </c>
      <c r="F17" s="50" t="s">
        <v>2097</v>
      </c>
      <c r="G17" s="282" t="s">
        <v>3610</v>
      </c>
      <c r="H17" s="54"/>
      <c r="I17" s="55" t="s">
        <v>3600</v>
      </c>
      <c r="J17" s="50" t="s">
        <v>49</v>
      </c>
      <c r="K17" s="71" t="s">
        <v>86</v>
      </c>
      <c r="L17" s="93"/>
      <c r="M17" s="59"/>
      <c r="N17" s="81"/>
      <c r="O17" s="61"/>
      <c r="P17" s="87"/>
      <c r="Q17" s="43"/>
      <c r="R17" s="44"/>
      <c r="S17" s="88"/>
      <c r="T17" s="95"/>
      <c r="U17" s="96"/>
      <c r="V17" s="89" t="s">
        <v>54</v>
      </c>
      <c r="W17" s="117" t="s">
        <v>17</v>
      </c>
      <c r="X17" s="69">
        <f>SUM(P9:P95)</f>
        <v>1287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63</v>
      </c>
      <c r="C18" s="79"/>
      <c r="D18" s="84" t="s">
        <v>3611</v>
      </c>
      <c r="E18" s="53" t="s">
        <v>128</v>
      </c>
      <c r="F18" s="50" t="s">
        <v>73</v>
      </c>
      <c r="G18" s="282" t="s">
        <v>3612</v>
      </c>
      <c r="H18" s="54" t="s">
        <v>3613</v>
      </c>
      <c r="I18" s="55" t="s">
        <v>3614</v>
      </c>
      <c r="J18" s="50" t="s">
        <v>77</v>
      </c>
      <c r="K18" s="71">
        <v>147.0</v>
      </c>
      <c r="L18" s="80"/>
      <c r="M18" s="59"/>
      <c r="N18" s="86"/>
      <c r="O18" s="61"/>
      <c r="P18" s="62"/>
      <c r="Q18" s="63"/>
      <c r="R18" s="64"/>
      <c r="S18" s="88"/>
      <c r="T18" s="95"/>
      <c r="U18" s="103"/>
      <c r="V18" s="110">
        <v>50.0</v>
      </c>
      <c r="W18" s="43" t="s">
        <v>18</v>
      </c>
      <c r="X18" s="69">
        <f>SUM(Q9:Q95)</f>
        <v>1250</v>
      </c>
      <c r="Y18" s="8"/>
      <c r="Z18" s="8"/>
      <c r="AA18" s="8"/>
      <c r="AB18" s="8"/>
      <c r="AC18" s="8"/>
      <c r="AD18" s="8"/>
    </row>
    <row r="19">
      <c r="A19" s="50" t="s">
        <v>70</v>
      </c>
      <c r="B19" s="50" t="s">
        <v>63</v>
      </c>
      <c r="C19" s="51"/>
      <c r="D19" s="84" t="s">
        <v>3615</v>
      </c>
      <c r="E19" s="53" t="s">
        <v>100</v>
      </c>
      <c r="F19" s="50" t="s">
        <v>73</v>
      </c>
      <c r="G19" s="382" t="s">
        <v>3616</v>
      </c>
      <c r="H19" s="54" t="s">
        <v>3617</v>
      </c>
      <c r="I19" s="311" t="s">
        <v>3618</v>
      </c>
      <c r="J19" s="50" t="s">
        <v>77</v>
      </c>
      <c r="K19" s="71">
        <v>147.0</v>
      </c>
      <c r="L19" s="118"/>
      <c r="M19" s="59"/>
      <c r="N19" s="86"/>
      <c r="O19" s="61"/>
      <c r="P19" s="62"/>
      <c r="Q19" s="63"/>
      <c r="R19" s="64"/>
      <c r="S19" s="88"/>
      <c r="T19" s="95"/>
      <c r="U19" s="96"/>
      <c r="V19" s="110">
        <v>50.0</v>
      </c>
      <c r="W19" s="41" t="s">
        <v>16</v>
      </c>
      <c r="X19" s="69">
        <f>SUM(O9:O95)</f>
        <v>497</v>
      </c>
      <c r="Y19" s="8"/>
      <c r="Z19" s="8"/>
      <c r="AA19" s="8"/>
      <c r="AB19" s="8"/>
      <c r="AC19" s="8"/>
      <c r="AD19" s="8"/>
    </row>
    <row r="20" ht="15.75" customHeight="1">
      <c r="A20" s="50" t="s">
        <v>52</v>
      </c>
      <c r="B20" s="50" t="s">
        <v>161</v>
      </c>
      <c r="C20" s="51"/>
      <c r="D20" s="84"/>
      <c r="E20" s="53" t="s">
        <v>899</v>
      </c>
      <c r="F20" s="50" t="s">
        <v>2097</v>
      </c>
      <c r="G20" s="282" t="s">
        <v>3619</v>
      </c>
      <c r="H20" s="54" t="s">
        <v>3620</v>
      </c>
      <c r="I20" s="55" t="s">
        <v>3621</v>
      </c>
      <c r="J20" s="50" t="s">
        <v>60</v>
      </c>
      <c r="K20" s="71"/>
      <c r="L20" s="58"/>
      <c r="M20" s="119">
        <v>1200.0</v>
      </c>
      <c r="N20" s="86"/>
      <c r="O20" s="61"/>
      <c r="P20" s="73"/>
      <c r="Q20" s="74"/>
      <c r="R20" s="64"/>
      <c r="S20" s="76"/>
      <c r="T20" s="95"/>
      <c r="U20" s="103"/>
      <c r="V20" s="89">
        <v>600.0</v>
      </c>
      <c r="W20" s="108" t="s">
        <v>30</v>
      </c>
      <c r="X20" s="69">
        <f>SUM(X17:X19)</f>
        <v>3034</v>
      </c>
      <c r="Y20" s="8"/>
      <c r="Z20" s="8"/>
      <c r="AA20" s="8"/>
      <c r="AB20" s="8"/>
      <c r="AC20" s="8"/>
      <c r="AD20" s="8"/>
    </row>
    <row r="21" ht="17.25" customHeight="1">
      <c r="A21" s="50" t="s">
        <v>52</v>
      </c>
      <c r="B21" s="50" t="s">
        <v>63</v>
      </c>
      <c r="C21" s="51"/>
      <c r="D21" s="91"/>
      <c r="E21" s="53" t="s">
        <v>105</v>
      </c>
      <c r="F21" s="50" t="s">
        <v>805</v>
      </c>
      <c r="G21" s="282" t="s">
        <v>3622</v>
      </c>
      <c r="H21" s="54"/>
      <c r="I21" s="55" t="s">
        <v>3623</v>
      </c>
      <c r="J21" s="50" t="s">
        <v>49</v>
      </c>
      <c r="K21" s="71"/>
      <c r="L21" s="58"/>
      <c r="M21" s="119">
        <v>100.0</v>
      </c>
      <c r="N21" s="86"/>
      <c r="O21" s="61"/>
      <c r="P21" s="62"/>
      <c r="Q21" s="63"/>
      <c r="R21" s="64"/>
      <c r="S21" s="88"/>
      <c r="T21" s="95"/>
      <c r="U21" s="96"/>
      <c r="V21" s="89">
        <v>50.0</v>
      </c>
      <c r="W21" s="120"/>
      <c r="X21" s="121"/>
      <c r="Y21" s="8"/>
      <c r="Z21" s="8"/>
      <c r="AA21" s="8"/>
      <c r="AB21" s="8"/>
      <c r="AC21" s="8"/>
      <c r="AD21" s="8"/>
    </row>
    <row r="22">
      <c r="A22" s="50" t="s">
        <v>70</v>
      </c>
      <c r="B22" s="50" t="s">
        <v>63</v>
      </c>
      <c r="C22" s="51"/>
      <c r="D22" s="84" t="s">
        <v>3624</v>
      </c>
      <c r="E22" s="53" t="s">
        <v>55</v>
      </c>
      <c r="F22" s="50" t="s">
        <v>2097</v>
      </c>
      <c r="G22" s="282" t="s">
        <v>3625</v>
      </c>
      <c r="H22" s="54" t="s">
        <v>698</v>
      </c>
      <c r="I22" s="55" t="s">
        <v>410</v>
      </c>
      <c r="J22" s="50" t="s">
        <v>49</v>
      </c>
      <c r="K22" s="71"/>
      <c r="L22" s="58"/>
      <c r="M22" s="59"/>
      <c r="N22" s="122"/>
      <c r="O22" s="61"/>
      <c r="P22" s="62"/>
      <c r="Q22" s="63">
        <v>500.0</v>
      </c>
      <c r="R22" s="64"/>
      <c r="S22" s="88"/>
      <c r="T22" s="95"/>
      <c r="U22" s="103"/>
      <c r="V22" s="89">
        <v>250.0</v>
      </c>
      <c r="W22" s="123" t="s">
        <v>31</v>
      </c>
      <c r="Y22" s="8"/>
      <c r="Z22" s="8"/>
      <c r="AA22" s="8"/>
      <c r="AB22" s="8"/>
      <c r="AC22" s="8"/>
      <c r="AD22" s="8"/>
    </row>
    <row r="23">
      <c r="A23" s="50" t="s">
        <v>52</v>
      </c>
      <c r="B23" s="50" t="s">
        <v>63</v>
      </c>
      <c r="C23" s="51"/>
      <c r="D23" s="84" t="s">
        <v>3626</v>
      </c>
      <c r="E23" s="53" t="s">
        <v>100</v>
      </c>
      <c r="F23" s="50" t="s">
        <v>73</v>
      </c>
      <c r="G23" s="282" t="s">
        <v>3627</v>
      </c>
      <c r="H23" s="54" t="s">
        <v>3628</v>
      </c>
      <c r="I23" s="55" t="s">
        <v>3629</v>
      </c>
      <c r="J23" s="50" t="s">
        <v>77</v>
      </c>
      <c r="K23" s="71"/>
      <c r="L23" s="58"/>
      <c r="M23" s="59"/>
      <c r="N23" s="122">
        <v>147.0</v>
      </c>
      <c r="O23" s="61"/>
      <c r="P23" s="62"/>
      <c r="Q23" s="63"/>
      <c r="R23" s="64"/>
      <c r="S23" s="76"/>
      <c r="T23" s="95"/>
      <c r="U23" s="103"/>
      <c r="V23" s="89">
        <v>50.0</v>
      </c>
      <c r="W23" s="124" t="s">
        <v>20</v>
      </c>
      <c r="X23" s="83">
        <f>SUM(S11:S97)</f>
        <v>207</v>
      </c>
      <c r="Y23" s="8"/>
      <c r="Z23" s="8"/>
      <c r="AA23" s="8"/>
      <c r="AB23" s="8"/>
      <c r="AC23" s="8"/>
      <c r="AD23" s="8"/>
    </row>
    <row r="24">
      <c r="A24" s="50" t="s">
        <v>70</v>
      </c>
      <c r="B24" s="50" t="s">
        <v>63</v>
      </c>
      <c r="C24" s="51"/>
      <c r="D24" s="84" t="s">
        <v>3630</v>
      </c>
      <c r="E24" s="53" t="s">
        <v>87</v>
      </c>
      <c r="F24" s="50" t="s">
        <v>73</v>
      </c>
      <c r="G24" s="377" t="s">
        <v>3631</v>
      </c>
      <c r="H24" s="54" t="s">
        <v>575</v>
      </c>
      <c r="I24" s="311">
        <v>4.399650502E9</v>
      </c>
      <c r="J24" s="50" t="s">
        <v>49</v>
      </c>
      <c r="K24" s="71"/>
      <c r="L24" s="58"/>
      <c r="M24" s="59"/>
      <c r="N24" s="81"/>
      <c r="O24" s="61"/>
      <c r="P24" s="62">
        <v>294.0</v>
      </c>
      <c r="Q24" s="63"/>
      <c r="R24" s="64"/>
      <c r="S24" s="125"/>
      <c r="T24" s="95"/>
      <c r="U24" s="96"/>
      <c r="V24" s="89">
        <v>100.0</v>
      </c>
      <c r="W24" s="126" t="s">
        <v>21</v>
      </c>
      <c r="X24" s="83">
        <f>SUM(T11:T97)</f>
        <v>274</v>
      </c>
      <c r="Y24" s="8"/>
      <c r="Z24" s="8"/>
      <c r="AA24" s="8"/>
      <c r="AB24" s="8"/>
      <c r="AC24" s="8"/>
      <c r="AD24" s="8"/>
    </row>
    <row r="25">
      <c r="A25" s="50" t="s">
        <v>70</v>
      </c>
      <c r="B25" s="50" t="s">
        <v>63</v>
      </c>
      <c r="C25" s="51"/>
      <c r="D25" s="84" t="s">
        <v>3632</v>
      </c>
      <c r="E25" s="53" t="s">
        <v>87</v>
      </c>
      <c r="F25" s="50" t="s">
        <v>73</v>
      </c>
      <c r="G25" s="282" t="s">
        <v>3633</v>
      </c>
      <c r="H25" s="54" t="s">
        <v>231</v>
      </c>
      <c r="I25" s="55" t="s">
        <v>3634</v>
      </c>
      <c r="J25" s="50" t="s">
        <v>49</v>
      </c>
      <c r="K25" s="71"/>
      <c r="L25" s="58"/>
      <c r="M25" s="59"/>
      <c r="N25" s="86"/>
      <c r="O25" s="127"/>
      <c r="P25" s="62">
        <v>294.0</v>
      </c>
      <c r="Q25" s="63"/>
      <c r="R25" s="64"/>
      <c r="S25" s="76"/>
      <c r="T25" s="95"/>
      <c r="U25" s="128"/>
      <c r="V25" s="110">
        <v>200.0</v>
      </c>
      <c r="W25" s="108" t="s">
        <v>32</v>
      </c>
      <c r="X25" s="69">
        <f>SUM(X23:X24)</f>
        <v>481</v>
      </c>
      <c r="Y25" s="8"/>
      <c r="Z25" s="8"/>
      <c r="AA25" s="8"/>
      <c r="AB25" s="8"/>
      <c r="AC25" s="8"/>
      <c r="AD25" s="8"/>
    </row>
    <row r="26" ht="17.25" customHeight="1">
      <c r="A26" s="50" t="s">
        <v>70</v>
      </c>
      <c r="B26" s="50" t="s">
        <v>63</v>
      </c>
      <c r="C26" s="51"/>
      <c r="D26" s="141" t="s">
        <v>3635</v>
      </c>
      <c r="E26" s="53" t="s">
        <v>100</v>
      </c>
      <c r="F26" s="50" t="s">
        <v>73</v>
      </c>
      <c r="G26" s="282" t="s">
        <v>3636</v>
      </c>
      <c r="H26" s="54"/>
      <c r="I26" s="55" t="s">
        <v>3637</v>
      </c>
      <c r="J26" s="50" t="s">
        <v>77</v>
      </c>
      <c r="K26" s="129"/>
      <c r="L26" s="58">
        <v>344.0</v>
      </c>
      <c r="M26" s="59"/>
      <c r="N26" s="81"/>
      <c r="O26" s="61"/>
      <c r="P26" s="62"/>
      <c r="Q26" s="63"/>
      <c r="R26" s="64"/>
      <c r="S26" s="88"/>
      <c r="T26" s="109"/>
      <c r="U26" s="103"/>
      <c r="V26" s="89">
        <v>50.0</v>
      </c>
      <c r="W26" s="130"/>
      <c r="X26" s="131"/>
      <c r="Y26" s="8"/>
      <c r="Z26" s="8"/>
      <c r="AA26" s="8"/>
      <c r="AB26" s="8"/>
      <c r="AC26" s="8"/>
      <c r="AD26" s="8"/>
    </row>
    <row r="27">
      <c r="A27" s="50" t="s">
        <v>52</v>
      </c>
      <c r="B27" s="50" t="s">
        <v>53</v>
      </c>
      <c r="C27" s="51"/>
      <c r="D27" s="141" t="s">
        <v>54</v>
      </c>
      <c r="E27" s="53" t="s">
        <v>35</v>
      </c>
      <c r="F27" s="50" t="s">
        <v>73</v>
      </c>
      <c r="G27" s="282" t="s">
        <v>3638</v>
      </c>
      <c r="H27" s="54" t="s">
        <v>672</v>
      </c>
      <c r="I27" s="55" t="s">
        <v>3639</v>
      </c>
      <c r="J27" s="50" t="s">
        <v>60</v>
      </c>
      <c r="K27" s="71"/>
      <c r="L27" s="80"/>
      <c r="M27" s="107"/>
      <c r="N27" s="81"/>
      <c r="O27" s="61" t="s">
        <v>323</v>
      </c>
      <c r="P27" s="62"/>
      <c r="Q27" s="63"/>
      <c r="R27" s="64"/>
      <c r="S27" s="88"/>
      <c r="T27" s="109"/>
      <c r="U27" s="96"/>
      <c r="V27" s="89" t="s">
        <v>54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52</v>
      </c>
      <c r="B28" s="50" t="s">
        <v>53</v>
      </c>
      <c r="C28" s="79"/>
      <c r="D28" s="84" t="s">
        <v>54</v>
      </c>
      <c r="E28" s="53" t="s">
        <v>87</v>
      </c>
      <c r="F28" s="50" t="s">
        <v>73</v>
      </c>
      <c r="G28" s="282" t="s">
        <v>3640</v>
      </c>
      <c r="H28" s="54"/>
      <c r="I28" s="55" t="s">
        <v>2545</v>
      </c>
      <c r="J28" s="50" t="s">
        <v>49</v>
      </c>
      <c r="K28" s="57"/>
      <c r="L28" s="58"/>
      <c r="M28" s="59" t="s">
        <v>61</v>
      </c>
      <c r="N28" s="81"/>
      <c r="O28" s="132"/>
      <c r="P28" s="73"/>
      <c r="Q28" s="74"/>
      <c r="R28" s="75"/>
      <c r="S28" s="88"/>
      <c r="T28" s="109"/>
      <c r="U28" s="96"/>
      <c r="V28" s="89" t="s">
        <v>54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52</v>
      </c>
      <c r="B29" s="50" t="s">
        <v>53</v>
      </c>
      <c r="C29" s="79"/>
      <c r="D29" s="84" t="s">
        <v>54</v>
      </c>
      <c r="E29" s="53" t="s">
        <v>87</v>
      </c>
      <c r="F29" s="50" t="s">
        <v>73</v>
      </c>
      <c r="G29" s="371" t="s">
        <v>3641</v>
      </c>
      <c r="H29" s="54"/>
      <c r="I29" s="55" t="s">
        <v>2545</v>
      </c>
      <c r="J29" s="50" t="s">
        <v>49</v>
      </c>
      <c r="K29" s="134"/>
      <c r="L29" s="58"/>
      <c r="M29" s="119" t="s">
        <v>61</v>
      </c>
      <c r="N29" s="86"/>
      <c r="O29" s="61"/>
      <c r="P29" s="62"/>
      <c r="Q29" s="63"/>
      <c r="R29" s="64"/>
      <c r="S29" s="88"/>
      <c r="T29" s="109"/>
      <c r="U29" s="135"/>
      <c r="V29" s="53" t="s">
        <v>54</v>
      </c>
      <c r="W29" s="136" t="s">
        <v>33</v>
      </c>
      <c r="X29" s="137">
        <f>SUM(X13,X20,X25)</f>
        <v>15723.8</v>
      </c>
      <c r="Y29" s="8"/>
      <c r="Z29" s="8"/>
      <c r="AA29" s="8"/>
      <c r="AB29" s="8"/>
      <c r="AC29" s="8"/>
      <c r="AD29" s="8"/>
    </row>
    <row r="30">
      <c r="A30" s="50" t="s">
        <v>52</v>
      </c>
      <c r="B30" s="50" t="s">
        <v>53</v>
      </c>
      <c r="C30" s="79"/>
      <c r="D30" s="84" t="s">
        <v>54</v>
      </c>
      <c r="E30" s="53" t="s">
        <v>87</v>
      </c>
      <c r="F30" s="50" t="s">
        <v>73</v>
      </c>
      <c r="G30" s="282" t="s">
        <v>3642</v>
      </c>
      <c r="H30" s="54"/>
      <c r="I30" s="55" t="s">
        <v>2545</v>
      </c>
      <c r="J30" s="50" t="s">
        <v>49</v>
      </c>
      <c r="K30" s="134"/>
      <c r="L30" s="58"/>
      <c r="M30" s="59" t="s">
        <v>323</v>
      </c>
      <c r="N30" s="122"/>
      <c r="O30" s="61"/>
      <c r="P30" s="62"/>
      <c r="Q30" s="63"/>
      <c r="R30" s="64"/>
      <c r="S30" s="76"/>
      <c r="T30" s="95"/>
      <c r="U30" s="138"/>
      <c r="V30" s="53" t="s">
        <v>54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52</v>
      </c>
      <c r="B31" s="50" t="s">
        <v>53</v>
      </c>
      <c r="C31" s="79"/>
      <c r="D31" s="70" t="s">
        <v>54</v>
      </c>
      <c r="E31" s="53" t="s">
        <v>149</v>
      </c>
      <c r="F31" s="50" t="s">
        <v>73</v>
      </c>
      <c r="G31" s="282" t="s">
        <v>3643</v>
      </c>
      <c r="H31" s="54"/>
      <c r="I31" s="55" t="s">
        <v>1482</v>
      </c>
      <c r="J31" s="50" t="s">
        <v>60</v>
      </c>
      <c r="K31" s="71"/>
      <c r="L31" s="58"/>
      <c r="M31" s="59" t="s">
        <v>323</v>
      </c>
      <c r="N31" s="86"/>
      <c r="O31" s="127"/>
      <c r="P31" s="62"/>
      <c r="Q31" s="63"/>
      <c r="R31" s="64"/>
      <c r="S31" s="88"/>
      <c r="T31" s="95"/>
      <c r="U31" s="138"/>
      <c r="V31" s="53" t="s">
        <v>54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52</v>
      </c>
      <c r="B32" s="50" t="s">
        <v>63</v>
      </c>
      <c r="C32" s="51"/>
      <c r="D32" s="70" t="s">
        <v>3644</v>
      </c>
      <c r="E32" s="92"/>
      <c r="F32" s="50" t="s">
        <v>73</v>
      </c>
      <c r="G32" s="282" t="s">
        <v>3645</v>
      </c>
      <c r="H32" s="54" t="s">
        <v>3646</v>
      </c>
      <c r="I32" s="55" t="s">
        <v>3647</v>
      </c>
      <c r="J32" s="50" t="s">
        <v>77</v>
      </c>
      <c r="K32" s="71"/>
      <c r="L32" s="80"/>
      <c r="M32" s="59"/>
      <c r="N32" s="86">
        <v>147.0</v>
      </c>
      <c r="O32" s="61"/>
      <c r="P32" s="62"/>
      <c r="Q32" s="63"/>
      <c r="R32" s="64"/>
      <c r="S32" s="139"/>
      <c r="T32" s="140"/>
      <c r="U32" s="138"/>
      <c r="V32" s="53">
        <v>50.0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52</v>
      </c>
      <c r="B33" s="50" t="s">
        <v>63</v>
      </c>
      <c r="C33" s="141"/>
      <c r="D33" s="70" t="s">
        <v>3648</v>
      </c>
      <c r="E33" s="53" t="s">
        <v>412</v>
      </c>
      <c r="F33" s="50" t="s">
        <v>73</v>
      </c>
      <c r="G33" s="282" t="s">
        <v>3649</v>
      </c>
      <c r="H33" s="54" t="s">
        <v>168</v>
      </c>
      <c r="I33" s="55" t="s">
        <v>3650</v>
      </c>
      <c r="J33" s="50" t="s">
        <v>60</v>
      </c>
      <c r="K33" s="71"/>
      <c r="L33" s="58"/>
      <c r="M33" s="59"/>
      <c r="N33" s="81"/>
      <c r="O33" s="61">
        <v>147.0</v>
      </c>
      <c r="P33" s="87"/>
      <c r="Q33" s="43"/>
      <c r="R33" s="44"/>
      <c r="S33" s="139"/>
      <c r="T33" s="140"/>
      <c r="U33" s="138"/>
      <c r="V33" s="53">
        <v>50.0</v>
      </c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 t="s">
        <v>53</v>
      </c>
      <c r="C34" s="51"/>
      <c r="D34" s="70" t="s">
        <v>54</v>
      </c>
      <c r="E34" s="53" t="s">
        <v>35</v>
      </c>
      <c r="F34" s="50" t="s">
        <v>73</v>
      </c>
      <c r="G34" s="291" t="s">
        <v>3651</v>
      </c>
      <c r="H34" s="142"/>
      <c r="I34" s="55" t="s">
        <v>3652</v>
      </c>
      <c r="J34" s="50" t="s">
        <v>60</v>
      </c>
      <c r="K34" s="71"/>
      <c r="L34" s="58" t="s">
        <v>61</v>
      </c>
      <c r="M34" s="143"/>
      <c r="N34" s="86"/>
      <c r="O34" s="61"/>
      <c r="P34" s="62"/>
      <c r="Q34" s="63"/>
      <c r="R34" s="64"/>
      <c r="S34" s="139"/>
      <c r="T34" s="140"/>
      <c r="U34" s="135"/>
      <c r="V34" s="53" t="s">
        <v>54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52</v>
      </c>
      <c r="B35" s="50" t="s">
        <v>63</v>
      </c>
      <c r="C35" s="144"/>
      <c r="D35" s="84" t="s">
        <v>3653</v>
      </c>
      <c r="E35" s="53" t="s">
        <v>412</v>
      </c>
      <c r="F35" s="50" t="s">
        <v>73</v>
      </c>
      <c r="G35" s="282" t="s">
        <v>3654</v>
      </c>
      <c r="H35" s="54" t="s">
        <v>3655</v>
      </c>
      <c r="I35" s="55" t="s">
        <v>3656</v>
      </c>
      <c r="J35" s="50" t="s">
        <v>60</v>
      </c>
      <c r="K35" s="71"/>
      <c r="L35" s="58"/>
      <c r="M35" s="119">
        <v>197.0</v>
      </c>
      <c r="N35" s="86"/>
      <c r="O35" s="61"/>
      <c r="P35" s="62"/>
      <c r="Q35" s="63"/>
      <c r="R35" s="64"/>
      <c r="S35" s="139"/>
      <c r="T35" s="140"/>
      <c r="U35" s="138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 t="s">
        <v>53</v>
      </c>
      <c r="C36" s="51"/>
      <c r="D36" s="161" t="s">
        <v>54</v>
      </c>
      <c r="E36" s="53"/>
      <c r="F36" s="50" t="s">
        <v>73</v>
      </c>
      <c r="G36" s="282" t="s">
        <v>3657</v>
      </c>
      <c r="H36" s="54"/>
      <c r="I36" s="55" t="s">
        <v>3658</v>
      </c>
      <c r="J36" s="50" t="s">
        <v>77</v>
      </c>
      <c r="K36" s="71"/>
      <c r="L36" s="58" t="s">
        <v>61</v>
      </c>
      <c r="M36" s="119"/>
      <c r="N36" s="86"/>
      <c r="O36" s="61"/>
      <c r="P36" s="73"/>
      <c r="Q36" s="74"/>
      <c r="R36" s="75"/>
      <c r="S36" s="139"/>
      <c r="T36" s="146"/>
      <c r="U36" s="138"/>
      <c r="V36" s="53" t="s">
        <v>54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70</v>
      </c>
      <c r="B37" s="50" t="s">
        <v>63</v>
      </c>
      <c r="C37" s="51"/>
      <c r="D37" s="161" t="s">
        <v>3659</v>
      </c>
      <c r="E37" s="53" t="s">
        <v>100</v>
      </c>
      <c r="F37" s="50" t="s">
        <v>73</v>
      </c>
      <c r="G37" s="282" t="s">
        <v>3660</v>
      </c>
      <c r="H37" s="54"/>
      <c r="I37" s="54" t="s">
        <v>3661</v>
      </c>
      <c r="J37" s="50" t="s">
        <v>77</v>
      </c>
      <c r="K37" s="71"/>
      <c r="L37" s="58">
        <v>147.0</v>
      </c>
      <c r="M37" s="107"/>
      <c r="N37" s="86"/>
      <c r="O37" s="61"/>
      <c r="P37" s="87"/>
      <c r="Q37" s="43"/>
      <c r="R37" s="44"/>
      <c r="S37" s="139"/>
      <c r="T37" s="140"/>
      <c r="U37" s="138"/>
      <c r="V37" s="53">
        <v>50.0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70</v>
      </c>
      <c r="B38" s="50" t="s">
        <v>63</v>
      </c>
      <c r="C38" s="79"/>
      <c r="D38" s="161" t="s">
        <v>3662</v>
      </c>
      <c r="E38" s="53" t="s">
        <v>35</v>
      </c>
      <c r="F38" s="50" t="s">
        <v>73</v>
      </c>
      <c r="G38" s="282" t="s">
        <v>3663</v>
      </c>
      <c r="H38" s="54"/>
      <c r="I38" s="54" t="s">
        <v>3664</v>
      </c>
      <c r="J38" s="50" t="s">
        <v>60</v>
      </c>
      <c r="K38" s="57">
        <v>119.9</v>
      </c>
      <c r="L38" s="58"/>
      <c r="M38" s="59"/>
      <c r="N38" s="86"/>
      <c r="O38" s="61"/>
      <c r="P38" s="62"/>
      <c r="Q38" s="63"/>
      <c r="R38" s="64"/>
      <c r="S38" s="139"/>
      <c r="T38" s="140"/>
      <c r="U38" s="135"/>
      <c r="V38" s="53">
        <v>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70</v>
      </c>
      <c r="B39" s="50" t="s">
        <v>63</v>
      </c>
      <c r="C39" s="79"/>
      <c r="D39" s="70" t="s">
        <v>3665</v>
      </c>
      <c r="E39" s="53" t="s">
        <v>105</v>
      </c>
      <c r="F39" s="50" t="s">
        <v>2097</v>
      </c>
      <c r="G39" s="284" t="s">
        <v>3666</v>
      </c>
      <c r="H39" s="106" t="s">
        <v>3667</v>
      </c>
      <c r="I39" s="54" t="s">
        <v>3668</v>
      </c>
      <c r="J39" s="50" t="s">
        <v>49</v>
      </c>
      <c r="K39" s="57">
        <v>250.0</v>
      </c>
      <c r="L39" s="58"/>
      <c r="M39" s="59"/>
      <c r="N39" s="86"/>
      <c r="O39" s="61"/>
      <c r="P39" s="62"/>
      <c r="Q39" s="63"/>
      <c r="R39" s="64"/>
      <c r="S39" s="149"/>
      <c r="T39" s="140"/>
      <c r="U39" s="135"/>
      <c r="V39" s="53">
        <v>125.0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70</v>
      </c>
      <c r="B40" s="50" t="s">
        <v>63</v>
      </c>
      <c r="C40" s="79"/>
      <c r="D40" s="52"/>
      <c r="E40" s="53" t="s">
        <v>149</v>
      </c>
      <c r="F40" s="50" t="s">
        <v>73</v>
      </c>
      <c r="G40" s="385" t="s">
        <v>3669</v>
      </c>
      <c r="H40" s="150" t="s">
        <v>3670</v>
      </c>
      <c r="I40" s="55" t="s">
        <v>3671</v>
      </c>
      <c r="J40" s="50" t="s">
        <v>77</v>
      </c>
      <c r="K40" s="71">
        <v>294.0</v>
      </c>
      <c r="L40" s="58"/>
      <c r="M40" s="59"/>
      <c r="N40" s="81"/>
      <c r="O40" s="61"/>
      <c r="P40" s="73"/>
      <c r="Q40" s="74"/>
      <c r="R40" s="75"/>
      <c r="S40" s="139"/>
      <c r="T40" s="140"/>
      <c r="U40" s="135"/>
      <c r="V40" s="53">
        <v>100.0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1717</v>
      </c>
      <c r="C41" s="51"/>
      <c r="D41" s="70" t="s">
        <v>54</v>
      </c>
      <c r="E41" s="53" t="s">
        <v>843</v>
      </c>
      <c r="F41" s="50"/>
      <c r="G41" s="282" t="s">
        <v>3672</v>
      </c>
      <c r="H41" s="54" t="s">
        <v>862</v>
      </c>
      <c r="I41" s="55" t="s">
        <v>863</v>
      </c>
      <c r="J41" s="50" t="s">
        <v>49</v>
      </c>
      <c r="K41" s="71" t="s">
        <v>1720</v>
      </c>
      <c r="L41" s="58"/>
      <c r="M41" s="59"/>
      <c r="N41" s="86"/>
      <c r="O41" s="61"/>
      <c r="P41" s="151"/>
      <c r="Q41" s="152"/>
      <c r="R41" s="153"/>
      <c r="S41" s="139"/>
      <c r="T41" s="140"/>
      <c r="U41" s="138"/>
      <c r="V41" s="53" t="s">
        <v>54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70</v>
      </c>
      <c r="B42" s="50" t="s">
        <v>1717</v>
      </c>
      <c r="C42" s="51"/>
      <c r="D42" s="52"/>
      <c r="E42" s="53" t="s">
        <v>843</v>
      </c>
      <c r="F42" s="50"/>
      <c r="G42" s="282" t="s">
        <v>3673</v>
      </c>
      <c r="H42" s="54" t="s">
        <v>862</v>
      </c>
      <c r="I42" s="53" t="s">
        <v>863</v>
      </c>
      <c r="J42" s="50" t="s">
        <v>49</v>
      </c>
      <c r="K42" s="71" t="s">
        <v>1720</v>
      </c>
      <c r="L42" s="58"/>
      <c r="M42" s="59"/>
      <c r="N42" s="86"/>
      <c r="O42" s="61"/>
      <c r="P42" s="62"/>
      <c r="Q42" s="63"/>
      <c r="R42" s="64"/>
      <c r="S42" s="139"/>
      <c r="T42" s="140"/>
      <c r="U42" s="135"/>
      <c r="V42" s="53" t="s">
        <v>54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70</v>
      </c>
      <c r="B43" s="50" t="s">
        <v>1717</v>
      </c>
      <c r="C43" s="51"/>
      <c r="D43" s="91"/>
      <c r="E43" s="53" t="s">
        <v>843</v>
      </c>
      <c r="F43" s="50"/>
      <c r="G43" s="282" t="s">
        <v>3674</v>
      </c>
      <c r="H43" s="54" t="s">
        <v>862</v>
      </c>
      <c r="I43" s="55" t="s">
        <v>863</v>
      </c>
      <c r="J43" s="50" t="s">
        <v>49</v>
      </c>
      <c r="K43" s="71" t="s">
        <v>3675</v>
      </c>
      <c r="L43" s="58"/>
      <c r="M43" s="107"/>
      <c r="N43" s="154"/>
      <c r="O43" s="127"/>
      <c r="P43" s="62"/>
      <c r="Q43" s="63"/>
      <c r="R43" s="64"/>
      <c r="S43" s="139"/>
      <c r="T43" s="140"/>
      <c r="U43" s="138"/>
      <c r="V43" s="53" t="s">
        <v>54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70</v>
      </c>
      <c r="B44" s="50" t="s">
        <v>161</v>
      </c>
      <c r="C44" s="51"/>
      <c r="D44" s="70" t="s">
        <v>3676</v>
      </c>
      <c r="E44" s="53" t="s">
        <v>128</v>
      </c>
      <c r="F44" s="50" t="s">
        <v>2097</v>
      </c>
      <c r="G44" s="382" t="s">
        <v>3677</v>
      </c>
      <c r="H44" s="54" t="s">
        <v>3678</v>
      </c>
      <c r="I44" s="311">
        <v>6.999823264E9</v>
      </c>
      <c r="J44" s="50" t="s">
        <v>77</v>
      </c>
      <c r="K44" s="71"/>
      <c r="L44" s="93"/>
      <c r="M44" s="59"/>
      <c r="N44" s="155"/>
      <c r="O44" s="61"/>
      <c r="P44" s="62">
        <v>250.0</v>
      </c>
      <c r="Q44" s="63"/>
      <c r="R44" s="64"/>
      <c r="S44" s="139"/>
      <c r="T44" s="140"/>
      <c r="U44" s="138"/>
      <c r="V44" s="283">
        <v>250.0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52</v>
      </c>
      <c r="B45" s="50" t="s">
        <v>63</v>
      </c>
      <c r="C45" s="79"/>
      <c r="D45" s="294" t="s">
        <v>3679</v>
      </c>
      <c r="E45" s="53" t="s">
        <v>35</v>
      </c>
      <c r="F45" s="50" t="s">
        <v>73</v>
      </c>
      <c r="G45" s="295" t="s">
        <v>3680</v>
      </c>
      <c r="H45" s="157" t="s">
        <v>3681</v>
      </c>
      <c r="I45" s="150" t="s">
        <v>3682</v>
      </c>
      <c r="J45" s="50" t="s">
        <v>60</v>
      </c>
      <c r="K45" s="158"/>
      <c r="L45" s="58"/>
      <c r="M45" s="59">
        <v>200.0</v>
      </c>
      <c r="N45" s="154"/>
      <c r="O45" s="61"/>
      <c r="P45" s="62"/>
      <c r="Q45" s="63"/>
      <c r="R45" s="64"/>
      <c r="S45" s="139"/>
      <c r="T45" s="146"/>
      <c r="U45" s="138"/>
      <c r="V45" s="53">
        <v>50.0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70</v>
      </c>
      <c r="B46" s="50" t="s">
        <v>63</v>
      </c>
      <c r="C46" s="79"/>
      <c r="D46" s="84" t="s">
        <v>3683</v>
      </c>
      <c r="E46" s="53" t="s">
        <v>100</v>
      </c>
      <c r="F46" s="50" t="s">
        <v>73</v>
      </c>
      <c r="G46" s="282" t="s">
        <v>3684</v>
      </c>
      <c r="H46" s="54" t="s">
        <v>3685</v>
      </c>
      <c r="I46" s="55" t="s">
        <v>3686</v>
      </c>
      <c r="J46" s="50" t="s">
        <v>77</v>
      </c>
      <c r="K46" s="71"/>
      <c r="L46" s="58">
        <v>147.0</v>
      </c>
      <c r="M46" s="59"/>
      <c r="N46" s="159"/>
      <c r="O46" s="61"/>
      <c r="P46" s="62"/>
      <c r="Q46" s="63"/>
      <c r="R46" s="64"/>
      <c r="S46" s="139"/>
      <c r="T46" s="146"/>
      <c r="U46" s="103"/>
      <c r="V46" s="53">
        <v>50.0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70</v>
      </c>
      <c r="B47" s="50" t="s">
        <v>63</v>
      </c>
      <c r="C47" s="51"/>
      <c r="D47" s="84" t="s">
        <v>3687</v>
      </c>
      <c r="E47" s="53" t="s">
        <v>149</v>
      </c>
      <c r="F47" s="50" t="s">
        <v>2097</v>
      </c>
      <c r="G47" s="282" t="s">
        <v>3688</v>
      </c>
      <c r="H47" s="54"/>
      <c r="I47" s="55" t="s">
        <v>3689</v>
      </c>
      <c r="J47" s="50" t="s">
        <v>77</v>
      </c>
      <c r="K47" s="57"/>
      <c r="L47" s="58">
        <v>250.0</v>
      </c>
      <c r="M47" s="59"/>
      <c r="N47" s="160"/>
      <c r="O47" s="132"/>
      <c r="P47" s="62"/>
      <c r="Q47" s="63"/>
      <c r="R47" s="64"/>
      <c r="S47" s="149"/>
      <c r="T47" s="140"/>
      <c r="U47" s="103"/>
      <c r="V47" s="53">
        <v>125.0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70</v>
      </c>
      <c r="B48" s="50" t="s">
        <v>63</v>
      </c>
      <c r="C48" s="51"/>
      <c r="D48" s="161"/>
      <c r="E48" s="92"/>
      <c r="F48" s="50"/>
      <c r="G48" s="282" t="s">
        <v>3690</v>
      </c>
      <c r="H48" s="54"/>
      <c r="I48" s="55" t="s">
        <v>3691</v>
      </c>
      <c r="J48" s="50" t="s">
        <v>60</v>
      </c>
      <c r="K48" s="71"/>
      <c r="L48" s="93"/>
      <c r="M48" s="59"/>
      <c r="N48" s="160"/>
      <c r="O48" s="61"/>
      <c r="P48" s="62"/>
      <c r="Q48" s="63"/>
      <c r="R48" s="64"/>
      <c r="S48" s="149">
        <v>60.0</v>
      </c>
      <c r="T48" s="140"/>
      <c r="U48" s="96"/>
      <c r="V48" s="283">
        <v>60.0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70</v>
      </c>
      <c r="B49" s="50" t="s">
        <v>63</v>
      </c>
      <c r="C49" s="51"/>
      <c r="D49" s="52"/>
      <c r="E49" s="53" t="s">
        <v>79</v>
      </c>
      <c r="F49" s="50" t="s">
        <v>2097</v>
      </c>
      <c r="G49" s="292" t="s">
        <v>3692</v>
      </c>
      <c r="H49" s="162"/>
      <c r="I49" s="55" t="s">
        <v>3693</v>
      </c>
      <c r="J49" s="50" t="s">
        <v>49</v>
      </c>
      <c r="K49" s="71"/>
      <c r="L49" s="58">
        <v>250.0</v>
      </c>
      <c r="M49" s="143"/>
      <c r="N49" s="160"/>
      <c r="O49" s="61"/>
      <c r="P49" s="73"/>
      <c r="Q49" s="74"/>
      <c r="R49" s="75"/>
      <c r="S49" s="163"/>
      <c r="T49" s="164"/>
      <c r="U49" s="103"/>
      <c r="V49" s="53">
        <v>125.0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70</v>
      </c>
      <c r="B50" s="50" t="s">
        <v>63</v>
      </c>
      <c r="C50" s="79"/>
      <c r="D50" s="70" t="s">
        <v>3694</v>
      </c>
      <c r="E50" s="53" t="s">
        <v>55</v>
      </c>
      <c r="F50" s="50" t="s">
        <v>2097</v>
      </c>
      <c r="G50" s="282" t="s">
        <v>3695</v>
      </c>
      <c r="H50" s="54"/>
      <c r="I50" s="54" t="s">
        <v>3696</v>
      </c>
      <c r="J50" s="50" t="s">
        <v>60</v>
      </c>
      <c r="K50" s="71">
        <v>250.0</v>
      </c>
      <c r="L50" s="58"/>
      <c r="M50" s="165"/>
      <c r="N50" s="160"/>
      <c r="O50" s="61"/>
      <c r="P50" s="62"/>
      <c r="Q50" s="63"/>
      <c r="R50" s="64"/>
      <c r="S50" s="163"/>
      <c r="T50" s="166"/>
      <c r="U50" s="135"/>
      <c r="V50" s="53">
        <v>50.0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70</v>
      </c>
      <c r="B51" s="50" t="s">
        <v>63</v>
      </c>
      <c r="C51" s="51"/>
      <c r="D51" s="70" t="s">
        <v>3697</v>
      </c>
      <c r="E51" s="53" t="s">
        <v>35</v>
      </c>
      <c r="F51" s="50" t="s">
        <v>2097</v>
      </c>
      <c r="G51" s="282" t="s">
        <v>3698</v>
      </c>
      <c r="H51" s="54" t="s">
        <v>3207</v>
      </c>
      <c r="I51" s="54" t="s">
        <v>3699</v>
      </c>
      <c r="J51" s="50" t="s">
        <v>77</v>
      </c>
      <c r="K51" s="71"/>
      <c r="L51" s="58"/>
      <c r="M51" s="165"/>
      <c r="N51" s="160"/>
      <c r="O51" s="61"/>
      <c r="P51" s="87"/>
      <c r="Q51" s="43">
        <v>250.0</v>
      </c>
      <c r="R51" s="44"/>
      <c r="S51" s="163"/>
      <c r="T51" s="166"/>
      <c r="U51" s="138"/>
      <c r="V51" s="53">
        <v>100.0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70</v>
      </c>
      <c r="B52" s="50" t="s">
        <v>63</v>
      </c>
      <c r="C52" s="51"/>
      <c r="D52" s="161" t="s">
        <v>3700</v>
      </c>
      <c r="E52" s="53" t="s">
        <v>55</v>
      </c>
      <c r="F52" s="50" t="s">
        <v>2104</v>
      </c>
      <c r="G52" s="282" t="s">
        <v>3701</v>
      </c>
      <c r="H52" s="54"/>
      <c r="I52" s="167" t="s">
        <v>3702</v>
      </c>
      <c r="J52" s="50" t="s">
        <v>60</v>
      </c>
      <c r="K52" s="57"/>
      <c r="L52" s="58">
        <v>350.0</v>
      </c>
      <c r="M52" s="165"/>
      <c r="N52" s="160"/>
      <c r="O52" s="61"/>
      <c r="P52" s="73"/>
      <c r="Q52" s="74"/>
      <c r="R52" s="75"/>
      <c r="S52" s="168"/>
      <c r="T52" s="166"/>
      <c r="U52" s="138"/>
      <c r="V52" s="53">
        <v>175.0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52</v>
      </c>
      <c r="B53" s="50" t="s">
        <v>63</v>
      </c>
      <c r="C53" s="51"/>
      <c r="D53" s="319" t="s">
        <v>3703</v>
      </c>
      <c r="E53" s="53" t="s">
        <v>72</v>
      </c>
      <c r="F53" s="50" t="s">
        <v>2097</v>
      </c>
      <c r="G53" s="282" t="s">
        <v>3704</v>
      </c>
      <c r="H53" s="54"/>
      <c r="I53" s="55" t="s">
        <v>3705</v>
      </c>
      <c r="J53" s="50" t="s">
        <v>77</v>
      </c>
      <c r="K53" s="57"/>
      <c r="L53" s="58"/>
      <c r="M53" s="170"/>
      <c r="N53" s="160">
        <v>250.0</v>
      </c>
      <c r="O53" s="171"/>
      <c r="P53" s="73"/>
      <c r="Q53" s="74"/>
      <c r="R53" s="75"/>
      <c r="S53" s="163"/>
      <c r="T53" s="166"/>
      <c r="U53" s="138"/>
      <c r="V53" s="53">
        <v>125.0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70</v>
      </c>
      <c r="B54" s="50" t="s">
        <v>63</v>
      </c>
      <c r="C54" s="51"/>
      <c r="D54" s="79"/>
      <c r="E54" s="53" t="s">
        <v>100</v>
      </c>
      <c r="F54" s="50" t="s">
        <v>73</v>
      </c>
      <c r="G54" s="282" t="s">
        <v>3706</v>
      </c>
      <c r="H54" s="54" t="s">
        <v>3707</v>
      </c>
      <c r="I54" s="55" t="s">
        <v>3708</v>
      </c>
      <c r="J54" s="50" t="s">
        <v>77</v>
      </c>
      <c r="K54" s="71">
        <v>147.0</v>
      </c>
      <c r="L54" s="93"/>
      <c r="M54" s="165"/>
      <c r="N54" s="172"/>
      <c r="O54" s="171"/>
      <c r="P54" s="62"/>
      <c r="Q54" s="63"/>
      <c r="R54" s="64"/>
      <c r="S54" s="163"/>
      <c r="T54" s="166"/>
      <c r="U54" s="138"/>
      <c r="V54" s="53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70</v>
      </c>
      <c r="B55" s="50" t="s">
        <v>63</v>
      </c>
      <c r="C55" s="51"/>
      <c r="D55" s="141" t="s">
        <v>3709</v>
      </c>
      <c r="E55" s="53" t="s">
        <v>122</v>
      </c>
      <c r="F55" s="50" t="s">
        <v>2351</v>
      </c>
      <c r="G55" s="284" t="s">
        <v>3710</v>
      </c>
      <c r="H55" s="106" t="s">
        <v>3711</v>
      </c>
      <c r="I55" s="55" t="s">
        <v>3712</v>
      </c>
      <c r="J55" s="50" t="s">
        <v>49</v>
      </c>
      <c r="K55" s="57">
        <v>350.0</v>
      </c>
      <c r="L55" s="58"/>
      <c r="M55" s="165"/>
      <c r="N55" s="160"/>
      <c r="O55" s="171"/>
      <c r="P55" s="73"/>
      <c r="Q55" s="74"/>
      <c r="R55" s="75"/>
      <c r="S55" s="163"/>
      <c r="T55" s="164"/>
      <c r="U55" s="138"/>
      <c r="V55" s="53">
        <v>233.0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70</v>
      </c>
      <c r="B56" s="50" t="s">
        <v>63</v>
      </c>
      <c r="C56" s="51"/>
      <c r="D56" s="141" t="s">
        <v>3713</v>
      </c>
      <c r="E56" s="173" t="s">
        <v>122</v>
      </c>
      <c r="F56" s="50" t="s">
        <v>2351</v>
      </c>
      <c r="G56" s="282" t="s">
        <v>3714</v>
      </c>
      <c r="H56" s="54" t="s">
        <v>3711</v>
      </c>
      <c r="I56" s="55" t="s">
        <v>3712</v>
      </c>
      <c r="J56" s="50" t="s">
        <v>49</v>
      </c>
      <c r="K56" s="71">
        <v>350.0</v>
      </c>
      <c r="L56" s="174"/>
      <c r="M56" s="165"/>
      <c r="N56" s="172"/>
      <c r="O56" s="171"/>
      <c r="P56" s="62"/>
      <c r="Q56" s="63"/>
      <c r="R56" s="64"/>
      <c r="S56" s="168"/>
      <c r="T56" s="166"/>
      <c r="U56" s="138"/>
      <c r="V56" s="89">
        <v>233.0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70</v>
      </c>
      <c r="B57" s="50" t="s">
        <v>63</v>
      </c>
      <c r="C57" s="51"/>
      <c r="D57" s="141" t="s">
        <v>3715</v>
      </c>
      <c r="E57" s="173" t="s">
        <v>122</v>
      </c>
      <c r="F57" s="50" t="s">
        <v>2351</v>
      </c>
      <c r="G57" s="326" t="s">
        <v>3716</v>
      </c>
      <c r="H57" s="175" t="s">
        <v>3717</v>
      </c>
      <c r="I57" s="55" t="s">
        <v>3712</v>
      </c>
      <c r="J57" s="50" t="s">
        <v>49</v>
      </c>
      <c r="K57" s="71">
        <v>350.0</v>
      </c>
      <c r="L57" s="58"/>
      <c r="M57" s="165"/>
      <c r="N57" s="176"/>
      <c r="O57" s="171"/>
      <c r="P57" s="62"/>
      <c r="Q57" s="63"/>
      <c r="R57" s="64"/>
      <c r="S57" s="168"/>
      <c r="T57" s="166"/>
      <c r="U57" s="138"/>
      <c r="V57" s="53">
        <v>234.0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70</v>
      </c>
      <c r="B58" s="50" t="s">
        <v>63</v>
      </c>
      <c r="C58" s="51"/>
      <c r="D58" s="141" t="s">
        <v>3718</v>
      </c>
      <c r="E58" s="173" t="s">
        <v>105</v>
      </c>
      <c r="F58" s="50" t="s">
        <v>2104</v>
      </c>
      <c r="G58" s="282" t="s">
        <v>3719</v>
      </c>
      <c r="H58" s="54"/>
      <c r="I58" s="55" t="s">
        <v>3720</v>
      </c>
      <c r="J58" s="50" t="s">
        <v>49</v>
      </c>
      <c r="K58" s="177">
        <v>300.0</v>
      </c>
      <c r="L58" s="58"/>
      <c r="M58" s="165"/>
      <c r="N58" s="160"/>
      <c r="O58" s="171"/>
      <c r="P58" s="151"/>
      <c r="Q58" s="152"/>
      <c r="R58" s="153"/>
      <c r="S58" s="168"/>
      <c r="T58" s="166"/>
      <c r="U58" s="138"/>
      <c r="V58" s="283">
        <v>300.0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70</v>
      </c>
      <c r="B59" s="50" t="s">
        <v>63</v>
      </c>
      <c r="C59" s="51"/>
      <c r="D59" s="141" t="s">
        <v>3721</v>
      </c>
      <c r="E59" s="173" t="s">
        <v>122</v>
      </c>
      <c r="F59" s="50" t="s">
        <v>2351</v>
      </c>
      <c r="G59" s="282" t="s">
        <v>3722</v>
      </c>
      <c r="H59" s="54" t="s">
        <v>3723</v>
      </c>
      <c r="I59" s="55" t="s">
        <v>3724</v>
      </c>
      <c r="J59" s="50" t="s">
        <v>77</v>
      </c>
      <c r="K59" s="178"/>
      <c r="L59" s="58"/>
      <c r="M59" s="165"/>
      <c r="N59" s="172"/>
      <c r="O59" s="179"/>
      <c r="P59" s="151"/>
      <c r="Q59" s="43">
        <v>300.0</v>
      </c>
      <c r="R59" s="153"/>
      <c r="S59" s="168"/>
      <c r="T59" s="166"/>
      <c r="U59" s="138"/>
      <c r="V59" s="53">
        <v>150.0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52</v>
      </c>
      <c r="B60" s="50" t="s">
        <v>63</v>
      </c>
      <c r="C60" s="51"/>
      <c r="D60" s="141" t="s">
        <v>3725</v>
      </c>
      <c r="E60" s="173" t="s">
        <v>105</v>
      </c>
      <c r="F60" s="50" t="s">
        <v>2097</v>
      </c>
      <c r="G60" s="282" t="s">
        <v>3726</v>
      </c>
      <c r="H60" s="54" t="s">
        <v>935</v>
      </c>
      <c r="I60" s="55" t="s">
        <v>3727</v>
      </c>
      <c r="J60" s="50" t="s">
        <v>49</v>
      </c>
      <c r="K60" s="177"/>
      <c r="L60" s="58"/>
      <c r="M60" s="180"/>
      <c r="N60" s="160">
        <v>250.0</v>
      </c>
      <c r="O60" s="171"/>
      <c r="P60" s="62"/>
      <c r="Q60" s="63"/>
      <c r="R60" s="64"/>
      <c r="S60" s="163"/>
      <c r="T60" s="166"/>
      <c r="U60" s="138"/>
      <c r="V60" s="53">
        <v>125.0</v>
      </c>
      <c r="W60" s="8"/>
      <c r="X60" s="8"/>
      <c r="Y60" s="8"/>
      <c r="Z60" s="8"/>
      <c r="AA60" s="8"/>
      <c r="AB60" s="8"/>
      <c r="AC60" s="8"/>
      <c r="AD60" s="8"/>
    </row>
    <row r="61">
      <c r="A61" s="50" t="s">
        <v>70</v>
      </c>
      <c r="B61" s="50" t="s">
        <v>63</v>
      </c>
      <c r="C61" s="51"/>
      <c r="D61" s="141" t="s">
        <v>3728</v>
      </c>
      <c r="E61" s="173" t="s">
        <v>100</v>
      </c>
      <c r="F61" s="50" t="s">
        <v>73</v>
      </c>
      <c r="G61" s="282" t="s">
        <v>3729</v>
      </c>
      <c r="H61" s="54" t="s">
        <v>3730</v>
      </c>
      <c r="I61" s="55" t="s">
        <v>3731</v>
      </c>
      <c r="J61" s="50" t="s">
        <v>77</v>
      </c>
      <c r="K61" s="177">
        <v>119.9</v>
      </c>
      <c r="L61" s="58"/>
      <c r="M61" s="165"/>
      <c r="N61" s="176"/>
      <c r="O61" s="171"/>
      <c r="P61" s="73"/>
      <c r="Q61" s="74"/>
      <c r="R61" s="75"/>
      <c r="S61" s="163"/>
      <c r="T61" s="166"/>
      <c r="U61" s="138"/>
      <c r="V61" s="53">
        <v>50.0</v>
      </c>
      <c r="W61" s="8"/>
      <c r="X61" s="8"/>
      <c r="Y61" s="8"/>
      <c r="Z61" s="8"/>
      <c r="AA61" s="8"/>
      <c r="AB61" s="8"/>
      <c r="AC61" s="8"/>
      <c r="AD61" s="8"/>
    </row>
    <row r="62">
      <c r="A62" s="55" t="s">
        <v>52</v>
      </c>
      <c r="B62" s="50" t="s">
        <v>53</v>
      </c>
      <c r="C62" s="79"/>
      <c r="D62" s="51"/>
      <c r="E62" s="173"/>
      <c r="F62" s="50" t="s">
        <v>73</v>
      </c>
      <c r="G62" s="282" t="s">
        <v>3732</v>
      </c>
      <c r="H62" s="54"/>
      <c r="I62" s="55" t="s">
        <v>1380</v>
      </c>
      <c r="J62" s="50" t="s">
        <v>77</v>
      </c>
      <c r="K62" s="177"/>
      <c r="L62" s="58"/>
      <c r="M62" s="165"/>
      <c r="N62" s="172"/>
      <c r="O62" s="171"/>
      <c r="P62" s="73"/>
      <c r="Q62" s="74"/>
      <c r="R62" s="75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 t="s">
        <v>70</v>
      </c>
      <c r="B63" s="50"/>
      <c r="C63" s="51"/>
      <c r="D63" s="51"/>
      <c r="E63" s="23"/>
      <c r="F63" s="50"/>
      <c r="G63" s="312" t="s">
        <v>3733</v>
      </c>
      <c r="H63" s="54" t="s">
        <v>2920</v>
      </c>
      <c r="I63" s="55" t="s">
        <v>3734</v>
      </c>
      <c r="J63" s="56"/>
      <c r="K63" s="177"/>
      <c r="L63" s="58"/>
      <c r="M63" s="165"/>
      <c r="N63" s="181"/>
      <c r="O63" s="171"/>
      <c r="P63" s="62">
        <v>199.0</v>
      </c>
      <c r="Q63" s="74"/>
      <c r="R63" s="75"/>
      <c r="S63" s="163"/>
      <c r="T63" s="166"/>
      <c r="U63" s="138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 t="s">
        <v>70</v>
      </c>
      <c r="B64" s="50" t="s">
        <v>63</v>
      </c>
      <c r="C64" s="51"/>
      <c r="D64" s="141" t="s">
        <v>3735</v>
      </c>
      <c r="E64" s="173" t="s">
        <v>100</v>
      </c>
      <c r="F64" s="50" t="s">
        <v>73</v>
      </c>
      <c r="G64" s="282" t="s">
        <v>3736</v>
      </c>
      <c r="H64" s="54"/>
      <c r="I64" s="55" t="s">
        <v>3737</v>
      </c>
      <c r="J64" s="50" t="s">
        <v>77</v>
      </c>
      <c r="K64" s="177"/>
      <c r="L64" s="58">
        <v>147.0</v>
      </c>
      <c r="M64" s="170"/>
      <c r="N64" s="181"/>
      <c r="O64" s="179"/>
      <c r="P64" s="62"/>
      <c r="Q64" s="63"/>
      <c r="R64" s="64"/>
      <c r="S64" s="163"/>
      <c r="T64" s="166"/>
      <c r="U64" s="138"/>
      <c r="V64" s="53">
        <v>50.0</v>
      </c>
      <c r="W64" s="8"/>
      <c r="X64" s="8"/>
      <c r="Y64" s="8"/>
      <c r="Z64" s="8"/>
      <c r="AA64" s="8"/>
      <c r="AB64" s="8"/>
      <c r="AC64" s="8"/>
      <c r="AD64" s="8"/>
    </row>
    <row r="65">
      <c r="A65" s="50" t="s">
        <v>70</v>
      </c>
      <c r="B65" s="50" t="s">
        <v>63</v>
      </c>
      <c r="C65" s="51"/>
      <c r="D65" s="141" t="s">
        <v>3738</v>
      </c>
      <c r="E65" s="173" t="s">
        <v>100</v>
      </c>
      <c r="F65" s="50" t="s">
        <v>73</v>
      </c>
      <c r="G65" s="282" t="s">
        <v>3739</v>
      </c>
      <c r="H65" s="54"/>
      <c r="I65" s="55" t="s">
        <v>3740</v>
      </c>
      <c r="J65" s="50" t="s">
        <v>77</v>
      </c>
      <c r="K65" s="177">
        <v>222.0</v>
      </c>
      <c r="L65" s="93"/>
      <c r="M65" s="170"/>
      <c r="N65" s="181"/>
      <c r="O65" s="179"/>
      <c r="P65" s="73"/>
      <c r="Q65" s="74"/>
      <c r="R65" s="75"/>
      <c r="S65" s="163"/>
      <c r="T65" s="166"/>
      <c r="U65" s="138"/>
      <c r="V65" s="53">
        <v>50.0</v>
      </c>
      <c r="W65" s="8"/>
      <c r="X65" s="8"/>
      <c r="Y65" s="8"/>
      <c r="Z65" s="8"/>
      <c r="AA65" s="8"/>
      <c r="AB65" s="8"/>
      <c r="AC65" s="8"/>
      <c r="AD65" s="8"/>
    </row>
    <row r="66">
      <c r="A66" s="50" t="s">
        <v>70</v>
      </c>
      <c r="B66" s="50" t="s">
        <v>63</v>
      </c>
      <c r="C66" s="51"/>
      <c r="D66" s="141" t="s">
        <v>3741</v>
      </c>
      <c r="E66" s="173" t="s">
        <v>899</v>
      </c>
      <c r="F66" s="50" t="s">
        <v>2097</v>
      </c>
      <c r="G66" s="282" t="s">
        <v>3742</v>
      </c>
      <c r="H66" s="54" t="s">
        <v>3743</v>
      </c>
      <c r="I66" s="55" t="s">
        <v>3744</v>
      </c>
      <c r="J66" s="50" t="s">
        <v>60</v>
      </c>
      <c r="K66" s="178"/>
      <c r="L66" s="93"/>
      <c r="M66" s="165"/>
      <c r="N66" s="172"/>
      <c r="O66" s="179"/>
      <c r="P66" s="62">
        <v>250.0</v>
      </c>
      <c r="Q66" s="63"/>
      <c r="R66" s="64"/>
      <c r="S66" s="163"/>
      <c r="T66" s="166"/>
      <c r="U66" s="138"/>
      <c r="V66" s="53">
        <v>125.0</v>
      </c>
      <c r="W66" s="8"/>
      <c r="X66" s="8"/>
      <c r="Y66" s="8"/>
      <c r="Z66" s="8"/>
      <c r="AA66" s="8"/>
      <c r="AB66" s="8"/>
      <c r="AC66" s="8"/>
      <c r="AD66" s="8"/>
    </row>
    <row r="67">
      <c r="A67" s="50" t="s">
        <v>70</v>
      </c>
      <c r="B67" s="50" t="s">
        <v>63</v>
      </c>
      <c r="C67" s="51"/>
      <c r="D67" s="141" t="s">
        <v>3745</v>
      </c>
      <c r="E67" s="173" t="s">
        <v>128</v>
      </c>
      <c r="F67" s="50" t="s">
        <v>73</v>
      </c>
      <c r="G67" s="282" t="s">
        <v>3746</v>
      </c>
      <c r="H67" s="54"/>
      <c r="I67" s="55" t="s">
        <v>3747</v>
      </c>
      <c r="J67" s="50" t="s">
        <v>77</v>
      </c>
      <c r="K67" s="178"/>
      <c r="L67" s="93"/>
      <c r="M67" s="170"/>
      <c r="N67" s="176"/>
      <c r="O67" s="171"/>
      <c r="P67" s="73"/>
      <c r="Q67" s="74"/>
      <c r="R67" s="75"/>
      <c r="S67" s="163"/>
      <c r="T67" s="164">
        <v>127.0</v>
      </c>
      <c r="U67" s="138"/>
      <c r="V67" s="283">
        <v>127.0</v>
      </c>
      <c r="W67" s="8"/>
      <c r="X67" s="8"/>
      <c r="Y67" s="8"/>
      <c r="Z67" s="8"/>
      <c r="AA67" s="8"/>
      <c r="AB67" s="8"/>
      <c r="AC67" s="8"/>
      <c r="AD67" s="8"/>
    </row>
    <row r="68">
      <c r="A68" s="50" t="s">
        <v>52</v>
      </c>
      <c r="B68" s="50" t="s">
        <v>63</v>
      </c>
      <c r="C68" s="51"/>
      <c r="D68" s="141" t="s">
        <v>3748</v>
      </c>
      <c r="E68" s="173" t="s">
        <v>128</v>
      </c>
      <c r="F68" s="50" t="s">
        <v>73</v>
      </c>
      <c r="G68" s="282" t="s">
        <v>3749</v>
      </c>
      <c r="H68" s="54" t="s">
        <v>3750</v>
      </c>
      <c r="I68" s="55" t="s">
        <v>3751</v>
      </c>
      <c r="J68" s="50" t="s">
        <v>77</v>
      </c>
      <c r="K68" s="177"/>
      <c r="L68" s="93"/>
      <c r="M68" s="170"/>
      <c r="N68" s="160">
        <v>147.0</v>
      </c>
      <c r="O68" s="183"/>
      <c r="P68" s="73"/>
      <c r="Q68" s="74"/>
      <c r="R68" s="75"/>
      <c r="S68" s="163"/>
      <c r="T68" s="166"/>
      <c r="U68" s="138"/>
      <c r="V68" s="53">
        <v>50.0</v>
      </c>
      <c r="W68" s="8"/>
      <c r="X68" s="8"/>
      <c r="Y68" s="8"/>
      <c r="Z68" s="8"/>
      <c r="AA68" s="8"/>
      <c r="AB68" s="8"/>
      <c r="AC68" s="8"/>
      <c r="AD68" s="8"/>
    </row>
    <row r="69">
      <c r="A69" s="50" t="s">
        <v>70</v>
      </c>
      <c r="B69" s="50" t="s">
        <v>63</v>
      </c>
      <c r="C69" s="51"/>
      <c r="D69" s="141" t="s">
        <v>3752</v>
      </c>
      <c r="E69" s="329" t="s">
        <v>899</v>
      </c>
      <c r="F69" s="50" t="s">
        <v>2104</v>
      </c>
      <c r="G69" s="282" t="s">
        <v>3753</v>
      </c>
      <c r="H69" s="54"/>
      <c r="I69" s="55" t="s">
        <v>3754</v>
      </c>
      <c r="J69" s="50" t="s">
        <v>60</v>
      </c>
      <c r="K69" s="185"/>
      <c r="L69" s="58">
        <v>350.0</v>
      </c>
      <c r="M69" s="165"/>
      <c r="N69" s="172"/>
      <c r="O69" s="179"/>
      <c r="P69" s="62"/>
      <c r="Q69" s="63"/>
      <c r="R69" s="64"/>
      <c r="S69" s="163"/>
      <c r="T69" s="166"/>
      <c r="U69" s="138"/>
      <c r="V69" s="53">
        <v>175.0</v>
      </c>
      <c r="W69" s="8"/>
      <c r="X69" s="8"/>
      <c r="Y69" s="8"/>
      <c r="Z69" s="8"/>
      <c r="AA69" s="8"/>
      <c r="AB69" s="8"/>
      <c r="AC69" s="8"/>
      <c r="AD69" s="8"/>
    </row>
    <row r="70">
      <c r="A70" s="50" t="s">
        <v>52</v>
      </c>
      <c r="B70" s="50" t="s">
        <v>53</v>
      </c>
      <c r="C70" s="51"/>
      <c r="D70" s="141" t="s">
        <v>54</v>
      </c>
      <c r="E70" s="329" t="s">
        <v>65</v>
      </c>
      <c r="F70" s="50" t="s">
        <v>2114</v>
      </c>
      <c r="G70" s="282" t="s">
        <v>3755</v>
      </c>
      <c r="H70" s="54"/>
      <c r="I70" s="383">
        <v>3.192932731E9</v>
      </c>
      <c r="J70" s="50" t="s">
        <v>49</v>
      </c>
      <c r="K70" s="186"/>
      <c r="L70" s="93"/>
      <c r="M70" s="165" t="s">
        <v>323</v>
      </c>
      <c r="N70" s="172"/>
      <c r="O70" s="179"/>
      <c r="P70" s="73"/>
      <c r="Q70" s="74"/>
      <c r="R70" s="75"/>
      <c r="S70" s="163"/>
      <c r="T70" s="166"/>
      <c r="U70" s="138"/>
      <c r="V70" s="53" t="s">
        <v>54</v>
      </c>
      <c r="W70" s="8"/>
      <c r="X70" s="8"/>
      <c r="Y70" s="8"/>
      <c r="Z70" s="8"/>
      <c r="AA70" s="8"/>
      <c r="AB70" s="8"/>
      <c r="AC70" s="8"/>
      <c r="AD70" s="8"/>
    </row>
    <row r="71">
      <c r="A71" s="50" t="s">
        <v>70</v>
      </c>
      <c r="B71" s="50" t="s">
        <v>63</v>
      </c>
      <c r="C71" s="51"/>
      <c r="D71" s="141" t="s">
        <v>3756</v>
      </c>
      <c r="E71" s="329" t="s">
        <v>149</v>
      </c>
      <c r="F71" s="50" t="s">
        <v>73</v>
      </c>
      <c r="G71" s="282" t="s">
        <v>3757</v>
      </c>
      <c r="H71" s="54"/>
      <c r="I71" s="55" t="s">
        <v>3758</v>
      </c>
      <c r="J71" s="50" t="s">
        <v>77</v>
      </c>
      <c r="K71" s="185"/>
      <c r="L71" s="58"/>
      <c r="M71" s="170"/>
      <c r="N71" s="172"/>
      <c r="O71" s="179"/>
      <c r="P71" s="73"/>
      <c r="Q71" s="74"/>
      <c r="R71" s="75"/>
      <c r="S71" s="163"/>
      <c r="T71" s="164">
        <v>147.0</v>
      </c>
      <c r="U71" s="138"/>
      <c r="V71" s="53">
        <v>50.0</v>
      </c>
      <c r="W71" s="8"/>
      <c r="X71" s="8"/>
      <c r="Y71" s="8"/>
      <c r="Z71" s="8"/>
      <c r="AA71" s="8"/>
      <c r="AB71" s="8"/>
      <c r="AC71" s="8"/>
      <c r="AD71" s="8"/>
    </row>
    <row r="72">
      <c r="A72" s="50" t="s">
        <v>70</v>
      </c>
      <c r="B72" s="50" t="s">
        <v>53</v>
      </c>
      <c r="C72" s="188"/>
      <c r="D72" s="330" t="s">
        <v>54</v>
      </c>
      <c r="E72" s="329" t="s">
        <v>35</v>
      </c>
      <c r="F72" s="50" t="s">
        <v>73</v>
      </c>
      <c r="G72" s="282" t="s">
        <v>3759</v>
      </c>
      <c r="H72" s="54"/>
      <c r="I72" s="55" t="s">
        <v>2709</v>
      </c>
      <c r="J72" s="50" t="s">
        <v>60</v>
      </c>
      <c r="K72" s="196" t="s">
        <v>86</v>
      </c>
      <c r="L72" s="58"/>
      <c r="M72" s="191"/>
      <c r="N72" s="192"/>
      <c r="O72" s="193"/>
      <c r="P72" s="73"/>
      <c r="Q72" s="74"/>
      <c r="R72" s="75"/>
      <c r="S72" s="194"/>
      <c r="T72" s="195"/>
      <c r="U72" s="138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 t="s">
        <v>70</v>
      </c>
      <c r="B73" s="50" t="s">
        <v>63</v>
      </c>
      <c r="C73" s="188"/>
      <c r="D73" s="141" t="s">
        <v>3741</v>
      </c>
      <c r="E73" s="329" t="s">
        <v>87</v>
      </c>
      <c r="F73" s="50" t="s">
        <v>2097</v>
      </c>
      <c r="G73" s="282" t="s">
        <v>3760</v>
      </c>
      <c r="H73" s="54"/>
      <c r="I73" s="311">
        <v>6.696116177E9</v>
      </c>
      <c r="J73" s="50" t="s">
        <v>49</v>
      </c>
      <c r="K73" s="196"/>
      <c r="L73" s="93"/>
      <c r="M73" s="191"/>
      <c r="N73" s="192"/>
      <c r="O73" s="197"/>
      <c r="P73" s="151"/>
      <c r="Q73" s="43">
        <v>200.0</v>
      </c>
      <c r="R73" s="153"/>
      <c r="S73" s="194"/>
      <c r="T73" s="195"/>
      <c r="U73" s="138"/>
      <c r="V73" s="182">
        <v>100.0</v>
      </c>
      <c r="W73" s="8"/>
      <c r="X73" s="8"/>
      <c r="Y73" s="8"/>
      <c r="Z73" s="8"/>
      <c r="AA73" s="8"/>
      <c r="AB73" s="8"/>
      <c r="AC73" s="8"/>
      <c r="AD73" s="8"/>
    </row>
    <row r="74">
      <c r="A74" s="50" t="s">
        <v>52</v>
      </c>
      <c r="B74" s="50" t="s">
        <v>63</v>
      </c>
      <c r="C74" s="188"/>
      <c r="D74" s="91"/>
      <c r="E74" s="329" t="s">
        <v>149</v>
      </c>
      <c r="F74" s="50" t="s">
        <v>2097</v>
      </c>
      <c r="G74" s="282" t="s">
        <v>3761</v>
      </c>
      <c r="H74" s="54" t="s">
        <v>3762</v>
      </c>
      <c r="I74" s="54" t="s">
        <v>3763</v>
      </c>
      <c r="J74" s="50" t="s">
        <v>77</v>
      </c>
      <c r="K74" s="190"/>
      <c r="L74" s="93"/>
      <c r="M74" s="198"/>
      <c r="N74" s="381">
        <v>250.0</v>
      </c>
      <c r="O74" s="197"/>
      <c r="P74" s="73"/>
      <c r="Q74" s="74"/>
      <c r="R74" s="75"/>
      <c r="S74" s="194"/>
      <c r="T74" s="195"/>
      <c r="U74" s="138"/>
      <c r="V74" s="182">
        <v>125.0</v>
      </c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4"/>
      <c r="J75" s="56"/>
      <c r="K75" s="190"/>
      <c r="L75" s="58"/>
      <c r="M75" s="191"/>
      <c r="N75" s="192"/>
      <c r="O75" s="197"/>
      <c r="P75" s="73"/>
      <c r="Q75" s="74"/>
      <c r="R75" s="75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51"/>
      <c r="E76" s="184"/>
      <c r="F76" s="50"/>
      <c r="G76" s="54"/>
      <c r="H76" s="54"/>
      <c r="I76" s="54"/>
      <c r="J76" s="56"/>
      <c r="K76" s="196"/>
      <c r="L76" s="93"/>
      <c r="M76" s="191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23"/>
      <c r="F77" s="50"/>
      <c r="G77" s="54"/>
      <c r="H77" s="54"/>
      <c r="I77" s="54"/>
      <c r="J77" s="56"/>
      <c r="K77" s="196"/>
      <c r="L77" s="93"/>
      <c r="M77" s="191"/>
      <c r="N77" s="192"/>
      <c r="O77" s="197"/>
      <c r="P77" s="73"/>
      <c r="Q77" s="74"/>
      <c r="R77" s="75"/>
      <c r="S77" s="194"/>
      <c r="T77" s="195"/>
      <c r="U77" s="138"/>
      <c r="V77" s="199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23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6"/>
      <c r="B79" s="50"/>
      <c r="C79" s="188"/>
      <c r="D79" s="51"/>
      <c r="E79" s="23"/>
      <c r="F79" s="50"/>
      <c r="G79" s="200"/>
      <c r="H79" s="200"/>
      <c r="I79" s="200"/>
      <c r="J79" s="56"/>
      <c r="K79" s="190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201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8"/>
      <c r="D80" s="51"/>
      <c r="E80" s="23"/>
      <c r="F80" s="50"/>
      <c r="G80" s="200"/>
      <c r="H80" s="200"/>
      <c r="I80" s="200"/>
      <c r="J80" s="56"/>
      <c r="K80" s="190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20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2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203"/>
      <c r="L82" s="204"/>
      <c r="M82" s="205"/>
      <c r="N82" s="206"/>
      <c r="O82" s="207"/>
      <c r="P82" s="208"/>
      <c r="Q82" s="209"/>
      <c r="R82" s="210"/>
      <c r="S82" s="211"/>
      <c r="T82" s="212"/>
      <c r="U82" s="213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203"/>
      <c r="L83" s="204"/>
      <c r="M83" s="205"/>
      <c r="N83" s="206"/>
      <c r="O83" s="207"/>
      <c r="P83" s="208"/>
      <c r="Q83" s="209"/>
      <c r="R83" s="210"/>
      <c r="S83" s="211"/>
      <c r="T83" s="212"/>
      <c r="U83" s="213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14"/>
      <c r="L85" s="204"/>
      <c r="M85" s="215"/>
      <c r="N85" s="216"/>
      <c r="O85" s="217"/>
      <c r="P85" s="218"/>
      <c r="Q85" s="219"/>
      <c r="R85" s="220"/>
      <c r="S85" s="22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184"/>
      <c r="F86" s="50"/>
      <c r="G86" s="200"/>
      <c r="H86" s="200"/>
      <c r="I86" s="200"/>
      <c r="J86" s="56"/>
      <c r="K86" s="203"/>
      <c r="L86" s="222"/>
      <c r="M86" s="205"/>
      <c r="N86" s="206"/>
      <c r="O86" s="207"/>
      <c r="P86" s="223"/>
      <c r="Q86" s="224"/>
      <c r="R86" s="225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184"/>
      <c r="F87" s="50"/>
      <c r="G87" s="200"/>
      <c r="H87" s="200"/>
      <c r="I87" s="200"/>
      <c r="J87" s="56"/>
      <c r="K87" s="203"/>
      <c r="L87" s="222"/>
      <c r="M87" s="205"/>
      <c r="N87" s="206"/>
      <c r="O87" s="207"/>
      <c r="P87" s="223"/>
      <c r="Q87" s="224"/>
      <c r="R87" s="225"/>
      <c r="S87" s="21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4"/>
      <c r="B94" s="4"/>
      <c r="C94" s="2"/>
      <c r="D94" s="226"/>
      <c r="E94" s="227"/>
      <c r="F94" s="4"/>
      <c r="G94" s="228"/>
      <c r="H94" s="229"/>
      <c r="I94" s="230"/>
      <c r="J94" s="4"/>
      <c r="K94" s="231"/>
      <c r="Q94" s="231"/>
      <c r="R94" s="231"/>
      <c r="S94" s="232"/>
      <c r="T94" s="232"/>
      <c r="U94" s="233"/>
      <c r="V94" s="234">
        <f>SUM(V7:V93)</f>
        <v>9123</v>
      </c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35"/>
      <c r="E95" s="236"/>
      <c r="F95" s="1"/>
      <c r="G95" s="237"/>
      <c r="H95" s="238"/>
      <c r="I95" s="239"/>
      <c r="J95" s="1"/>
      <c r="K95" s="240" t="s">
        <v>34</v>
      </c>
      <c r="L95" s="241"/>
      <c r="Q95" s="241"/>
      <c r="R95" s="241"/>
      <c r="S95" s="232"/>
      <c r="T95" s="232"/>
      <c r="U95" s="233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42"/>
      <c r="D96" s="17"/>
      <c r="E96" s="243"/>
      <c r="F96" s="244"/>
      <c r="G96" s="228"/>
      <c r="H96" s="3"/>
      <c r="I96" s="3"/>
      <c r="J96" s="1"/>
      <c r="K96" s="189">
        <f>SUM(K7:K93)</f>
        <v>6095.8</v>
      </c>
      <c r="L96" s="245" t="s">
        <v>35</v>
      </c>
      <c r="M96" s="246"/>
      <c r="Q96" s="246"/>
      <c r="R96" s="246"/>
      <c r="S96" s="247"/>
      <c r="T96" s="247"/>
      <c r="U96" s="23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1"/>
      <c r="B97" s="1"/>
      <c r="C97" s="2"/>
      <c r="D97" s="17"/>
      <c r="E97" s="1"/>
      <c r="F97" s="1"/>
      <c r="G97" s="228"/>
      <c r="H97" s="3"/>
      <c r="I97" s="3"/>
      <c r="J97" s="1"/>
      <c r="K97" s="189">
        <f>SUM(K96*3%)</f>
        <v>182.874</v>
      </c>
      <c r="L97" s="248">
        <f>SUM(L7:L93)</f>
        <v>2235</v>
      </c>
      <c r="M97" s="249" t="s">
        <v>24</v>
      </c>
      <c r="Q97" s="249"/>
      <c r="R97" s="249"/>
      <c r="S97" s="250" t="s">
        <v>36</v>
      </c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3"/>
      <c r="H98" s="3"/>
      <c r="I98" s="3"/>
      <c r="J98" s="1"/>
      <c r="K98" s="251"/>
      <c r="L98" s="91">
        <f>SUM(L97*2%)</f>
        <v>44.7</v>
      </c>
      <c r="M98" s="252" t="s">
        <v>37</v>
      </c>
      <c r="N98" s="253"/>
      <c r="Q98" s="253"/>
      <c r="R98" s="253"/>
      <c r="S98" s="232"/>
      <c r="T98" s="232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54" t="s">
        <v>38</v>
      </c>
      <c r="H99" s="321">
        <f>SUM(K40)</f>
        <v>294</v>
      </c>
      <c r="I99" s="3"/>
      <c r="J99" s="1"/>
      <c r="K99" s="8"/>
      <c r="L99" s="251"/>
      <c r="M99" s="248">
        <f>SUM(M7:M93)</f>
        <v>1697</v>
      </c>
      <c r="N99" s="253"/>
      <c r="Q99" s="253"/>
      <c r="R99" s="253"/>
      <c r="S99" s="256"/>
      <c r="T99" s="256"/>
      <c r="U99" s="23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257"/>
      <c r="G100" s="258" t="s">
        <v>39</v>
      </c>
      <c r="H100" s="259">
        <f>SUM(K96,L97,M99,N101,O102,R106)</f>
        <v>12015.8</v>
      </c>
      <c r="I100" s="3"/>
      <c r="J100" s="1"/>
      <c r="K100" s="8"/>
      <c r="L100" s="8"/>
      <c r="M100" s="91">
        <f>SUM(M99*1%)</f>
        <v>16.97</v>
      </c>
      <c r="N100" s="260" t="s">
        <v>40</v>
      </c>
      <c r="O100" s="231"/>
      <c r="Q100" s="231"/>
      <c r="R100" s="231"/>
      <c r="S100" s="256"/>
      <c r="T100" s="256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57"/>
      <c r="G101" s="258" t="s">
        <v>41</v>
      </c>
      <c r="H101" s="259">
        <f>SUM(S107,T108,U109)</f>
        <v>1171</v>
      </c>
      <c r="I101" s="3"/>
      <c r="J101" s="1"/>
      <c r="K101" s="8"/>
      <c r="L101" s="8"/>
      <c r="M101" s="18"/>
      <c r="N101" s="189">
        <f>SUM(N7:N93)</f>
        <v>1491</v>
      </c>
      <c r="O101" s="261" t="s">
        <v>42</v>
      </c>
      <c r="P101" s="262"/>
      <c r="Q101" s="262"/>
      <c r="R101" s="262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1"/>
      <c r="G102" s="258" t="s">
        <v>43</v>
      </c>
      <c r="H102" s="259">
        <f>SUM(P104,Q105)</f>
        <v>2537</v>
      </c>
      <c r="I102" s="3"/>
      <c r="J102" s="1"/>
      <c r="K102" s="8"/>
      <c r="L102" s="8"/>
      <c r="M102" s="1"/>
      <c r="N102" s="189">
        <f>SUM(N101*1%)</f>
        <v>14.91</v>
      </c>
      <c r="O102" s="189">
        <f>SUM(O7:O93)</f>
        <v>497</v>
      </c>
      <c r="P102" s="262"/>
      <c r="Q102" s="262"/>
      <c r="R102" s="262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3"/>
      <c r="H103" s="3"/>
      <c r="I103" s="3"/>
      <c r="J103" s="1"/>
      <c r="K103" s="8"/>
      <c r="L103" s="8"/>
      <c r="M103" s="1"/>
      <c r="N103" s="1"/>
      <c r="O103" s="189">
        <f>SUM(O102*1%)</f>
        <v>4.97</v>
      </c>
      <c r="P103" s="263" t="s">
        <v>44</v>
      </c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64" t="s">
        <v>45</v>
      </c>
      <c r="H104" s="265">
        <f>SUM(N14,S16,M20,O33,M35,K38,M45,S48,K50,L52,P66,L69)</f>
        <v>3570.9</v>
      </c>
      <c r="I104" s="282">
        <v>0.0</v>
      </c>
      <c r="J104" s="1"/>
      <c r="K104" s="8"/>
      <c r="L104" s="8"/>
      <c r="M104" s="1"/>
      <c r="N104" s="1"/>
      <c r="O104" s="8"/>
      <c r="P104" s="189">
        <f>SUM(P7:P94)</f>
        <v>1287</v>
      </c>
      <c r="Q104" s="267" t="s">
        <v>46</v>
      </c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68" t="s">
        <v>47</v>
      </c>
      <c r="H105" s="300">
        <f>SUM(K18,K19,N23,L26,N32,L37,K40,P44,L46,L47,Q51,N53,K54,Q59,K61,L64,K65,T67,N68,T71,N74)</f>
        <v>4126.9</v>
      </c>
      <c r="I105" s="322">
        <f>SUM(K40)</f>
        <v>294</v>
      </c>
      <c r="J105" s="1"/>
      <c r="K105" s="8"/>
      <c r="L105" s="8"/>
      <c r="M105" s="1"/>
      <c r="N105" s="1"/>
      <c r="O105" s="8"/>
      <c r="P105" s="189">
        <f>SUM(P104*2%)</f>
        <v>25.74</v>
      </c>
      <c r="Q105" s="17">
        <f>SUM(Q7:Q93)</f>
        <v>1250</v>
      </c>
      <c r="R105" s="270" t="s">
        <v>48</v>
      </c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71" t="s">
        <v>49</v>
      </c>
      <c r="H106" s="300">
        <f>SUM(K7,K8,O9,U10,K12,L13,M21,Q22,P24,P25,K39,L49,K55,K56,K57,K58,N60,Q73)</f>
        <v>7827</v>
      </c>
      <c r="I106" s="301"/>
      <c r="J106" s="1"/>
      <c r="K106" s="8"/>
      <c r="L106" s="8"/>
      <c r="M106" s="1"/>
      <c r="N106" s="1"/>
      <c r="O106" s="8"/>
      <c r="P106" s="18"/>
      <c r="Q106" s="189">
        <f>SUM(Q105*2%)</f>
        <v>25</v>
      </c>
      <c r="R106" s="17">
        <f>SUM(R7:R93)</f>
        <v>0</v>
      </c>
      <c r="S106" s="272" t="s">
        <v>50</v>
      </c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144"/>
      <c r="D107" s="17"/>
      <c r="E107" s="1"/>
      <c r="F107" s="1"/>
      <c r="G107" s="3"/>
      <c r="H107" s="3"/>
      <c r="I107" s="3"/>
      <c r="J107" s="1"/>
      <c r="K107" s="8"/>
      <c r="L107" s="8"/>
      <c r="M107" s="1"/>
      <c r="N107" s="1"/>
      <c r="O107" s="8"/>
      <c r="P107" s="1"/>
      <c r="Q107" s="1"/>
      <c r="R107" s="189">
        <f>SUM(R106*1%)</f>
        <v>0</v>
      </c>
      <c r="S107" s="189">
        <f>SUM(S7:S94)</f>
        <v>207</v>
      </c>
      <c r="T107" s="273" t="s">
        <v>47</v>
      </c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44"/>
      <c r="D108" s="17"/>
      <c r="E108" s="1"/>
      <c r="F108" s="1"/>
      <c r="G108" s="3"/>
      <c r="H108" s="3"/>
      <c r="I108" s="3"/>
      <c r="J108" s="1"/>
      <c r="K108" s="8"/>
      <c r="L108" s="8"/>
      <c r="M108" s="1"/>
      <c r="N108" s="1"/>
      <c r="O108" s="8"/>
      <c r="P108" s="1"/>
      <c r="Q108" s="1"/>
      <c r="R108" s="1"/>
      <c r="S108" s="189">
        <f>SUM(S107*2%)</f>
        <v>4.14</v>
      </c>
      <c r="T108" s="189">
        <f>SUM(T7:T94)</f>
        <v>274</v>
      </c>
      <c r="U108" s="274" t="s">
        <v>49</v>
      </c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"/>
      <c r="S109" s="8"/>
      <c r="T109" s="189">
        <f>SUM(T108*2%)</f>
        <v>5.48</v>
      </c>
      <c r="U109" s="275">
        <f>SUM(U7:U94)</f>
        <v>690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8"/>
      <c r="U110" s="189">
        <f>SUM(U109*2%)</f>
        <v>13.8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276"/>
      <c r="U111" s="277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276"/>
      <c r="U112" s="277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8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278"/>
      <c r="D227" s="278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8"/>
      <c r="D228" s="278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Y1001" s="8"/>
      <c r="Z1001" s="8"/>
      <c r="AA1001" s="8"/>
      <c r="AB1001" s="8"/>
      <c r="AC1001" s="8"/>
      <c r="AD1001" s="8"/>
    </row>
    <row r="1002">
      <c r="M1002" s="279"/>
      <c r="N1002" s="279"/>
      <c r="P1002" s="279"/>
      <c r="Q1002" s="279"/>
      <c r="R1002" s="279"/>
    </row>
  </sheetData>
  <mergeCells count="15">
    <mergeCell ref="K94:P94"/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8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29.0"/>
    <col customWidth="1" min="8" max="8" width="15.63"/>
    <col customWidth="1" min="9" max="9" width="14.0"/>
    <col customWidth="1" min="10" max="10" width="13.75"/>
    <col customWidth="1" min="23" max="23" width="13.88"/>
    <col customWidth="1" min="24" max="24" width="15.0"/>
  </cols>
  <sheetData>
    <row r="1">
      <c r="A1" s="1"/>
      <c r="B1" s="1"/>
      <c r="C1" s="2"/>
      <c r="D1" s="2"/>
      <c r="E1" s="1"/>
      <c r="F1" s="1"/>
      <c r="G1" s="3"/>
      <c r="H1" s="386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387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388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89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63</v>
      </c>
      <c r="C7" s="51"/>
      <c r="D7" s="70" t="s">
        <v>3764</v>
      </c>
      <c r="E7" s="53" t="s">
        <v>35</v>
      </c>
      <c r="F7" s="50" t="s">
        <v>73</v>
      </c>
      <c r="G7" s="282" t="s">
        <v>3765</v>
      </c>
      <c r="H7" s="390" t="s">
        <v>3539</v>
      </c>
      <c r="I7" s="55" t="s">
        <v>3766</v>
      </c>
      <c r="J7" s="50" t="s">
        <v>60</v>
      </c>
      <c r="K7" s="57">
        <v>200.0</v>
      </c>
      <c r="L7" s="58"/>
      <c r="M7" s="59"/>
      <c r="N7" s="60"/>
      <c r="O7" s="61"/>
      <c r="P7" s="62"/>
      <c r="Q7" s="63"/>
      <c r="R7" s="64"/>
      <c r="S7" s="65"/>
      <c r="T7" s="66"/>
      <c r="U7" s="96"/>
      <c r="V7" s="53">
        <v>50.0</v>
      </c>
      <c r="W7" s="68" t="s">
        <v>25</v>
      </c>
      <c r="X7" s="69">
        <f>SUM(K7:K93)</f>
        <v>2221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63</v>
      </c>
      <c r="C8" s="51"/>
      <c r="D8" s="70" t="s">
        <v>3767</v>
      </c>
      <c r="E8" s="53" t="s">
        <v>128</v>
      </c>
      <c r="F8" s="50" t="s">
        <v>73</v>
      </c>
      <c r="G8" s="292" t="s">
        <v>3768</v>
      </c>
      <c r="H8" s="390" t="s">
        <v>1121</v>
      </c>
      <c r="I8" s="55" t="s">
        <v>3769</v>
      </c>
      <c r="J8" s="50" t="s">
        <v>77</v>
      </c>
      <c r="K8" s="71">
        <v>147.0</v>
      </c>
      <c r="L8" s="58"/>
      <c r="M8" s="59"/>
      <c r="N8" s="72"/>
      <c r="O8" s="61"/>
      <c r="P8" s="62"/>
      <c r="Q8" s="74"/>
      <c r="R8" s="75"/>
      <c r="S8" s="76"/>
      <c r="T8" s="77"/>
      <c r="U8" s="78"/>
      <c r="V8" s="283">
        <v>147.0</v>
      </c>
      <c r="W8" s="38" t="s">
        <v>13</v>
      </c>
      <c r="X8" s="69">
        <f>SUM(L7:L93)</f>
        <v>2188</v>
      </c>
      <c r="Y8" s="8"/>
      <c r="Z8" s="8"/>
      <c r="AA8" s="8"/>
      <c r="AB8" s="8"/>
      <c r="AC8" s="8"/>
      <c r="AD8" s="8"/>
    </row>
    <row r="9">
      <c r="A9" s="50" t="s">
        <v>52</v>
      </c>
      <c r="B9" s="50" t="s">
        <v>63</v>
      </c>
      <c r="C9" s="79"/>
      <c r="D9" s="70"/>
      <c r="E9" s="53" t="s">
        <v>72</v>
      </c>
      <c r="F9" s="50" t="s">
        <v>2097</v>
      </c>
      <c r="G9" s="282" t="s">
        <v>3770</v>
      </c>
      <c r="H9" s="390"/>
      <c r="I9" s="55" t="s">
        <v>3771</v>
      </c>
      <c r="J9" s="50" t="s">
        <v>49</v>
      </c>
      <c r="K9" s="71"/>
      <c r="L9" s="80"/>
      <c r="M9" s="59"/>
      <c r="N9" s="86">
        <v>250.0</v>
      </c>
      <c r="O9" s="61"/>
      <c r="P9" s="73"/>
      <c r="Q9" s="74"/>
      <c r="R9" s="64"/>
      <c r="S9" s="76"/>
      <c r="T9" s="77"/>
      <c r="U9" s="67"/>
      <c r="V9" s="53">
        <v>125.0</v>
      </c>
      <c r="W9" s="82" t="s">
        <v>14</v>
      </c>
      <c r="X9" s="83">
        <f>SUM(M7:M93)</f>
        <v>1900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 t="s">
        <v>3772</v>
      </c>
      <c r="E10" s="53" t="s">
        <v>35</v>
      </c>
      <c r="F10" s="50" t="s">
        <v>73</v>
      </c>
      <c r="G10" s="284" t="s">
        <v>3773</v>
      </c>
      <c r="H10" s="391"/>
      <c r="I10" s="55" t="s">
        <v>3774</v>
      </c>
      <c r="J10" s="50" t="s">
        <v>60</v>
      </c>
      <c r="K10" s="71"/>
      <c r="L10" s="58">
        <v>147.0</v>
      </c>
      <c r="M10" s="59"/>
      <c r="N10" s="86"/>
      <c r="O10" s="61"/>
      <c r="P10" s="87"/>
      <c r="Q10" s="43"/>
      <c r="R10" s="44"/>
      <c r="S10" s="76"/>
      <c r="T10" s="77"/>
      <c r="U10" s="96"/>
      <c r="V10" s="53">
        <v>50.0</v>
      </c>
      <c r="W10" s="90" t="s">
        <v>27</v>
      </c>
      <c r="X10" s="83">
        <f>SUM(N7:N93)</f>
        <v>1620</v>
      </c>
      <c r="Y10" s="8"/>
      <c r="Z10" s="8"/>
      <c r="AA10" s="8"/>
      <c r="AB10" s="8"/>
      <c r="AC10" s="8"/>
      <c r="AD10" s="8"/>
    </row>
    <row r="11">
      <c r="A11" s="50" t="s">
        <v>52</v>
      </c>
      <c r="B11" s="50" t="s">
        <v>63</v>
      </c>
      <c r="C11" s="51"/>
      <c r="D11" s="84" t="s">
        <v>3775</v>
      </c>
      <c r="E11" s="53" t="s">
        <v>87</v>
      </c>
      <c r="F11" s="50" t="s">
        <v>2097</v>
      </c>
      <c r="G11" s="336" t="s">
        <v>3776</v>
      </c>
      <c r="H11" s="390" t="s">
        <v>3777</v>
      </c>
      <c r="I11" s="311">
        <v>5.1989545E9</v>
      </c>
      <c r="J11" s="50" t="s">
        <v>49</v>
      </c>
      <c r="K11" s="57"/>
      <c r="L11" s="93"/>
      <c r="M11" s="59"/>
      <c r="N11" s="86">
        <v>250.0</v>
      </c>
      <c r="O11" s="61"/>
      <c r="P11" s="62"/>
      <c r="Q11" s="63"/>
      <c r="R11" s="64"/>
      <c r="S11" s="88"/>
      <c r="T11" s="95"/>
      <c r="U11" s="96"/>
      <c r="V11" s="89">
        <v>125.0</v>
      </c>
      <c r="W11" s="44" t="s">
        <v>19</v>
      </c>
      <c r="X11" s="97">
        <f>SUM(R7:R93)</f>
        <v>794</v>
      </c>
      <c r="Y11" s="8"/>
      <c r="Z11" s="8"/>
      <c r="AA11" s="8"/>
      <c r="AB11" s="8"/>
      <c r="AC11" s="8"/>
      <c r="AD11" s="8"/>
    </row>
    <row r="12">
      <c r="A12" s="50" t="s">
        <v>52</v>
      </c>
      <c r="B12" s="50" t="s">
        <v>63</v>
      </c>
      <c r="C12" s="98"/>
      <c r="D12" s="84" t="s">
        <v>3778</v>
      </c>
      <c r="E12" s="53" t="s">
        <v>149</v>
      </c>
      <c r="F12" s="50" t="s">
        <v>73</v>
      </c>
      <c r="G12" s="282" t="s">
        <v>3779</v>
      </c>
      <c r="H12" s="390" t="s">
        <v>3780</v>
      </c>
      <c r="I12" s="55" t="s">
        <v>3781</v>
      </c>
      <c r="J12" s="50" t="s">
        <v>77</v>
      </c>
      <c r="K12" s="57"/>
      <c r="L12" s="99"/>
      <c r="M12" s="59"/>
      <c r="N12" s="100"/>
      <c r="O12" s="61"/>
      <c r="P12" s="62"/>
      <c r="Q12" s="63"/>
      <c r="R12" s="64">
        <v>147.0</v>
      </c>
      <c r="S12" s="101"/>
      <c r="T12" s="102"/>
      <c r="U12" s="103"/>
      <c r="V12" s="89">
        <v>50.0</v>
      </c>
      <c r="W12" s="104" t="s">
        <v>22</v>
      </c>
      <c r="X12" s="105">
        <f>SUM(U7:U91)</f>
        <v>0</v>
      </c>
      <c r="Y12" s="8"/>
      <c r="Z12" s="8"/>
      <c r="AA12" s="8"/>
      <c r="AB12" s="8"/>
      <c r="AC12" s="8"/>
      <c r="AD12" s="8"/>
    </row>
    <row r="13" ht="16.5" customHeight="1">
      <c r="A13" s="50" t="s">
        <v>52</v>
      </c>
      <c r="B13" s="50" t="s">
        <v>63</v>
      </c>
      <c r="C13" s="79"/>
      <c r="D13" s="70" t="s">
        <v>3782</v>
      </c>
      <c r="E13" s="53" t="s">
        <v>149</v>
      </c>
      <c r="F13" s="50" t="s">
        <v>73</v>
      </c>
      <c r="G13" s="284" t="s">
        <v>3783</v>
      </c>
      <c r="H13" s="392" t="s">
        <v>3784</v>
      </c>
      <c r="I13" s="141" t="s">
        <v>3785</v>
      </c>
      <c r="J13" s="50" t="s">
        <v>77</v>
      </c>
      <c r="K13" s="71"/>
      <c r="L13" s="58"/>
      <c r="M13" s="59">
        <v>200.0</v>
      </c>
      <c r="N13" s="86"/>
      <c r="O13" s="61"/>
      <c r="P13" s="87"/>
      <c r="Q13" s="43"/>
      <c r="R13" s="44"/>
      <c r="S13" s="76"/>
      <c r="T13" s="95"/>
      <c r="U13" s="103"/>
      <c r="V13" s="89">
        <v>50.0</v>
      </c>
      <c r="W13" s="108" t="s">
        <v>28</v>
      </c>
      <c r="X13" s="69">
        <f>SUM(X7:X12)</f>
        <v>8723</v>
      </c>
      <c r="Y13" s="8"/>
      <c r="Z13" s="8"/>
      <c r="AA13" s="8"/>
      <c r="AB13" s="8"/>
      <c r="AC13" s="8"/>
      <c r="AD13" s="8"/>
    </row>
    <row r="14">
      <c r="A14" s="50" t="s">
        <v>52</v>
      </c>
      <c r="B14" s="50" t="s">
        <v>63</v>
      </c>
      <c r="C14" s="51"/>
      <c r="D14" s="84" t="s">
        <v>3786</v>
      </c>
      <c r="E14" s="53" t="s">
        <v>100</v>
      </c>
      <c r="F14" s="50"/>
      <c r="G14" s="282" t="s">
        <v>3787</v>
      </c>
      <c r="H14" s="390" t="s">
        <v>3788</v>
      </c>
      <c r="I14" s="55" t="s">
        <v>3789</v>
      </c>
      <c r="J14" s="50" t="s">
        <v>77</v>
      </c>
      <c r="K14" s="71"/>
      <c r="L14" s="58"/>
      <c r="M14" s="59">
        <v>100.0</v>
      </c>
      <c r="N14" s="86"/>
      <c r="O14" s="61"/>
      <c r="P14" s="87"/>
      <c r="Q14" s="43"/>
      <c r="R14" s="44"/>
      <c r="S14" s="88"/>
      <c r="T14" s="109"/>
      <c r="U14" s="103"/>
      <c r="V14" s="393">
        <v>100.0</v>
      </c>
      <c r="W14" s="111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63</v>
      </c>
      <c r="C15" s="51"/>
      <c r="D15" s="84" t="s">
        <v>3790</v>
      </c>
      <c r="E15" s="53" t="s">
        <v>55</v>
      </c>
      <c r="F15" s="50" t="s">
        <v>2104</v>
      </c>
      <c r="G15" s="282" t="s">
        <v>3791</v>
      </c>
      <c r="H15" s="390"/>
      <c r="I15" s="55" t="s">
        <v>3792</v>
      </c>
      <c r="J15" s="50" t="s">
        <v>60</v>
      </c>
      <c r="K15" s="71"/>
      <c r="L15" s="58">
        <v>700.0</v>
      </c>
      <c r="M15" s="59"/>
      <c r="N15" s="86"/>
      <c r="O15" s="61"/>
      <c r="P15" s="62"/>
      <c r="Q15" s="63"/>
      <c r="R15" s="64"/>
      <c r="S15" s="88"/>
      <c r="T15" s="95"/>
      <c r="U15" s="112"/>
      <c r="V15" s="89">
        <v>350.0</v>
      </c>
      <c r="W15" s="113"/>
      <c r="X15" s="114"/>
      <c r="Y15" s="8"/>
      <c r="Z15" s="8"/>
      <c r="AA15" s="8"/>
      <c r="AB15" s="8"/>
      <c r="AC15" s="8"/>
      <c r="AD15" s="8"/>
    </row>
    <row r="16">
      <c r="A16" s="50" t="s">
        <v>52</v>
      </c>
      <c r="B16" s="50" t="s">
        <v>63</v>
      </c>
      <c r="C16" s="51"/>
      <c r="D16" s="84"/>
      <c r="E16" s="53" t="s">
        <v>412</v>
      </c>
      <c r="F16" s="50" t="s">
        <v>73</v>
      </c>
      <c r="G16" s="296" t="s">
        <v>3793</v>
      </c>
      <c r="H16" s="390" t="s">
        <v>3794</v>
      </c>
      <c r="I16" s="55" t="s">
        <v>3795</v>
      </c>
      <c r="J16" s="50" t="s">
        <v>60</v>
      </c>
      <c r="K16" s="71"/>
      <c r="L16" s="58"/>
      <c r="M16" s="59">
        <v>200.0</v>
      </c>
      <c r="N16" s="86"/>
      <c r="O16" s="127"/>
      <c r="P16" s="62"/>
      <c r="Q16" s="63"/>
      <c r="R16" s="64"/>
      <c r="S16" s="76"/>
      <c r="T16" s="95"/>
      <c r="U16" s="103"/>
      <c r="V16" s="89">
        <v>50.0</v>
      </c>
      <c r="W16" s="116" t="s">
        <v>29</v>
      </c>
      <c r="Y16" s="8"/>
      <c r="Z16" s="8"/>
      <c r="AA16" s="8"/>
      <c r="AB16" s="8"/>
      <c r="AC16" s="8"/>
      <c r="AD16" s="8"/>
    </row>
    <row r="17">
      <c r="A17" s="50" t="s">
        <v>52</v>
      </c>
      <c r="B17" s="50" t="s">
        <v>63</v>
      </c>
      <c r="C17" s="79"/>
      <c r="D17" s="84" t="s">
        <v>3796</v>
      </c>
      <c r="E17" s="53" t="s">
        <v>128</v>
      </c>
      <c r="F17" s="50" t="s">
        <v>2097</v>
      </c>
      <c r="G17" s="336" t="s">
        <v>3797</v>
      </c>
      <c r="H17" s="394" t="s">
        <v>3798</v>
      </c>
      <c r="I17" s="311">
        <v>9.285962592E9</v>
      </c>
      <c r="J17" s="50" t="s">
        <v>77</v>
      </c>
      <c r="K17" s="71"/>
      <c r="L17" s="93"/>
      <c r="M17" s="59"/>
      <c r="N17" s="86">
        <v>250.0</v>
      </c>
      <c r="O17" s="61"/>
      <c r="P17" s="87"/>
      <c r="Q17" s="43"/>
      <c r="R17" s="44"/>
      <c r="S17" s="88"/>
      <c r="T17" s="95"/>
      <c r="U17" s="96"/>
      <c r="V17" s="89">
        <v>125.0</v>
      </c>
      <c r="W17" s="117" t="s">
        <v>17</v>
      </c>
      <c r="X17" s="69">
        <f>SUM(P9:P95)</f>
        <v>397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63</v>
      </c>
      <c r="C18" s="79"/>
      <c r="D18" s="84" t="s">
        <v>3799</v>
      </c>
      <c r="E18" s="53" t="s">
        <v>87</v>
      </c>
      <c r="F18" s="50" t="s">
        <v>73</v>
      </c>
      <c r="G18" s="382" t="s">
        <v>3800</v>
      </c>
      <c r="H18" s="390"/>
      <c r="I18" s="55" t="s">
        <v>3801</v>
      </c>
      <c r="J18" s="50" t="s">
        <v>49</v>
      </c>
      <c r="K18" s="71">
        <v>140.0</v>
      </c>
      <c r="L18" s="80"/>
      <c r="M18" s="59"/>
      <c r="N18" s="86"/>
      <c r="O18" s="61"/>
      <c r="P18" s="62"/>
      <c r="Q18" s="63"/>
      <c r="R18" s="64"/>
      <c r="S18" s="88"/>
      <c r="T18" s="95"/>
      <c r="U18" s="103"/>
      <c r="V18" s="110">
        <v>50.0</v>
      </c>
      <c r="W18" s="43" t="s">
        <v>18</v>
      </c>
      <c r="X18" s="69">
        <f>SUM(Q9:Q95)</f>
        <v>900</v>
      </c>
      <c r="Y18" s="8"/>
      <c r="Z18" s="8"/>
      <c r="AA18" s="8"/>
      <c r="AB18" s="8"/>
      <c r="AC18" s="8"/>
      <c r="AD18" s="8"/>
    </row>
    <row r="19">
      <c r="A19" s="50" t="s">
        <v>70</v>
      </c>
      <c r="B19" s="50" t="s">
        <v>63</v>
      </c>
      <c r="C19" s="51"/>
      <c r="D19" s="84" t="s">
        <v>3802</v>
      </c>
      <c r="E19" s="53" t="s">
        <v>87</v>
      </c>
      <c r="F19" s="50" t="s">
        <v>73</v>
      </c>
      <c r="G19" s="292" t="s">
        <v>3803</v>
      </c>
      <c r="H19" s="390"/>
      <c r="I19" s="311" t="s">
        <v>3801</v>
      </c>
      <c r="J19" s="50" t="s">
        <v>49</v>
      </c>
      <c r="K19" s="71">
        <v>140.0</v>
      </c>
      <c r="L19" s="118"/>
      <c r="M19" s="59"/>
      <c r="N19" s="86"/>
      <c r="O19" s="61"/>
      <c r="P19" s="62"/>
      <c r="Q19" s="63"/>
      <c r="R19" s="64"/>
      <c r="S19" s="88"/>
      <c r="T19" s="95"/>
      <c r="U19" s="96"/>
      <c r="V19" s="110">
        <v>50.0</v>
      </c>
      <c r="W19" s="41" t="s">
        <v>16</v>
      </c>
      <c r="X19" s="69">
        <f>SUM(O9:O95)</f>
        <v>0</v>
      </c>
      <c r="Y19" s="8"/>
      <c r="Z19" s="8"/>
      <c r="AA19" s="8"/>
      <c r="AB19" s="8"/>
      <c r="AC19" s="8"/>
      <c r="AD19" s="8"/>
    </row>
    <row r="20" ht="15.75" customHeight="1">
      <c r="A20" s="50" t="s">
        <v>70</v>
      </c>
      <c r="B20" s="50" t="s">
        <v>63</v>
      </c>
      <c r="C20" s="51"/>
      <c r="D20" s="84"/>
      <c r="E20" s="53" t="s">
        <v>128</v>
      </c>
      <c r="F20" s="50" t="s">
        <v>2097</v>
      </c>
      <c r="G20" s="282" t="s">
        <v>3804</v>
      </c>
      <c r="H20" s="390"/>
      <c r="I20" s="55" t="s">
        <v>3805</v>
      </c>
      <c r="J20" s="50" t="s">
        <v>77</v>
      </c>
      <c r="K20" s="71"/>
      <c r="L20" s="58">
        <v>250.0</v>
      </c>
      <c r="M20" s="119"/>
      <c r="N20" s="86"/>
      <c r="O20" s="61"/>
      <c r="P20" s="73"/>
      <c r="Q20" s="74"/>
      <c r="R20" s="64"/>
      <c r="S20" s="76"/>
      <c r="T20" s="95"/>
      <c r="U20" s="103"/>
      <c r="V20" s="89">
        <v>125.0</v>
      </c>
      <c r="W20" s="108" t="s">
        <v>30</v>
      </c>
      <c r="X20" s="69">
        <f>SUM(X17:X19)</f>
        <v>1297</v>
      </c>
      <c r="Y20" s="8"/>
      <c r="Z20" s="8"/>
      <c r="AA20" s="8"/>
      <c r="AB20" s="8"/>
      <c r="AC20" s="8"/>
      <c r="AD20" s="8"/>
    </row>
    <row r="21" ht="17.25" customHeight="1">
      <c r="A21" s="50" t="s">
        <v>70</v>
      </c>
      <c r="B21" s="50" t="s">
        <v>63</v>
      </c>
      <c r="C21" s="51"/>
      <c r="D21" s="91"/>
      <c r="E21" s="53" t="s">
        <v>55</v>
      </c>
      <c r="F21" s="50" t="s">
        <v>2097</v>
      </c>
      <c r="G21" s="395" t="s">
        <v>3806</v>
      </c>
      <c r="H21" s="390"/>
      <c r="I21" s="311">
        <v>2.2999300321E10</v>
      </c>
      <c r="J21" s="50" t="s">
        <v>77</v>
      </c>
      <c r="K21" s="71"/>
      <c r="L21" s="58"/>
      <c r="M21" s="119"/>
      <c r="N21" s="86"/>
      <c r="O21" s="61"/>
      <c r="P21" s="62"/>
      <c r="Q21" s="63">
        <v>500.0</v>
      </c>
      <c r="R21" s="64"/>
      <c r="S21" s="88"/>
      <c r="T21" s="95"/>
      <c r="U21" s="96"/>
      <c r="V21" s="89">
        <v>250.0</v>
      </c>
      <c r="W21" s="120"/>
      <c r="X21" s="121"/>
      <c r="Y21" s="8"/>
      <c r="Z21" s="8"/>
      <c r="AA21" s="8"/>
      <c r="AB21" s="8"/>
      <c r="AC21" s="8"/>
      <c r="AD21" s="8"/>
    </row>
    <row r="22">
      <c r="A22" s="50" t="s">
        <v>52</v>
      </c>
      <c r="B22" s="50" t="s">
        <v>63</v>
      </c>
      <c r="C22" s="51"/>
      <c r="D22" s="91"/>
      <c r="E22" s="53" t="s">
        <v>899</v>
      </c>
      <c r="F22" s="50" t="s">
        <v>2097</v>
      </c>
      <c r="G22" s="296" t="s">
        <v>3807</v>
      </c>
      <c r="H22" s="390" t="s">
        <v>3808</v>
      </c>
      <c r="I22" s="55" t="s">
        <v>3809</v>
      </c>
      <c r="J22" s="50" t="s">
        <v>60</v>
      </c>
      <c r="K22" s="71"/>
      <c r="L22" s="58"/>
      <c r="M22" s="59">
        <v>250.0</v>
      </c>
      <c r="N22" s="122"/>
      <c r="O22" s="61"/>
      <c r="P22" s="62"/>
      <c r="Q22" s="63"/>
      <c r="R22" s="64"/>
      <c r="S22" s="88"/>
      <c r="T22" s="95"/>
      <c r="U22" s="103"/>
      <c r="V22" s="89">
        <v>50.0</v>
      </c>
      <c r="W22" s="123" t="s">
        <v>31</v>
      </c>
      <c r="Y22" s="8"/>
      <c r="Z22" s="8"/>
      <c r="AA22" s="8"/>
      <c r="AB22" s="8"/>
      <c r="AC22" s="8"/>
      <c r="AD22" s="8"/>
    </row>
    <row r="23">
      <c r="A23" s="50" t="s">
        <v>70</v>
      </c>
      <c r="B23" s="50" t="s">
        <v>63</v>
      </c>
      <c r="C23" s="51"/>
      <c r="D23" s="84" t="s">
        <v>3810</v>
      </c>
      <c r="E23" s="92"/>
      <c r="F23" s="50"/>
      <c r="G23" s="282" t="s">
        <v>3811</v>
      </c>
      <c r="H23" s="390"/>
      <c r="I23" s="55" t="s">
        <v>3005</v>
      </c>
      <c r="J23" s="50" t="s">
        <v>60</v>
      </c>
      <c r="K23" s="71"/>
      <c r="L23" s="58"/>
      <c r="M23" s="59"/>
      <c r="N23" s="122"/>
      <c r="O23" s="61"/>
      <c r="P23" s="62"/>
      <c r="Q23" s="63"/>
      <c r="R23" s="64"/>
      <c r="S23" s="76">
        <v>100.0</v>
      </c>
      <c r="T23" s="95"/>
      <c r="U23" s="103"/>
      <c r="V23" s="288">
        <v>100.0</v>
      </c>
      <c r="W23" s="124" t="s">
        <v>20</v>
      </c>
      <c r="X23" s="83">
        <f>SUM(S11:S97)</f>
        <v>450</v>
      </c>
      <c r="Y23" s="8"/>
      <c r="Z23" s="8"/>
      <c r="AA23" s="8"/>
      <c r="AB23" s="8"/>
      <c r="AC23" s="8"/>
      <c r="AD23" s="8"/>
    </row>
    <row r="24">
      <c r="A24" s="50" t="s">
        <v>70</v>
      </c>
      <c r="B24" s="50" t="s">
        <v>63</v>
      </c>
      <c r="C24" s="51"/>
      <c r="D24" s="84" t="s">
        <v>3812</v>
      </c>
      <c r="E24" s="53" t="s">
        <v>55</v>
      </c>
      <c r="F24" s="50" t="s">
        <v>2104</v>
      </c>
      <c r="G24" s="377" t="s">
        <v>3813</v>
      </c>
      <c r="H24" s="390"/>
      <c r="I24" s="311" t="s">
        <v>3136</v>
      </c>
      <c r="J24" s="50" t="s">
        <v>60</v>
      </c>
      <c r="K24" s="71"/>
      <c r="L24" s="58"/>
      <c r="M24" s="59"/>
      <c r="N24" s="81"/>
      <c r="O24" s="61"/>
      <c r="P24" s="62"/>
      <c r="Q24" s="63"/>
      <c r="R24" s="64"/>
      <c r="S24" s="290">
        <v>350.0</v>
      </c>
      <c r="T24" s="95"/>
      <c r="U24" s="96"/>
      <c r="V24" s="89">
        <v>175.0</v>
      </c>
      <c r="W24" s="126" t="s">
        <v>21</v>
      </c>
      <c r="X24" s="83">
        <f>SUM(T11:T97)</f>
        <v>0</v>
      </c>
      <c r="Y24" s="8"/>
      <c r="Z24" s="8"/>
      <c r="AA24" s="8"/>
      <c r="AB24" s="8"/>
      <c r="AC24" s="8"/>
      <c r="AD24" s="8"/>
    </row>
    <row r="25">
      <c r="A25" s="50" t="s">
        <v>52</v>
      </c>
      <c r="B25" s="50" t="s">
        <v>63</v>
      </c>
      <c r="C25" s="51"/>
      <c r="D25" s="91"/>
      <c r="E25" s="53"/>
      <c r="F25" s="50" t="s">
        <v>2097</v>
      </c>
      <c r="G25" s="282" t="s">
        <v>3814</v>
      </c>
      <c r="H25" s="390" t="s">
        <v>3815</v>
      </c>
      <c r="I25" s="55" t="s">
        <v>3816</v>
      </c>
      <c r="J25" s="50" t="s">
        <v>60</v>
      </c>
      <c r="K25" s="71"/>
      <c r="L25" s="58"/>
      <c r="M25" s="59">
        <v>250.0</v>
      </c>
      <c r="N25" s="86"/>
      <c r="O25" s="127"/>
      <c r="P25" s="62"/>
      <c r="Q25" s="63"/>
      <c r="R25" s="64"/>
      <c r="S25" s="76"/>
      <c r="T25" s="95"/>
      <c r="U25" s="128"/>
      <c r="V25" s="110">
        <v>50.0</v>
      </c>
      <c r="W25" s="108" t="s">
        <v>32</v>
      </c>
      <c r="X25" s="69">
        <f>SUM(X23:X24)</f>
        <v>450</v>
      </c>
      <c r="Y25" s="8"/>
      <c r="Z25" s="8"/>
      <c r="AA25" s="8"/>
      <c r="AB25" s="8"/>
      <c r="AC25" s="8"/>
      <c r="AD25" s="8"/>
    </row>
    <row r="26" ht="17.25" customHeight="1">
      <c r="A26" s="50" t="s">
        <v>70</v>
      </c>
      <c r="B26" s="50" t="s">
        <v>63</v>
      </c>
      <c r="C26" s="51"/>
      <c r="D26" s="141" t="s">
        <v>3817</v>
      </c>
      <c r="E26" s="53"/>
      <c r="F26" s="50" t="s">
        <v>2097</v>
      </c>
      <c r="G26" s="282" t="s">
        <v>3818</v>
      </c>
      <c r="H26" s="390"/>
      <c r="I26" s="55" t="s">
        <v>2245</v>
      </c>
      <c r="J26" s="50" t="s">
        <v>77</v>
      </c>
      <c r="K26" s="57">
        <v>250.0</v>
      </c>
      <c r="L26" s="58"/>
      <c r="M26" s="59"/>
      <c r="N26" s="81"/>
      <c r="O26" s="61"/>
      <c r="P26" s="62"/>
      <c r="Q26" s="63"/>
      <c r="R26" s="64"/>
      <c r="S26" s="88"/>
      <c r="T26" s="109"/>
      <c r="U26" s="103"/>
      <c r="V26" s="89">
        <v>125.0</v>
      </c>
      <c r="W26" s="130"/>
      <c r="X26" s="131"/>
      <c r="Y26" s="8"/>
      <c r="Z26" s="8"/>
      <c r="AA26" s="8"/>
      <c r="AB26" s="8"/>
      <c r="AC26" s="8"/>
      <c r="AD26" s="8"/>
    </row>
    <row r="27">
      <c r="A27" s="50" t="s">
        <v>52</v>
      </c>
      <c r="B27" s="50" t="s">
        <v>63</v>
      </c>
      <c r="C27" s="51"/>
      <c r="D27" s="79"/>
      <c r="E27" s="53" t="s">
        <v>899</v>
      </c>
      <c r="F27" s="50" t="s">
        <v>2097</v>
      </c>
      <c r="G27" s="282" t="s">
        <v>3819</v>
      </c>
      <c r="H27" s="390" t="s">
        <v>3820</v>
      </c>
      <c r="I27" s="55" t="s">
        <v>3821</v>
      </c>
      <c r="J27" s="50" t="s">
        <v>60</v>
      </c>
      <c r="K27" s="71"/>
      <c r="L27" s="80"/>
      <c r="M27" s="59">
        <v>250.0</v>
      </c>
      <c r="N27" s="81"/>
      <c r="O27" s="61"/>
      <c r="P27" s="62"/>
      <c r="Q27" s="63"/>
      <c r="R27" s="64"/>
      <c r="S27" s="88"/>
      <c r="T27" s="109"/>
      <c r="U27" s="96"/>
      <c r="V27" s="89">
        <v>50.0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70</v>
      </c>
      <c r="B28" s="50" t="s">
        <v>63</v>
      </c>
      <c r="C28" s="79"/>
      <c r="D28" s="84" t="s">
        <v>3822</v>
      </c>
      <c r="E28" s="53" t="s">
        <v>87</v>
      </c>
      <c r="F28" s="50" t="s">
        <v>73</v>
      </c>
      <c r="G28" s="282" t="s">
        <v>3823</v>
      </c>
      <c r="H28" s="390"/>
      <c r="I28" s="55" t="s">
        <v>3824</v>
      </c>
      <c r="J28" s="50" t="s">
        <v>49</v>
      </c>
      <c r="K28" s="57">
        <v>147.0</v>
      </c>
      <c r="L28" s="58"/>
      <c r="M28" s="59"/>
      <c r="N28" s="81"/>
      <c r="O28" s="132"/>
      <c r="P28" s="73"/>
      <c r="Q28" s="74"/>
      <c r="R28" s="75"/>
      <c r="S28" s="88"/>
      <c r="T28" s="109"/>
      <c r="U28" s="96"/>
      <c r="V28" s="89">
        <v>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52</v>
      </c>
      <c r="B29" s="50" t="s">
        <v>63</v>
      </c>
      <c r="C29" s="79"/>
      <c r="D29" s="84" t="s">
        <v>3825</v>
      </c>
      <c r="E29" s="53" t="s">
        <v>171</v>
      </c>
      <c r="F29" s="50" t="s">
        <v>2097</v>
      </c>
      <c r="G29" s="282" t="s">
        <v>3826</v>
      </c>
      <c r="H29" s="390" t="s">
        <v>3827</v>
      </c>
      <c r="I29" s="55" t="s">
        <v>3828</v>
      </c>
      <c r="J29" s="50" t="s">
        <v>77</v>
      </c>
      <c r="K29" s="134"/>
      <c r="L29" s="58"/>
      <c r="M29" s="119">
        <v>250.0</v>
      </c>
      <c r="N29" s="86"/>
      <c r="O29" s="61"/>
      <c r="P29" s="62"/>
      <c r="Q29" s="63"/>
      <c r="R29" s="64"/>
      <c r="S29" s="88"/>
      <c r="T29" s="109"/>
      <c r="U29" s="135"/>
      <c r="V29" s="53">
        <v>50.0</v>
      </c>
      <c r="W29" s="136" t="s">
        <v>33</v>
      </c>
      <c r="X29" s="137">
        <f>SUM(X13,X20,X25)</f>
        <v>10470</v>
      </c>
      <c r="Y29" s="8"/>
      <c r="Z29" s="8"/>
      <c r="AA29" s="8"/>
      <c r="AB29" s="8"/>
      <c r="AC29" s="8"/>
      <c r="AD29" s="8"/>
    </row>
    <row r="30">
      <c r="A30" s="50" t="s">
        <v>70</v>
      </c>
      <c r="B30" s="50" t="s">
        <v>63</v>
      </c>
      <c r="C30" s="79"/>
      <c r="D30" s="91"/>
      <c r="E30" s="53" t="s">
        <v>899</v>
      </c>
      <c r="F30" s="50" t="s">
        <v>2104</v>
      </c>
      <c r="G30" s="282" t="s">
        <v>3829</v>
      </c>
      <c r="H30" s="390" t="s">
        <v>310</v>
      </c>
      <c r="I30" s="55" t="s">
        <v>3830</v>
      </c>
      <c r="J30" s="50" t="s">
        <v>60</v>
      </c>
      <c r="K30" s="71">
        <v>350.0</v>
      </c>
      <c r="L30" s="58"/>
      <c r="M30" s="59"/>
      <c r="N30" s="122"/>
      <c r="O30" s="61"/>
      <c r="P30" s="62"/>
      <c r="Q30" s="63"/>
      <c r="R30" s="64"/>
      <c r="S30" s="76"/>
      <c r="T30" s="95"/>
      <c r="U30" s="138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52</v>
      </c>
      <c r="B31" s="50" t="s">
        <v>53</v>
      </c>
      <c r="C31" s="79"/>
      <c r="D31" s="70" t="s">
        <v>54</v>
      </c>
      <c r="E31" s="53"/>
      <c r="F31" s="50" t="s">
        <v>2097</v>
      </c>
      <c r="G31" s="282" t="s">
        <v>3831</v>
      </c>
      <c r="H31" s="390"/>
      <c r="I31" s="55" t="s">
        <v>3832</v>
      </c>
      <c r="J31" s="50" t="s">
        <v>60</v>
      </c>
      <c r="K31" s="71"/>
      <c r="L31" s="58"/>
      <c r="M31" s="59" t="s">
        <v>323</v>
      </c>
      <c r="N31" s="86"/>
      <c r="O31" s="127"/>
      <c r="P31" s="62"/>
      <c r="Q31" s="63"/>
      <c r="R31" s="64"/>
      <c r="S31" s="88"/>
      <c r="T31" s="95"/>
      <c r="U31" s="138"/>
      <c r="V31" s="53" t="s">
        <v>54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52</v>
      </c>
      <c r="B32" s="50" t="s">
        <v>53</v>
      </c>
      <c r="C32" s="51"/>
      <c r="D32" s="70" t="s">
        <v>54</v>
      </c>
      <c r="E32" s="92"/>
      <c r="F32" s="50" t="s">
        <v>2097</v>
      </c>
      <c r="G32" s="282" t="s">
        <v>3833</v>
      </c>
      <c r="H32" s="390"/>
      <c r="I32" s="55" t="s">
        <v>3832</v>
      </c>
      <c r="J32" s="50" t="s">
        <v>60</v>
      </c>
      <c r="K32" s="71"/>
      <c r="L32" s="80"/>
      <c r="M32" s="59" t="s">
        <v>323</v>
      </c>
      <c r="N32" s="86"/>
      <c r="O32" s="61"/>
      <c r="P32" s="62"/>
      <c r="Q32" s="63"/>
      <c r="R32" s="64"/>
      <c r="S32" s="139"/>
      <c r="T32" s="140"/>
      <c r="U32" s="138"/>
      <c r="V32" s="53" t="s">
        <v>54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70</v>
      </c>
      <c r="B33" s="50" t="s">
        <v>63</v>
      </c>
      <c r="C33" s="141"/>
      <c r="D33" s="70" t="s">
        <v>3834</v>
      </c>
      <c r="E33" s="53" t="s">
        <v>899</v>
      </c>
      <c r="F33" s="50" t="s">
        <v>2097</v>
      </c>
      <c r="G33" s="282" t="s">
        <v>3835</v>
      </c>
      <c r="H33" s="390"/>
      <c r="I33" s="55" t="s">
        <v>3836</v>
      </c>
      <c r="J33" s="50" t="s">
        <v>60</v>
      </c>
      <c r="K33" s="71"/>
      <c r="L33" s="58">
        <v>250.0</v>
      </c>
      <c r="M33" s="59"/>
      <c r="N33" s="81"/>
      <c r="O33" s="61"/>
      <c r="P33" s="87"/>
      <c r="Q33" s="43"/>
      <c r="R33" s="44"/>
      <c r="S33" s="139"/>
      <c r="T33" s="140"/>
      <c r="U33" s="138"/>
      <c r="V33" s="283">
        <v>250.0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52</v>
      </c>
      <c r="B34" s="50" t="s">
        <v>63</v>
      </c>
      <c r="C34" s="51"/>
      <c r="D34" s="70" t="s">
        <v>3837</v>
      </c>
      <c r="E34" s="53" t="s">
        <v>128</v>
      </c>
      <c r="F34" s="50" t="s">
        <v>73</v>
      </c>
      <c r="G34" s="291" t="s">
        <v>3838</v>
      </c>
      <c r="H34" s="142" t="s">
        <v>1048</v>
      </c>
      <c r="I34" s="55" t="s">
        <v>3839</v>
      </c>
      <c r="J34" s="50" t="s">
        <v>77</v>
      </c>
      <c r="K34" s="71"/>
      <c r="L34" s="58"/>
      <c r="M34" s="143"/>
      <c r="N34" s="86"/>
      <c r="O34" s="61"/>
      <c r="P34" s="62"/>
      <c r="Q34" s="63"/>
      <c r="R34" s="64">
        <v>147.0</v>
      </c>
      <c r="S34" s="139"/>
      <c r="T34" s="140"/>
      <c r="U34" s="135"/>
      <c r="V34" s="53">
        <v>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52</v>
      </c>
      <c r="B35" s="50" t="s">
        <v>63</v>
      </c>
      <c r="C35" s="144"/>
      <c r="D35" s="84" t="s">
        <v>3840</v>
      </c>
      <c r="E35" s="53" t="s">
        <v>128</v>
      </c>
      <c r="F35" s="50" t="s">
        <v>73</v>
      </c>
      <c r="G35" s="282" t="s">
        <v>3841</v>
      </c>
      <c r="H35" s="390"/>
      <c r="I35" s="55" t="s">
        <v>3842</v>
      </c>
      <c r="J35" s="50" t="s">
        <v>77</v>
      </c>
      <c r="K35" s="71"/>
      <c r="L35" s="58"/>
      <c r="M35" s="119">
        <v>200.0</v>
      </c>
      <c r="N35" s="86"/>
      <c r="O35" s="61"/>
      <c r="P35" s="62"/>
      <c r="Q35" s="63"/>
      <c r="R35" s="64"/>
      <c r="S35" s="139"/>
      <c r="T35" s="140"/>
      <c r="U35" s="138"/>
      <c r="V35" s="53">
        <v>50.0</v>
      </c>
      <c r="W35" s="8"/>
      <c r="X35" s="8"/>
      <c r="Z35" s="8"/>
      <c r="AA35" s="8"/>
      <c r="AB35" s="8"/>
      <c r="AC35" s="8"/>
      <c r="AD35" s="8"/>
    </row>
    <row r="36">
      <c r="A36" s="50" t="s">
        <v>70</v>
      </c>
      <c r="B36" s="50" t="s">
        <v>63</v>
      </c>
      <c r="C36" s="51"/>
      <c r="D36" s="161" t="s">
        <v>3843</v>
      </c>
      <c r="E36" s="53" t="s">
        <v>122</v>
      </c>
      <c r="F36" s="50" t="s">
        <v>2351</v>
      </c>
      <c r="G36" s="282" t="s">
        <v>3844</v>
      </c>
      <c r="H36" s="390"/>
      <c r="I36" s="55" t="s">
        <v>3845</v>
      </c>
      <c r="J36" s="50" t="s">
        <v>49</v>
      </c>
      <c r="K36" s="71">
        <v>200.0</v>
      </c>
      <c r="L36" s="58"/>
      <c r="M36" s="119"/>
      <c r="N36" s="86"/>
      <c r="O36" s="61"/>
      <c r="P36" s="73"/>
      <c r="Q36" s="74"/>
      <c r="R36" s="75"/>
      <c r="S36" s="139"/>
      <c r="T36" s="146"/>
      <c r="U36" s="138"/>
      <c r="V36" s="283">
        <v>201.0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70</v>
      </c>
      <c r="B37" s="50" t="s">
        <v>63</v>
      </c>
      <c r="C37" s="51"/>
      <c r="D37" s="161" t="s">
        <v>3846</v>
      </c>
      <c r="E37" s="53" t="s">
        <v>100</v>
      </c>
      <c r="F37" s="50" t="s">
        <v>73</v>
      </c>
      <c r="G37" s="282" t="s">
        <v>3847</v>
      </c>
      <c r="H37" s="390"/>
      <c r="I37" s="54" t="s">
        <v>3848</v>
      </c>
      <c r="J37" s="50" t="s">
        <v>77</v>
      </c>
      <c r="K37" s="71"/>
      <c r="L37" s="58">
        <v>294.0</v>
      </c>
      <c r="M37" s="107"/>
      <c r="N37" s="86"/>
      <c r="O37" s="61"/>
      <c r="P37" s="87"/>
      <c r="Q37" s="43"/>
      <c r="R37" s="44"/>
      <c r="S37" s="139"/>
      <c r="T37" s="140"/>
      <c r="U37" s="138"/>
      <c r="V37" s="53">
        <v>50.0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52</v>
      </c>
      <c r="B38" s="50" t="s">
        <v>63</v>
      </c>
      <c r="C38" s="79"/>
      <c r="D38" s="147"/>
      <c r="E38" s="53" t="s">
        <v>899</v>
      </c>
      <c r="F38" s="50" t="s">
        <v>2097</v>
      </c>
      <c r="G38" s="282" t="s">
        <v>3849</v>
      </c>
      <c r="H38" s="390" t="s">
        <v>3850</v>
      </c>
      <c r="I38" s="54" t="s">
        <v>3851</v>
      </c>
      <c r="J38" s="50" t="s">
        <v>60</v>
      </c>
      <c r="K38" s="57"/>
      <c r="L38" s="58"/>
      <c r="M38" s="59"/>
      <c r="N38" s="86">
        <v>250.0</v>
      </c>
      <c r="O38" s="61"/>
      <c r="P38" s="62"/>
      <c r="Q38" s="63"/>
      <c r="R38" s="64"/>
      <c r="S38" s="139"/>
      <c r="T38" s="140"/>
      <c r="U38" s="135"/>
      <c r="V38" s="53">
        <v>125.0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70</v>
      </c>
      <c r="B39" s="50" t="s">
        <v>63</v>
      </c>
      <c r="C39" s="79"/>
      <c r="D39" s="70" t="s">
        <v>3846</v>
      </c>
      <c r="E39" s="53" t="s">
        <v>87</v>
      </c>
      <c r="F39" s="50" t="s">
        <v>73</v>
      </c>
      <c r="G39" s="284" t="s">
        <v>3852</v>
      </c>
      <c r="H39" s="392" t="s">
        <v>2965</v>
      </c>
      <c r="I39" s="54" t="s">
        <v>3853</v>
      </c>
      <c r="J39" s="50" t="s">
        <v>49</v>
      </c>
      <c r="K39" s="57"/>
      <c r="L39" s="58"/>
      <c r="M39" s="59"/>
      <c r="N39" s="86"/>
      <c r="O39" s="61"/>
      <c r="P39" s="62">
        <v>147.0</v>
      </c>
      <c r="Q39" s="63"/>
      <c r="R39" s="64"/>
      <c r="S39" s="149"/>
      <c r="T39" s="140"/>
      <c r="U39" s="135"/>
      <c r="V39" s="283">
        <v>147.0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70</v>
      </c>
      <c r="B40" s="50" t="s">
        <v>63</v>
      </c>
      <c r="C40" s="79"/>
      <c r="D40" s="70" t="s">
        <v>3854</v>
      </c>
      <c r="E40" s="53" t="s">
        <v>79</v>
      </c>
      <c r="F40" s="50" t="s">
        <v>2097</v>
      </c>
      <c r="G40" s="293" t="s">
        <v>3855</v>
      </c>
      <c r="H40" s="150" t="s">
        <v>3856</v>
      </c>
      <c r="I40" s="311">
        <v>2.1966000013E10</v>
      </c>
      <c r="J40" s="50" t="s">
        <v>49</v>
      </c>
      <c r="K40" s="71"/>
      <c r="L40" s="58"/>
      <c r="M40" s="59"/>
      <c r="N40" s="81"/>
      <c r="O40" s="61"/>
      <c r="P40" s="73"/>
      <c r="Q40" s="63">
        <v>400.0</v>
      </c>
      <c r="R40" s="75"/>
      <c r="S40" s="139"/>
      <c r="T40" s="140"/>
      <c r="U40" s="135"/>
      <c r="V40" s="53">
        <v>200.0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70</v>
      </c>
      <c r="B41" s="50" t="s">
        <v>63</v>
      </c>
      <c r="C41" s="51"/>
      <c r="D41" s="70" t="s">
        <v>3857</v>
      </c>
      <c r="E41" s="53" t="s">
        <v>72</v>
      </c>
      <c r="F41" s="50" t="s">
        <v>2097</v>
      </c>
      <c r="G41" s="282" t="s">
        <v>3858</v>
      </c>
      <c r="H41" s="390"/>
      <c r="I41" s="55" t="s">
        <v>3859</v>
      </c>
      <c r="J41" s="50" t="s">
        <v>77</v>
      </c>
      <c r="K41" s="71"/>
      <c r="L41" s="58">
        <v>250.0</v>
      </c>
      <c r="M41" s="59"/>
      <c r="N41" s="86"/>
      <c r="O41" s="61"/>
      <c r="P41" s="151"/>
      <c r="Q41" s="152"/>
      <c r="R41" s="153"/>
      <c r="S41" s="139"/>
      <c r="T41" s="140"/>
      <c r="U41" s="138"/>
      <c r="V41" s="53">
        <v>50.0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52</v>
      </c>
      <c r="B42" s="50" t="s">
        <v>63</v>
      </c>
      <c r="C42" s="51"/>
      <c r="D42" s="52"/>
      <c r="E42" s="53" t="s">
        <v>100</v>
      </c>
      <c r="F42" s="50" t="s">
        <v>73</v>
      </c>
      <c r="G42" s="296" t="s">
        <v>3860</v>
      </c>
      <c r="H42" s="390" t="s">
        <v>3861</v>
      </c>
      <c r="I42" s="53" t="s">
        <v>3862</v>
      </c>
      <c r="J42" s="50" t="s">
        <v>77</v>
      </c>
      <c r="K42" s="71"/>
      <c r="L42" s="58"/>
      <c r="M42" s="59">
        <v>200.0</v>
      </c>
      <c r="N42" s="86"/>
      <c r="O42" s="61"/>
      <c r="P42" s="62"/>
      <c r="Q42" s="63"/>
      <c r="R42" s="64"/>
      <c r="S42" s="139"/>
      <c r="T42" s="140"/>
      <c r="U42" s="135"/>
      <c r="V42" s="53">
        <v>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52</v>
      </c>
      <c r="B43" s="50" t="s">
        <v>63</v>
      </c>
      <c r="C43" s="51"/>
      <c r="D43" s="84" t="s">
        <v>3863</v>
      </c>
      <c r="E43" s="53" t="s">
        <v>72</v>
      </c>
      <c r="F43" s="50" t="s">
        <v>2097</v>
      </c>
      <c r="G43" s="282" t="s">
        <v>3864</v>
      </c>
      <c r="H43" s="390" t="s">
        <v>3865</v>
      </c>
      <c r="I43" s="55" t="s">
        <v>3866</v>
      </c>
      <c r="J43" s="50" t="s">
        <v>77</v>
      </c>
      <c r="K43" s="71"/>
      <c r="L43" s="58"/>
      <c r="M43" s="107"/>
      <c r="N43" s="154">
        <v>250.0</v>
      </c>
      <c r="O43" s="127"/>
      <c r="P43" s="62"/>
      <c r="Q43" s="63"/>
      <c r="R43" s="64"/>
      <c r="S43" s="139"/>
      <c r="T43" s="140"/>
      <c r="U43" s="138"/>
      <c r="V43" s="53">
        <v>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70</v>
      </c>
      <c r="B44" s="50" t="s">
        <v>63</v>
      </c>
      <c r="C44" s="51"/>
      <c r="D44" s="70" t="s">
        <v>3867</v>
      </c>
      <c r="E44" s="53" t="s">
        <v>128</v>
      </c>
      <c r="F44" s="50" t="s">
        <v>73</v>
      </c>
      <c r="G44" s="382" t="s">
        <v>3868</v>
      </c>
      <c r="H44" s="390"/>
      <c r="I44" s="311" t="s">
        <v>3869</v>
      </c>
      <c r="J44" s="50" t="s">
        <v>77</v>
      </c>
      <c r="K44" s="71"/>
      <c r="L44" s="58">
        <v>147.0</v>
      </c>
      <c r="M44" s="59"/>
      <c r="N44" s="155"/>
      <c r="O44" s="61"/>
      <c r="P44" s="62"/>
      <c r="Q44" s="63"/>
      <c r="R44" s="64"/>
      <c r="S44" s="139"/>
      <c r="T44" s="140"/>
      <c r="U44" s="138"/>
      <c r="V44" s="53">
        <v>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70</v>
      </c>
      <c r="B45" s="50" t="s">
        <v>63</v>
      </c>
      <c r="C45" s="79"/>
      <c r="D45" s="294" t="s">
        <v>3870</v>
      </c>
      <c r="E45" s="53" t="s">
        <v>100</v>
      </c>
      <c r="F45" s="50" t="s">
        <v>73</v>
      </c>
      <c r="G45" s="295" t="s">
        <v>3871</v>
      </c>
      <c r="H45" s="396"/>
      <c r="I45" s="150" t="s">
        <v>3872</v>
      </c>
      <c r="J45" s="50" t="s">
        <v>77</v>
      </c>
      <c r="K45" s="57">
        <v>147.0</v>
      </c>
      <c r="L45" s="58"/>
      <c r="M45" s="59"/>
      <c r="N45" s="154"/>
      <c r="O45" s="61"/>
      <c r="P45" s="62"/>
      <c r="Q45" s="63"/>
      <c r="R45" s="64"/>
      <c r="S45" s="139"/>
      <c r="T45" s="146"/>
      <c r="U45" s="138"/>
      <c r="V45" s="53">
        <v>50.0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52</v>
      </c>
      <c r="B46" s="50" t="s">
        <v>161</v>
      </c>
      <c r="C46" s="79"/>
      <c r="D46" s="84" t="s">
        <v>3873</v>
      </c>
      <c r="E46" s="53" t="s">
        <v>72</v>
      </c>
      <c r="F46" s="50" t="s">
        <v>2097</v>
      </c>
      <c r="G46" s="282" t="s">
        <v>3874</v>
      </c>
      <c r="H46" s="390" t="s">
        <v>122</v>
      </c>
      <c r="I46" s="55" t="s">
        <v>3875</v>
      </c>
      <c r="J46" s="50" t="s">
        <v>77</v>
      </c>
      <c r="K46" s="71"/>
      <c r="L46" s="58"/>
      <c r="M46" s="59"/>
      <c r="N46" s="159"/>
      <c r="O46" s="61"/>
      <c r="P46" s="62"/>
      <c r="Q46" s="63"/>
      <c r="R46" s="64">
        <v>500.0</v>
      </c>
      <c r="S46" s="139"/>
      <c r="T46" s="146"/>
      <c r="U46" s="103"/>
      <c r="V46" s="283">
        <v>500.0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70</v>
      </c>
      <c r="B47" s="50" t="s">
        <v>63</v>
      </c>
      <c r="C47" s="51"/>
      <c r="D47" s="84" t="s">
        <v>3876</v>
      </c>
      <c r="E47" s="53" t="s">
        <v>899</v>
      </c>
      <c r="F47" s="50" t="s">
        <v>2097</v>
      </c>
      <c r="G47" s="282" t="s">
        <v>3877</v>
      </c>
      <c r="H47" s="390" t="s">
        <v>3878</v>
      </c>
      <c r="I47" s="55" t="s">
        <v>3879</v>
      </c>
      <c r="J47" s="50" t="s">
        <v>60</v>
      </c>
      <c r="K47" s="57">
        <v>500.0</v>
      </c>
      <c r="L47" s="58"/>
      <c r="M47" s="59"/>
      <c r="N47" s="160"/>
      <c r="O47" s="132"/>
      <c r="P47" s="62"/>
      <c r="Q47" s="63"/>
      <c r="R47" s="64"/>
      <c r="S47" s="149"/>
      <c r="T47" s="140"/>
      <c r="U47" s="103"/>
      <c r="V47" s="53">
        <v>250.0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70</v>
      </c>
      <c r="B48" s="50" t="s">
        <v>63</v>
      </c>
      <c r="C48" s="51"/>
      <c r="D48" s="161" t="s">
        <v>3880</v>
      </c>
      <c r="E48" s="53" t="s">
        <v>72</v>
      </c>
      <c r="F48" s="50" t="s">
        <v>2097</v>
      </c>
      <c r="G48" s="282" t="s">
        <v>3881</v>
      </c>
      <c r="H48" s="311" t="s">
        <v>2957</v>
      </c>
      <c r="I48" s="311">
        <v>8.899401111E9</v>
      </c>
      <c r="J48" s="50" t="s">
        <v>77</v>
      </c>
      <c r="K48" s="71"/>
      <c r="L48" s="93"/>
      <c r="M48" s="59"/>
      <c r="N48" s="160"/>
      <c r="O48" s="61"/>
      <c r="P48" s="62">
        <v>250.0</v>
      </c>
      <c r="Q48" s="63"/>
      <c r="R48" s="64"/>
      <c r="S48" s="149"/>
      <c r="T48" s="140"/>
      <c r="U48" s="96"/>
      <c r="V48" s="53">
        <v>125.0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70</v>
      </c>
      <c r="B49" s="50" t="s">
        <v>63</v>
      </c>
      <c r="C49" s="51"/>
      <c r="D49" s="52"/>
      <c r="E49" s="53" t="s">
        <v>105</v>
      </c>
      <c r="F49" s="50"/>
      <c r="G49" s="167" t="s">
        <v>3882</v>
      </c>
      <c r="H49" s="397"/>
      <c r="I49" s="55" t="s">
        <v>3383</v>
      </c>
      <c r="J49" s="56"/>
      <c r="K49" s="71"/>
      <c r="L49" s="58">
        <v>150.0</v>
      </c>
      <c r="M49" s="143"/>
      <c r="N49" s="160"/>
      <c r="O49" s="61"/>
      <c r="P49" s="73"/>
      <c r="Q49" s="74"/>
      <c r="R49" s="75"/>
      <c r="S49" s="163"/>
      <c r="T49" s="164"/>
      <c r="U49" s="103"/>
      <c r="V49" s="283">
        <v>150.0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52</v>
      </c>
      <c r="B50" s="50" t="s">
        <v>63</v>
      </c>
      <c r="C50" s="79"/>
      <c r="D50" s="52"/>
      <c r="E50" s="53" t="s">
        <v>79</v>
      </c>
      <c r="F50" s="55" t="s">
        <v>2104</v>
      </c>
      <c r="G50" s="282" t="s">
        <v>3883</v>
      </c>
      <c r="H50" s="390"/>
      <c r="I50" s="54" t="s">
        <v>3884</v>
      </c>
      <c r="J50" s="50" t="s">
        <v>49</v>
      </c>
      <c r="K50" s="71"/>
      <c r="L50" s="58"/>
      <c r="M50" s="165"/>
      <c r="N50" s="160">
        <v>370.0</v>
      </c>
      <c r="O50" s="61"/>
      <c r="P50" s="62"/>
      <c r="Q50" s="63"/>
      <c r="R50" s="64"/>
      <c r="S50" s="163"/>
      <c r="T50" s="166"/>
      <c r="U50" s="135"/>
      <c r="V50" s="283">
        <v>370.0</v>
      </c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2"/>
      <c r="F51" s="50"/>
      <c r="G51" s="54"/>
      <c r="H51" s="390"/>
      <c r="I51" s="54"/>
      <c r="J51" s="56"/>
      <c r="K51" s="71"/>
      <c r="L51" s="58"/>
      <c r="M51" s="165"/>
      <c r="N51" s="160"/>
      <c r="O51" s="61"/>
      <c r="P51" s="87"/>
      <c r="Q51" s="43"/>
      <c r="R51" s="44"/>
      <c r="S51" s="163"/>
      <c r="T51" s="166"/>
      <c r="U51" s="138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45"/>
      <c r="E52" s="53"/>
      <c r="F52" s="50"/>
      <c r="G52" s="54"/>
      <c r="H52" s="390"/>
      <c r="I52" s="167"/>
      <c r="J52" s="50"/>
      <c r="K52" s="57"/>
      <c r="L52" s="58"/>
      <c r="M52" s="165"/>
      <c r="N52" s="160"/>
      <c r="O52" s="61"/>
      <c r="P52" s="73"/>
      <c r="Q52" s="74"/>
      <c r="R52" s="75"/>
      <c r="S52" s="168"/>
      <c r="T52" s="166"/>
      <c r="U52" s="138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9"/>
      <c r="E53" s="92"/>
      <c r="F53" s="50"/>
      <c r="G53" s="54"/>
      <c r="H53" s="390"/>
      <c r="I53" s="55"/>
      <c r="J53" s="56"/>
      <c r="K53" s="57"/>
      <c r="L53" s="58"/>
      <c r="M53" s="170"/>
      <c r="N53" s="160"/>
      <c r="O53" s="171"/>
      <c r="P53" s="73"/>
      <c r="Q53" s="74"/>
      <c r="R53" s="75"/>
      <c r="S53" s="163"/>
      <c r="T53" s="166"/>
      <c r="U53" s="138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9"/>
      <c r="E54" s="92"/>
      <c r="F54" s="50"/>
      <c r="G54" s="54"/>
      <c r="H54" s="390"/>
      <c r="I54" s="55"/>
      <c r="J54" s="56"/>
      <c r="K54" s="71"/>
      <c r="L54" s="93"/>
      <c r="M54" s="165"/>
      <c r="N54" s="172"/>
      <c r="O54" s="171"/>
      <c r="P54" s="62"/>
      <c r="Q54" s="63"/>
      <c r="R54" s="64"/>
      <c r="S54" s="163"/>
      <c r="T54" s="166"/>
      <c r="U54" s="138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2"/>
      <c r="F55" s="50"/>
      <c r="G55" s="106"/>
      <c r="H55" s="392"/>
      <c r="I55" s="55"/>
      <c r="J55" s="56"/>
      <c r="K55" s="57"/>
      <c r="L55" s="58"/>
      <c r="M55" s="165"/>
      <c r="N55" s="160"/>
      <c r="O55" s="171"/>
      <c r="P55" s="73"/>
      <c r="Q55" s="74"/>
      <c r="R55" s="75"/>
      <c r="S55" s="163"/>
      <c r="T55" s="164"/>
      <c r="U55" s="138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73"/>
      <c r="F56" s="50"/>
      <c r="G56" s="54"/>
      <c r="H56" s="390"/>
      <c r="I56" s="55"/>
      <c r="J56" s="56"/>
      <c r="K56" s="71"/>
      <c r="L56" s="174"/>
      <c r="M56" s="165"/>
      <c r="N56" s="172"/>
      <c r="O56" s="171"/>
      <c r="P56" s="62"/>
      <c r="Q56" s="63"/>
      <c r="R56" s="64"/>
      <c r="S56" s="168"/>
      <c r="T56" s="166"/>
      <c r="U56" s="138"/>
      <c r="V56" s="89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5"/>
      <c r="H57" s="398"/>
      <c r="I57" s="55"/>
      <c r="J57" s="56"/>
      <c r="K57" s="71"/>
      <c r="L57" s="58"/>
      <c r="M57" s="165"/>
      <c r="N57" s="176"/>
      <c r="O57" s="171"/>
      <c r="P57" s="62"/>
      <c r="Q57" s="63"/>
      <c r="R57" s="64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390"/>
      <c r="I58" s="55"/>
      <c r="J58" s="56"/>
      <c r="K58" s="177"/>
      <c r="L58" s="58"/>
      <c r="M58" s="165"/>
      <c r="N58" s="160"/>
      <c r="O58" s="171"/>
      <c r="P58" s="151"/>
      <c r="Q58" s="152"/>
      <c r="R58" s="153"/>
      <c r="S58" s="168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390"/>
      <c r="I59" s="55"/>
      <c r="J59" s="56"/>
      <c r="K59" s="178"/>
      <c r="L59" s="58"/>
      <c r="M59" s="165"/>
      <c r="N59" s="172"/>
      <c r="O59" s="179"/>
      <c r="P59" s="151"/>
      <c r="Q59" s="43"/>
      <c r="R59" s="153"/>
      <c r="S59" s="168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390"/>
      <c r="I60" s="55"/>
      <c r="J60" s="56"/>
      <c r="K60" s="177"/>
      <c r="L60" s="58"/>
      <c r="M60" s="180"/>
      <c r="N60" s="160"/>
      <c r="O60" s="171"/>
      <c r="P60" s="62"/>
      <c r="Q60" s="63"/>
      <c r="R60" s="64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41"/>
      <c r="E61" s="23"/>
      <c r="F61" s="50"/>
      <c r="G61" s="54"/>
      <c r="H61" s="390"/>
      <c r="I61" s="55"/>
      <c r="J61" s="56"/>
      <c r="K61" s="177"/>
      <c r="L61" s="58"/>
      <c r="M61" s="165"/>
      <c r="N61" s="176"/>
      <c r="O61" s="171"/>
      <c r="P61" s="73"/>
      <c r="Q61" s="74"/>
      <c r="R61" s="75"/>
      <c r="S61" s="163"/>
      <c r="T61" s="166"/>
      <c r="U61" s="138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5"/>
      <c r="B62" s="50"/>
      <c r="C62" s="79"/>
      <c r="D62" s="51"/>
      <c r="E62" s="23"/>
      <c r="F62" s="50"/>
      <c r="G62" s="54"/>
      <c r="H62" s="390"/>
      <c r="I62" s="55"/>
      <c r="J62" s="56"/>
      <c r="K62" s="177"/>
      <c r="L62" s="58"/>
      <c r="M62" s="165"/>
      <c r="N62" s="172"/>
      <c r="O62" s="171"/>
      <c r="P62" s="73"/>
      <c r="Q62" s="74"/>
      <c r="R62" s="75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390"/>
      <c r="I63" s="55"/>
      <c r="J63" s="56"/>
      <c r="K63" s="177"/>
      <c r="L63" s="58"/>
      <c r="M63" s="165"/>
      <c r="N63" s="181"/>
      <c r="O63" s="171"/>
      <c r="P63" s="62"/>
      <c r="Q63" s="74"/>
      <c r="R63" s="75"/>
      <c r="S63" s="163"/>
      <c r="T63" s="166"/>
      <c r="U63" s="138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390"/>
      <c r="I64" s="55"/>
      <c r="J64" s="56"/>
      <c r="K64" s="177"/>
      <c r="L64" s="58"/>
      <c r="M64" s="170"/>
      <c r="N64" s="181"/>
      <c r="O64" s="179"/>
      <c r="P64" s="62"/>
      <c r="Q64" s="63"/>
      <c r="R64" s="64"/>
      <c r="S64" s="163"/>
      <c r="T64" s="166"/>
      <c r="U64" s="138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390"/>
      <c r="I65" s="55"/>
      <c r="J65" s="56"/>
      <c r="K65" s="177"/>
      <c r="L65" s="93"/>
      <c r="M65" s="170"/>
      <c r="N65" s="181"/>
      <c r="O65" s="179"/>
      <c r="P65" s="73"/>
      <c r="Q65" s="74"/>
      <c r="R65" s="75"/>
      <c r="S65" s="163"/>
      <c r="T65" s="166"/>
      <c r="U65" s="138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390"/>
      <c r="I66" s="55"/>
      <c r="J66" s="56"/>
      <c r="K66" s="178"/>
      <c r="L66" s="93"/>
      <c r="M66" s="165"/>
      <c r="N66" s="172"/>
      <c r="O66" s="179"/>
      <c r="P66" s="62"/>
      <c r="Q66" s="63"/>
      <c r="R66" s="64"/>
      <c r="S66" s="163"/>
      <c r="T66" s="166"/>
      <c r="U66" s="138"/>
      <c r="V66" s="53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390"/>
      <c r="I67" s="55"/>
      <c r="J67" s="50"/>
      <c r="K67" s="178"/>
      <c r="L67" s="93"/>
      <c r="M67" s="170"/>
      <c r="N67" s="176"/>
      <c r="O67" s="171"/>
      <c r="P67" s="73"/>
      <c r="Q67" s="74"/>
      <c r="R67" s="75"/>
      <c r="S67" s="163"/>
      <c r="T67" s="164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390"/>
      <c r="I68" s="55"/>
      <c r="J68" s="56"/>
      <c r="K68" s="177"/>
      <c r="L68" s="93"/>
      <c r="M68" s="170"/>
      <c r="N68" s="160"/>
      <c r="O68" s="183"/>
      <c r="P68" s="73"/>
      <c r="Q68" s="74"/>
      <c r="R68" s="75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84"/>
      <c r="F69" s="50"/>
      <c r="G69" s="54"/>
      <c r="H69" s="390"/>
      <c r="I69" s="55"/>
      <c r="J69" s="56"/>
      <c r="K69" s="185"/>
      <c r="L69" s="58"/>
      <c r="M69" s="165"/>
      <c r="N69" s="172"/>
      <c r="O69" s="179"/>
      <c r="P69" s="62"/>
      <c r="Q69" s="63"/>
      <c r="R69" s="64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390"/>
      <c r="I70" s="383"/>
      <c r="J70" s="56"/>
      <c r="K70" s="186"/>
      <c r="L70" s="93"/>
      <c r="M70" s="165"/>
      <c r="N70" s="172"/>
      <c r="O70" s="179"/>
      <c r="P70" s="73"/>
      <c r="Q70" s="74"/>
      <c r="R70" s="75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390"/>
      <c r="I71" s="55"/>
      <c r="J71" s="50"/>
      <c r="K71" s="185"/>
      <c r="L71" s="58"/>
      <c r="M71" s="170"/>
      <c r="N71" s="172"/>
      <c r="O71" s="179"/>
      <c r="P71" s="73"/>
      <c r="Q71" s="74"/>
      <c r="R71" s="75"/>
      <c r="S71" s="163"/>
      <c r="T71" s="164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188"/>
      <c r="D72" s="189"/>
      <c r="E72" s="184"/>
      <c r="F72" s="50"/>
      <c r="G72" s="54"/>
      <c r="H72" s="390"/>
      <c r="I72" s="55"/>
      <c r="J72" s="56"/>
      <c r="K72" s="196"/>
      <c r="L72" s="58"/>
      <c r="M72" s="191"/>
      <c r="N72" s="192"/>
      <c r="O72" s="193"/>
      <c r="P72" s="73"/>
      <c r="Q72" s="74"/>
      <c r="R72" s="75"/>
      <c r="S72" s="194"/>
      <c r="T72" s="195"/>
      <c r="U72" s="138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8"/>
      <c r="D73" s="51"/>
      <c r="E73" s="184"/>
      <c r="F73" s="50"/>
      <c r="G73" s="54"/>
      <c r="H73" s="390"/>
      <c r="I73" s="311"/>
      <c r="J73" s="56"/>
      <c r="K73" s="196"/>
      <c r="L73" s="93"/>
      <c r="M73" s="191"/>
      <c r="N73" s="192"/>
      <c r="O73" s="197"/>
      <c r="P73" s="151"/>
      <c r="Q73" s="43"/>
      <c r="R73" s="153"/>
      <c r="S73" s="194"/>
      <c r="T73" s="195"/>
      <c r="U73" s="138"/>
      <c r="V73" s="182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91"/>
      <c r="E74" s="184"/>
      <c r="F74" s="50"/>
      <c r="G74" s="54"/>
      <c r="H74" s="390"/>
      <c r="I74" s="54"/>
      <c r="J74" s="56"/>
      <c r="K74" s="190"/>
      <c r="L74" s="93"/>
      <c r="M74" s="198"/>
      <c r="N74" s="381"/>
      <c r="O74" s="197"/>
      <c r="P74" s="73"/>
      <c r="Q74" s="74"/>
      <c r="R74" s="75"/>
      <c r="S74" s="194"/>
      <c r="T74" s="195"/>
      <c r="U74" s="138"/>
      <c r="V74" s="182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390"/>
      <c r="I75" s="54"/>
      <c r="J75" s="56"/>
      <c r="K75" s="190"/>
      <c r="L75" s="58"/>
      <c r="M75" s="191"/>
      <c r="N75" s="192"/>
      <c r="O75" s="197"/>
      <c r="P75" s="73"/>
      <c r="Q75" s="74"/>
      <c r="R75" s="75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51"/>
      <c r="E76" s="184"/>
      <c r="F76" s="50"/>
      <c r="G76" s="54"/>
      <c r="H76" s="390"/>
      <c r="I76" s="54"/>
      <c r="J76" s="56"/>
      <c r="K76" s="196"/>
      <c r="L76" s="93"/>
      <c r="M76" s="191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23"/>
      <c r="F77" s="50"/>
      <c r="G77" s="54"/>
      <c r="H77" s="390"/>
      <c r="I77" s="54"/>
      <c r="J77" s="56"/>
      <c r="K77" s="196"/>
      <c r="L77" s="93"/>
      <c r="M77" s="191"/>
      <c r="N77" s="192"/>
      <c r="O77" s="197"/>
      <c r="P77" s="73"/>
      <c r="Q77" s="74"/>
      <c r="R77" s="75"/>
      <c r="S77" s="194"/>
      <c r="T77" s="195"/>
      <c r="U77" s="138"/>
      <c r="V77" s="199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23"/>
      <c r="F78" s="50"/>
      <c r="G78" s="54"/>
      <c r="H78" s="390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6"/>
      <c r="B79" s="50"/>
      <c r="C79" s="188"/>
      <c r="D79" s="51"/>
      <c r="E79" s="23"/>
      <c r="F79" s="50"/>
      <c r="G79" s="200"/>
      <c r="H79" s="399"/>
      <c r="I79" s="200"/>
      <c r="J79" s="56"/>
      <c r="K79" s="190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201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8"/>
      <c r="D80" s="51"/>
      <c r="E80" s="23"/>
      <c r="F80" s="50"/>
      <c r="G80" s="200"/>
      <c r="H80" s="399"/>
      <c r="I80" s="200"/>
      <c r="J80" s="56"/>
      <c r="K80" s="190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20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399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2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399"/>
      <c r="I82" s="200"/>
      <c r="J82" s="56"/>
      <c r="K82" s="203"/>
      <c r="L82" s="204"/>
      <c r="M82" s="205"/>
      <c r="N82" s="206"/>
      <c r="O82" s="207"/>
      <c r="P82" s="208"/>
      <c r="Q82" s="209"/>
      <c r="R82" s="210"/>
      <c r="S82" s="211"/>
      <c r="T82" s="212"/>
      <c r="U82" s="213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399"/>
      <c r="I83" s="200"/>
      <c r="J83" s="56"/>
      <c r="K83" s="203"/>
      <c r="L83" s="204"/>
      <c r="M83" s="205"/>
      <c r="N83" s="206"/>
      <c r="O83" s="207"/>
      <c r="P83" s="208"/>
      <c r="Q83" s="209"/>
      <c r="R83" s="210"/>
      <c r="S83" s="211"/>
      <c r="T83" s="212"/>
      <c r="U83" s="213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399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399"/>
      <c r="I85" s="200"/>
      <c r="J85" s="56"/>
      <c r="K85" s="214"/>
      <c r="L85" s="204"/>
      <c r="M85" s="215"/>
      <c r="N85" s="216"/>
      <c r="O85" s="217"/>
      <c r="P85" s="218"/>
      <c r="Q85" s="219"/>
      <c r="R85" s="220"/>
      <c r="S85" s="22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184"/>
      <c r="F86" s="50"/>
      <c r="G86" s="200"/>
      <c r="H86" s="399"/>
      <c r="I86" s="200"/>
      <c r="J86" s="56"/>
      <c r="K86" s="203"/>
      <c r="L86" s="222"/>
      <c r="M86" s="205"/>
      <c r="N86" s="206"/>
      <c r="O86" s="207"/>
      <c r="P86" s="223"/>
      <c r="Q86" s="224"/>
      <c r="R86" s="225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184"/>
      <c r="F87" s="50"/>
      <c r="G87" s="200"/>
      <c r="H87" s="399"/>
      <c r="I87" s="200"/>
      <c r="J87" s="56"/>
      <c r="K87" s="203"/>
      <c r="L87" s="222"/>
      <c r="M87" s="205"/>
      <c r="N87" s="206"/>
      <c r="O87" s="207"/>
      <c r="P87" s="223"/>
      <c r="Q87" s="224"/>
      <c r="R87" s="225"/>
      <c r="S87" s="21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399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399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399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399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399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399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4"/>
      <c r="B94" s="4"/>
      <c r="C94" s="2"/>
      <c r="D94" s="226"/>
      <c r="E94" s="227"/>
      <c r="F94" s="4"/>
      <c r="G94" s="228"/>
      <c r="H94" s="400"/>
      <c r="I94" s="230"/>
      <c r="J94" s="4"/>
      <c r="K94" s="231"/>
      <c r="Q94" s="231"/>
      <c r="R94" s="231"/>
      <c r="S94" s="232"/>
      <c r="T94" s="232"/>
      <c r="U94" s="233"/>
      <c r="V94" s="234">
        <f>SUM(V7:V93)</f>
        <v>5115</v>
      </c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35"/>
      <c r="E95" s="236"/>
      <c r="F95" s="1"/>
      <c r="G95" s="237"/>
      <c r="H95" s="401"/>
      <c r="I95" s="239"/>
      <c r="J95" s="1"/>
      <c r="K95" s="240" t="s">
        <v>34</v>
      </c>
      <c r="L95" s="241"/>
      <c r="Q95" s="241"/>
      <c r="R95" s="241"/>
      <c r="S95" s="232"/>
      <c r="T95" s="232"/>
      <c r="U95" s="233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42"/>
      <c r="D96" s="17"/>
      <c r="E96" s="243"/>
      <c r="F96" s="244"/>
      <c r="G96" s="228"/>
      <c r="H96" s="386"/>
      <c r="I96" s="3"/>
      <c r="J96" s="1"/>
      <c r="K96" s="189">
        <f>SUM(K7:K93)</f>
        <v>2221</v>
      </c>
      <c r="L96" s="245" t="s">
        <v>35</v>
      </c>
      <c r="M96" s="246"/>
      <c r="Q96" s="246"/>
      <c r="R96" s="246"/>
      <c r="S96" s="247"/>
      <c r="T96" s="247"/>
      <c r="U96" s="23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1"/>
      <c r="B97" s="1"/>
      <c r="C97" s="2"/>
      <c r="D97" s="17"/>
      <c r="E97" s="1"/>
      <c r="F97" s="1"/>
      <c r="G97" s="228"/>
      <c r="H97" s="386"/>
      <c r="I97" s="3"/>
      <c r="J97" s="1"/>
      <c r="K97" s="189">
        <f>SUM(K96*2%)</f>
        <v>44.42</v>
      </c>
      <c r="L97" s="248">
        <f>SUM(L7:L93)</f>
        <v>2188</v>
      </c>
      <c r="M97" s="249" t="s">
        <v>24</v>
      </c>
      <c r="Q97" s="249"/>
      <c r="R97" s="249"/>
      <c r="S97" s="250" t="s">
        <v>36</v>
      </c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3"/>
      <c r="H98" s="386"/>
      <c r="I98" s="3"/>
      <c r="J98" s="1"/>
      <c r="K98" s="251"/>
      <c r="L98" s="91">
        <f>SUM(L97*2%)</f>
        <v>43.76</v>
      </c>
      <c r="M98" s="252" t="s">
        <v>37</v>
      </c>
      <c r="N98" s="253"/>
      <c r="Q98" s="253"/>
      <c r="R98" s="253"/>
      <c r="S98" s="232"/>
      <c r="T98" s="232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54" t="s">
        <v>38</v>
      </c>
      <c r="H99" s="402">
        <f>SUM(M16,M22,Q21,M42)</f>
        <v>1150</v>
      </c>
      <c r="I99" s="3"/>
      <c r="J99" s="1"/>
      <c r="K99" s="8"/>
      <c r="L99" s="251"/>
      <c r="M99" s="248">
        <f>SUM(M7:M93)</f>
        <v>1900</v>
      </c>
      <c r="N99" s="253"/>
      <c r="Q99" s="253"/>
      <c r="R99" s="253"/>
      <c r="S99" s="256"/>
      <c r="T99" s="256"/>
      <c r="U99" s="23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257"/>
      <c r="G100" s="258" t="s">
        <v>39</v>
      </c>
      <c r="H100" s="403">
        <f>SUM(K96,L97,M99,N101,O102,R106)</f>
        <v>8723</v>
      </c>
      <c r="I100" s="3"/>
      <c r="J100" s="1"/>
      <c r="K100" s="8"/>
      <c r="L100" s="8"/>
      <c r="M100" s="91">
        <f>SUM(M99*1%)</f>
        <v>19</v>
      </c>
      <c r="N100" s="260" t="s">
        <v>40</v>
      </c>
      <c r="O100" s="231"/>
      <c r="Q100" s="231"/>
      <c r="R100" s="231"/>
      <c r="S100" s="256"/>
      <c r="T100" s="256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57"/>
      <c r="G101" s="258" t="s">
        <v>41</v>
      </c>
      <c r="H101" s="403">
        <f>SUM(S107,T108,U109)</f>
        <v>450</v>
      </c>
      <c r="I101" s="3"/>
      <c r="J101" s="1"/>
      <c r="K101" s="8"/>
      <c r="L101" s="8"/>
      <c r="M101" s="18"/>
      <c r="N101" s="189">
        <f>SUM(N7:N93)</f>
        <v>1620</v>
      </c>
      <c r="O101" s="261" t="s">
        <v>42</v>
      </c>
      <c r="P101" s="262"/>
      <c r="Q101" s="262"/>
      <c r="R101" s="262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1"/>
      <c r="G102" s="258" t="s">
        <v>43</v>
      </c>
      <c r="H102" s="403">
        <f>SUM(P104,Q105)</f>
        <v>1297</v>
      </c>
      <c r="I102" s="3"/>
      <c r="J102" s="1"/>
      <c r="K102" s="8"/>
      <c r="L102" s="8"/>
      <c r="M102" s="1"/>
      <c r="N102" s="189">
        <f>SUM(N101*1%)</f>
        <v>16.2</v>
      </c>
      <c r="O102" s="189">
        <f>SUM(O7:O93)</f>
        <v>0</v>
      </c>
      <c r="P102" s="262"/>
      <c r="Q102" s="262"/>
      <c r="R102" s="262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3"/>
      <c r="H103" s="386"/>
      <c r="I103" s="3"/>
      <c r="J103" s="1"/>
      <c r="K103" s="8"/>
      <c r="L103" s="8"/>
      <c r="M103" s="1"/>
      <c r="N103" s="1"/>
      <c r="O103" s="189">
        <f>SUM(O102*1%)</f>
        <v>0</v>
      </c>
      <c r="P103" s="263" t="s">
        <v>44</v>
      </c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64" t="s">
        <v>45</v>
      </c>
      <c r="H104" s="404">
        <f>SUM(K7,L10,L15,M16,M22,S23,S24,M25,M27,K30,L33,N38,K47)</f>
        <v>3797</v>
      </c>
      <c r="I104" s="303">
        <f>SUM(M16,M22)</f>
        <v>450</v>
      </c>
      <c r="J104" s="1"/>
      <c r="K104" s="8"/>
      <c r="L104" s="8"/>
      <c r="M104" s="1"/>
      <c r="N104" s="1"/>
      <c r="O104" s="8"/>
      <c r="P104" s="189">
        <f>SUM(P7:P94)</f>
        <v>397</v>
      </c>
      <c r="Q104" s="267" t="s">
        <v>46</v>
      </c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68" t="s">
        <v>47</v>
      </c>
      <c r="H105" s="404">
        <f>SUM(K8,R12,M13,M14,N17,L20,Q21,K26,M29,R34,M35,L37,L41,M42,N43,L44,K45,R46,P48)</f>
        <v>4479</v>
      </c>
      <c r="I105" s="322">
        <f>SUM(Q21,M42)</f>
        <v>700</v>
      </c>
      <c r="J105" s="1"/>
      <c r="K105" s="8"/>
      <c r="L105" s="8"/>
      <c r="M105" s="1"/>
      <c r="N105" s="1"/>
      <c r="O105" s="8"/>
      <c r="P105" s="189">
        <f>SUM(P104*2%)</f>
        <v>7.94</v>
      </c>
      <c r="Q105" s="17">
        <f>SUM(Q7:Q93)</f>
        <v>900</v>
      </c>
      <c r="R105" s="270" t="s">
        <v>48</v>
      </c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71" t="s">
        <v>49</v>
      </c>
      <c r="H106" s="405">
        <f>SUM(N9,N11,K18,K19,K28,K36,P39,Q40,N50)</f>
        <v>2044</v>
      </c>
      <c r="I106" s="301"/>
      <c r="J106" s="1"/>
      <c r="K106" s="8"/>
      <c r="L106" s="8"/>
      <c r="M106" s="1"/>
      <c r="N106" s="1"/>
      <c r="O106" s="8"/>
      <c r="P106" s="18"/>
      <c r="Q106" s="189">
        <f>SUM(Q105*2%)</f>
        <v>18</v>
      </c>
      <c r="R106" s="17">
        <f>SUM(R7:R93)</f>
        <v>794</v>
      </c>
      <c r="S106" s="272" t="s">
        <v>50</v>
      </c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144"/>
      <c r="D107" s="17"/>
      <c r="E107" s="1"/>
      <c r="F107" s="1"/>
      <c r="G107" s="3"/>
      <c r="H107" s="386"/>
      <c r="I107" s="3"/>
      <c r="J107" s="1"/>
      <c r="K107" s="8"/>
      <c r="L107" s="8"/>
      <c r="M107" s="1"/>
      <c r="N107" s="1"/>
      <c r="O107" s="8"/>
      <c r="P107" s="1"/>
      <c r="Q107" s="1"/>
      <c r="R107" s="189">
        <f>SUM(R106*1%)</f>
        <v>7.94</v>
      </c>
      <c r="S107" s="189">
        <f>SUM(S7:S94)</f>
        <v>450</v>
      </c>
      <c r="T107" s="273" t="s">
        <v>47</v>
      </c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44"/>
      <c r="D108" s="17"/>
      <c r="E108" s="1"/>
      <c r="F108" s="1"/>
      <c r="G108" s="3"/>
      <c r="H108" s="386"/>
      <c r="I108" s="3"/>
      <c r="J108" s="1"/>
      <c r="K108" s="8"/>
      <c r="L108" s="8"/>
      <c r="M108" s="1"/>
      <c r="N108" s="1"/>
      <c r="O108" s="8"/>
      <c r="P108" s="1"/>
      <c r="Q108" s="1"/>
      <c r="R108" s="1"/>
      <c r="S108" s="189">
        <f>SUM(S107*2%)</f>
        <v>9</v>
      </c>
      <c r="T108" s="189">
        <f>SUM(T7:T94)</f>
        <v>0</v>
      </c>
      <c r="U108" s="274" t="s">
        <v>49</v>
      </c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86"/>
      <c r="I109" s="3"/>
      <c r="J109" s="1"/>
      <c r="K109" s="8"/>
      <c r="L109" s="8"/>
      <c r="M109" s="1"/>
      <c r="N109" s="1"/>
      <c r="O109" s="8"/>
      <c r="P109" s="1"/>
      <c r="Q109" s="1"/>
      <c r="R109" s="1"/>
      <c r="S109" s="8"/>
      <c r="T109" s="189">
        <f>SUM(T108*2%)</f>
        <v>0</v>
      </c>
      <c r="U109" s="275">
        <f>SUM(U7:U94)</f>
        <v>0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86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8"/>
      <c r="U110" s="189">
        <f>SUM(U109*2%)</f>
        <v>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86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276"/>
      <c r="U111" s="277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86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276"/>
      <c r="U112" s="277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86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8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86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86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86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86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86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86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86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86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86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86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86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86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86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86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86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86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86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86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86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86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86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86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86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86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86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86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86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86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86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86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86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86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86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86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86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86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86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86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86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86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86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86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86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86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86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86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86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86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86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86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86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86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86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86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86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86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86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86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86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86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86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86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86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86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86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86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86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86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86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86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86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86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86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86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86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86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86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86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86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86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86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86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86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86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86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86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86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86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86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86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86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86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86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86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86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86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86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86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86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86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86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86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86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86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86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86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86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86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86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86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86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86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86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278"/>
      <c r="D227" s="278"/>
      <c r="E227" s="1"/>
      <c r="F227" s="1"/>
      <c r="G227" s="3"/>
      <c r="H227" s="386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8"/>
      <c r="D228" s="278"/>
      <c r="E228" s="1"/>
      <c r="F228" s="1"/>
      <c r="G228" s="3"/>
      <c r="H228" s="386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86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86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86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86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86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86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86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86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86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86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86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86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86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86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86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86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86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86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86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86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86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86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86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86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86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86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86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86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86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86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86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86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86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86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86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86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86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86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86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86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86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86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86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86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86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86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86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86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86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86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86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86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86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86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86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86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86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86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86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86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86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86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86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86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86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86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86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86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86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86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86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86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86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86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86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86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86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86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86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86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86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86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86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86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86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86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86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86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86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86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86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86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86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86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86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86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86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86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86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86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86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86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86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86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86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86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86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86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86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86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86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86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86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86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86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86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86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86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86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86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86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86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86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86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86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86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86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86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86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86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86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86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86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86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86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86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86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86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86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86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86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86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86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86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86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86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86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86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86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86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86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86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86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86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86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86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86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86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86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86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86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86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86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86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86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86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86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86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86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86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86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86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86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86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86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86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86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86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86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86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86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86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86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86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86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86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86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86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86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86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86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86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86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86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86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86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86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86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86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86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86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86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86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86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86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86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86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86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86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86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86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86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86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86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86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86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86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86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86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86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86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86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86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86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86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86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86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86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86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86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86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86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86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86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86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86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86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86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86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86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86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86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86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86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86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86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86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86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86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86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86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86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86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86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86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86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86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86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86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86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86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86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86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86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86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86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86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86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86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86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86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86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86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86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86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86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86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86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86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86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86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86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86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86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86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86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86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86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86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86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86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86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86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86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86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86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86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86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86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86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86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86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86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86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86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86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86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86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86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86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86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86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86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86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86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86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86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86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86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86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86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86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86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86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86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86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86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86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86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86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86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86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86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86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86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86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86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86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86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86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86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86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86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86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86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86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86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86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86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86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86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86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86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86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86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86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86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86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86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86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86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86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86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86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86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86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86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86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86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86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86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86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86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86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86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86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86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86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86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86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86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86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86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86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86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86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86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86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86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86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86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86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86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86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86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86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86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86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86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86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86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86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86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86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86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86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86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86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86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86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86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86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86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86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86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86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86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86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86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86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86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86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86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86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86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86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86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86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86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86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86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86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86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86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86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86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86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86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86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86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86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86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86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86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86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86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86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86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86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86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86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86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86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86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86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86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86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86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86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86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86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86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86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86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86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86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86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86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86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86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86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86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86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86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86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86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86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86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86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86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86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86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86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86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86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86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86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86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86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86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86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86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86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86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86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86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86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86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86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86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86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86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86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86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86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86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86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86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86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86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86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86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86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86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86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86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86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86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86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86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86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86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86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86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86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86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86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86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86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86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86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86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86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86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86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86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86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86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86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86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86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86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86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86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86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86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86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86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86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86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86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86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86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86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86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86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86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86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86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86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86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86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86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86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86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86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86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86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86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86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86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86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86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86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86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86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86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86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86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86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86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86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86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86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86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86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86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86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86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86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86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86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86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86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86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86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86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86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86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86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86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86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86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86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86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86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86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86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86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86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86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86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86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86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86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86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86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86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86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86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86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86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86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86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86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86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86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86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86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86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86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86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86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86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86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86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86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86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86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86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86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86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86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86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86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86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86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86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86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86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86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86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86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86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86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86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86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86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86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86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86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86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86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86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86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86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86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86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86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86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86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86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86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86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86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86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86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86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86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86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86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86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86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86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86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86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86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86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86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86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86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86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86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86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86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86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86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86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86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86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86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86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86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86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86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86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86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86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86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86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86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86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86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86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86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86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86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86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86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86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86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86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86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86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86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86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86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86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86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86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86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86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86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86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86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86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86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86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86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86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86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86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86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86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86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86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86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86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86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86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86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86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86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86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86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86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86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86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86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86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86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86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86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86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86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86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86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86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86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86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86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86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86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Y1001" s="8"/>
      <c r="Z1001" s="8"/>
      <c r="AA1001" s="8"/>
      <c r="AB1001" s="8"/>
      <c r="AC1001" s="8"/>
      <c r="AD1001" s="8"/>
    </row>
    <row r="1002">
      <c r="H1002" s="406"/>
      <c r="M1002" s="279"/>
      <c r="N1002" s="279"/>
      <c r="P1002" s="279"/>
      <c r="Q1002" s="279"/>
      <c r="R1002" s="279"/>
    </row>
  </sheetData>
  <mergeCells count="15">
    <mergeCell ref="K94:P94"/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70</v>
      </c>
      <c r="B7" s="50" t="s">
        <v>63</v>
      </c>
      <c r="C7" s="51"/>
      <c r="D7" s="70" t="s">
        <v>3885</v>
      </c>
      <c r="E7" s="53" t="s">
        <v>100</v>
      </c>
      <c r="F7" s="50" t="s">
        <v>73</v>
      </c>
      <c r="G7" s="282" t="s">
        <v>3886</v>
      </c>
      <c r="H7" s="54" t="s">
        <v>3887</v>
      </c>
      <c r="I7" s="55" t="s">
        <v>3888</v>
      </c>
      <c r="J7" s="50" t="s">
        <v>77</v>
      </c>
      <c r="K7" s="57">
        <v>294.0</v>
      </c>
      <c r="L7" s="58"/>
      <c r="M7" s="59"/>
      <c r="N7" s="60"/>
      <c r="O7" s="61"/>
      <c r="P7" s="62"/>
      <c r="Q7" s="63"/>
      <c r="R7" s="64"/>
      <c r="S7" s="65"/>
      <c r="T7" s="66"/>
      <c r="U7" s="67"/>
      <c r="V7" s="53">
        <v>50.0</v>
      </c>
      <c r="W7" s="68" t="s">
        <v>25</v>
      </c>
      <c r="X7" s="69">
        <f>SUM(K7:K95)</f>
        <v>1988</v>
      </c>
      <c r="Y7" s="8"/>
      <c r="Z7" s="8"/>
      <c r="AA7" s="8"/>
      <c r="AB7" s="8"/>
      <c r="AC7" s="8"/>
      <c r="AD7" s="8"/>
    </row>
    <row r="8">
      <c r="A8" s="50" t="s">
        <v>70</v>
      </c>
      <c r="B8" s="50" t="s">
        <v>63</v>
      </c>
      <c r="C8" s="51"/>
      <c r="D8" s="70" t="s">
        <v>3889</v>
      </c>
      <c r="E8" s="53" t="s">
        <v>149</v>
      </c>
      <c r="F8" s="50" t="s">
        <v>2097</v>
      </c>
      <c r="G8" s="282" t="s">
        <v>3890</v>
      </c>
      <c r="H8" s="54" t="s">
        <v>3891</v>
      </c>
      <c r="I8" s="55" t="s">
        <v>3892</v>
      </c>
      <c r="J8" s="50" t="s">
        <v>77</v>
      </c>
      <c r="K8" s="71">
        <v>250.0</v>
      </c>
      <c r="L8" s="58"/>
      <c r="M8" s="59"/>
      <c r="N8" s="72"/>
      <c r="O8" s="61"/>
      <c r="P8" s="73"/>
      <c r="Q8" s="74"/>
      <c r="R8" s="75"/>
      <c r="S8" s="76"/>
      <c r="T8" s="77"/>
      <c r="U8" s="78"/>
      <c r="V8" s="53">
        <v>150.0</v>
      </c>
      <c r="W8" s="38" t="s">
        <v>13</v>
      </c>
      <c r="X8" s="69">
        <f>SUM(L7:L95)</f>
        <v>1341</v>
      </c>
      <c r="Y8" s="8"/>
      <c r="Z8" s="8"/>
      <c r="AA8" s="8"/>
      <c r="AB8" s="8"/>
      <c r="AC8" s="8"/>
      <c r="AD8" s="8"/>
    </row>
    <row r="9">
      <c r="A9" s="50" t="s">
        <v>70</v>
      </c>
      <c r="B9" s="50" t="s">
        <v>63</v>
      </c>
      <c r="C9" s="79"/>
      <c r="D9" s="70" t="s">
        <v>3893</v>
      </c>
      <c r="E9" s="53" t="s">
        <v>100</v>
      </c>
      <c r="F9" s="50" t="s">
        <v>73</v>
      </c>
      <c r="G9" s="282" t="s">
        <v>3894</v>
      </c>
      <c r="H9" s="54" t="s">
        <v>3895</v>
      </c>
      <c r="I9" s="55" t="s">
        <v>3896</v>
      </c>
      <c r="J9" s="50" t="s">
        <v>77</v>
      </c>
      <c r="K9" s="71">
        <v>147.0</v>
      </c>
      <c r="L9" s="80"/>
      <c r="M9" s="59"/>
      <c r="N9" s="81"/>
      <c r="O9" s="61"/>
      <c r="P9" s="73"/>
      <c r="Q9" s="74"/>
      <c r="R9" s="75"/>
      <c r="S9" s="76"/>
      <c r="T9" s="77"/>
      <c r="U9" s="67"/>
      <c r="V9" s="53">
        <v>50.0</v>
      </c>
      <c r="W9" s="82" t="s">
        <v>14</v>
      </c>
      <c r="X9" s="83">
        <f>SUM(M7:M95)</f>
        <v>0</v>
      </c>
      <c r="Y9" s="8"/>
      <c r="Z9" s="8"/>
      <c r="AA9" s="8"/>
      <c r="AB9" s="8"/>
      <c r="AC9" s="8"/>
      <c r="AD9" s="8"/>
    </row>
    <row r="10">
      <c r="A10" s="50" t="s">
        <v>70</v>
      </c>
      <c r="B10" s="50" t="s">
        <v>63</v>
      </c>
      <c r="C10" s="51"/>
      <c r="D10" s="84" t="s">
        <v>3897</v>
      </c>
      <c r="E10" s="53" t="s">
        <v>72</v>
      </c>
      <c r="F10" s="50" t="s">
        <v>2097</v>
      </c>
      <c r="G10" s="284" t="s">
        <v>3898</v>
      </c>
      <c r="H10" s="85" t="s">
        <v>3899</v>
      </c>
      <c r="I10" s="311">
        <v>6.481391905E9</v>
      </c>
      <c r="J10" s="50" t="s">
        <v>77</v>
      </c>
      <c r="K10" s="71"/>
      <c r="L10" s="58"/>
      <c r="M10" s="59"/>
      <c r="N10" s="86"/>
      <c r="O10" s="61"/>
      <c r="P10" s="87">
        <v>250.0</v>
      </c>
      <c r="Q10" s="43"/>
      <c r="R10" s="44"/>
      <c r="S10" s="88"/>
      <c r="T10" s="77"/>
      <c r="U10" s="67"/>
      <c r="V10" s="89">
        <v>125.0</v>
      </c>
      <c r="W10" s="90" t="s">
        <v>27</v>
      </c>
      <c r="X10" s="83">
        <f>SUM(N7:N95)</f>
        <v>0</v>
      </c>
      <c r="Y10" s="8"/>
      <c r="Z10" s="8"/>
      <c r="AA10" s="8"/>
      <c r="AB10" s="8"/>
      <c r="AC10" s="8"/>
      <c r="AD10" s="8"/>
    </row>
    <row r="11">
      <c r="A11" s="50" t="s">
        <v>70</v>
      </c>
      <c r="B11" s="50" t="s">
        <v>63</v>
      </c>
      <c r="C11" s="51"/>
      <c r="D11" s="91"/>
      <c r="E11" s="53" t="s">
        <v>128</v>
      </c>
      <c r="F11" s="50" t="s">
        <v>1244</v>
      </c>
      <c r="G11" s="282" t="s">
        <v>3900</v>
      </c>
      <c r="H11" s="54" t="s">
        <v>3901</v>
      </c>
      <c r="I11" s="55" t="s">
        <v>3902</v>
      </c>
      <c r="J11" s="50" t="s">
        <v>77</v>
      </c>
      <c r="K11" s="57">
        <v>197.0</v>
      </c>
      <c r="L11" s="93"/>
      <c r="M11" s="59"/>
      <c r="N11" s="86"/>
      <c r="O11" s="94"/>
      <c r="P11" s="62"/>
      <c r="Q11" s="63"/>
      <c r="R11" s="64"/>
      <c r="S11" s="88"/>
      <c r="T11" s="95"/>
      <c r="U11" s="96"/>
      <c r="V11" s="89">
        <v>50.0</v>
      </c>
      <c r="W11" s="44" t="s">
        <v>19</v>
      </c>
      <c r="X11" s="97">
        <f>SUM(R7:R95)</f>
        <v>0</v>
      </c>
      <c r="Y11" s="8"/>
      <c r="Z11" s="8"/>
      <c r="AA11" s="8"/>
      <c r="AB11" s="8"/>
      <c r="AC11" s="8"/>
      <c r="AD11" s="8"/>
    </row>
    <row r="12">
      <c r="A12" s="50" t="s">
        <v>70</v>
      </c>
      <c r="B12" s="50" t="s">
        <v>63</v>
      </c>
      <c r="C12" s="98"/>
      <c r="D12" s="84" t="s">
        <v>3903</v>
      </c>
      <c r="E12" s="53" t="s">
        <v>412</v>
      </c>
      <c r="F12" s="50" t="s">
        <v>2097</v>
      </c>
      <c r="G12" s="282" t="s">
        <v>3904</v>
      </c>
      <c r="H12" s="54"/>
      <c r="I12" s="55" t="s">
        <v>3905</v>
      </c>
      <c r="J12" s="50" t="s">
        <v>60</v>
      </c>
      <c r="K12" s="57"/>
      <c r="L12" s="335">
        <v>250.0</v>
      </c>
      <c r="M12" s="59"/>
      <c r="N12" s="100"/>
      <c r="O12" s="61"/>
      <c r="P12" s="62"/>
      <c r="Q12" s="63"/>
      <c r="R12" s="64"/>
      <c r="S12" s="101"/>
      <c r="T12" s="102"/>
      <c r="U12" s="103"/>
      <c r="V12" s="89">
        <v>125.0</v>
      </c>
      <c r="W12" s="104" t="s">
        <v>22</v>
      </c>
      <c r="X12" s="105">
        <f>SUM(U7:U93)</f>
        <v>0</v>
      </c>
      <c r="Y12" s="8"/>
      <c r="Z12" s="8"/>
      <c r="AA12" s="8"/>
      <c r="AB12" s="8"/>
      <c r="AC12" s="8"/>
      <c r="AD12" s="8"/>
    </row>
    <row r="13" ht="16.5" customHeight="1">
      <c r="A13" s="50" t="s">
        <v>70</v>
      </c>
      <c r="B13" s="50" t="s">
        <v>63</v>
      </c>
      <c r="C13" s="79"/>
      <c r="D13" s="52"/>
      <c r="E13" s="53" t="s">
        <v>87</v>
      </c>
      <c r="F13" s="50" t="s">
        <v>2104</v>
      </c>
      <c r="G13" s="348" t="s">
        <v>3906</v>
      </c>
      <c r="H13" s="106"/>
      <c r="I13" s="55" t="s">
        <v>3907</v>
      </c>
      <c r="J13" s="50" t="s">
        <v>49</v>
      </c>
      <c r="K13" s="71"/>
      <c r="L13" s="58">
        <v>350.0</v>
      </c>
      <c r="M13" s="107"/>
      <c r="N13" s="86"/>
      <c r="O13" s="61"/>
      <c r="P13" s="87"/>
      <c r="Q13" s="43"/>
      <c r="R13" s="44"/>
      <c r="S13" s="76"/>
      <c r="T13" s="95"/>
      <c r="U13" s="103"/>
      <c r="V13" s="89">
        <v>175.0</v>
      </c>
      <c r="W13" s="108" t="s">
        <v>28</v>
      </c>
      <c r="X13" s="69">
        <f>SUM(X7:X12)</f>
        <v>3329</v>
      </c>
      <c r="Y13" s="8"/>
      <c r="Z13" s="8"/>
      <c r="AA13" s="8"/>
      <c r="AB13" s="8"/>
      <c r="AC13" s="8"/>
      <c r="AD13" s="8"/>
    </row>
    <row r="14">
      <c r="A14" s="50" t="s">
        <v>70</v>
      </c>
      <c r="B14" s="50" t="s">
        <v>63</v>
      </c>
      <c r="C14" s="51"/>
      <c r="D14" s="84" t="s">
        <v>3908</v>
      </c>
      <c r="E14" s="53" t="s">
        <v>72</v>
      </c>
      <c r="F14" s="50" t="s">
        <v>2097</v>
      </c>
      <c r="G14" s="282" t="s">
        <v>3909</v>
      </c>
      <c r="H14" s="54" t="s">
        <v>3910</v>
      </c>
      <c r="I14" s="55" t="s">
        <v>3911</v>
      </c>
      <c r="J14" s="50" t="s">
        <v>77</v>
      </c>
      <c r="K14" s="71">
        <v>250.0</v>
      </c>
      <c r="L14" s="58"/>
      <c r="M14" s="59"/>
      <c r="N14" s="86"/>
      <c r="O14" s="61"/>
      <c r="P14" s="87"/>
      <c r="Q14" s="43"/>
      <c r="R14" s="44"/>
      <c r="S14" s="88"/>
      <c r="T14" s="109"/>
      <c r="U14" s="103"/>
      <c r="V14" s="110">
        <v>125.0</v>
      </c>
      <c r="W14" s="111"/>
      <c r="Y14" s="8"/>
      <c r="Z14" s="8"/>
      <c r="AA14" s="8"/>
      <c r="AB14" s="8"/>
      <c r="AC14" s="8"/>
      <c r="AD14" s="8"/>
    </row>
    <row r="15">
      <c r="A15" s="50" t="s">
        <v>70</v>
      </c>
      <c r="B15" s="50" t="s">
        <v>63</v>
      </c>
      <c r="C15" s="51"/>
      <c r="D15" s="84" t="s">
        <v>3912</v>
      </c>
      <c r="E15" s="53" t="s">
        <v>79</v>
      </c>
      <c r="F15" s="50" t="s">
        <v>2097</v>
      </c>
      <c r="G15" s="282" t="s">
        <v>3913</v>
      </c>
      <c r="H15" s="54"/>
      <c r="I15" s="55" t="s">
        <v>3914</v>
      </c>
      <c r="J15" s="50" t="s">
        <v>49</v>
      </c>
      <c r="K15" s="71"/>
      <c r="L15" s="58">
        <v>300.0</v>
      </c>
      <c r="M15" s="59"/>
      <c r="N15" s="86"/>
      <c r="O15" s="61"/>
      <c r="P15" s="62"/>
      <c r="Q15" s="63"/>
      <c r="R15" s="64"/>
      <c r="S15" s="88"/>
      <c r="T15" s="95"/>
      <c r="U15" s="112"/>
      <c r="V15" s="89">
        <v>150.0</v>
      </c>
      <c r="W15" s="113"/>
      <c r="X15" s="114"/>
      <c r="Y15" s="8"/>
      <c r="Z15" s="8"/>
      <c r="AA15" s="8"/>
      <c r="AB15" s="8"/>
      <c r="AC15" s="8"/>
      <c r="AD15" s="8"/>
    </row>
    <row r="16">
      <c r="A16" s="50" t="s">
        <v>70</v>
      </c>
      <c r="B16" s="50" t="s">
        <v>63</v>
      </c>
      <c r="C16" s="79"/>
      <c r="D16" s="84" t="s">
        <v>3915</v>
      </c>
      <c r="E16" s="53" t="s">
        <v>87</v>
      </c>
      <c r="F16" s="50" t="s">
        <v>2097</v>
      </c>
      <c r="G16" s="282" t="s">
        <v>3916</v>
      </c>
      <c r="H16" s="54" t="s">
        <v>1326</v>
      </c>
      <c r="I16" s="55" t="s">
        <v>3917</v>
      </c>
      <c r="J16" s="50" t="s">
        <v>49</v>
      </c>
      <c r="K16" s="71">
        <v>500.0</v>
      </c>
      <c r="L16" s="58"/>
      <c r="M16" s="59"/>
      <c r="N16" s="86"/>
      <c r="O16" s="115"/>
      <c r="P16" s="62"/>
      <c r="Q16" s="63"/>
      <c r="R16" s="64"/>
      <c r="S16" s="88"/>
      <c r="T16" s="95"/>
      <c r="U16" s="103"/>
      <c r="V16" s="89">
        <v>250.0</v>
      </c>
      <c r="W16" s="116" t="s">
        <v>29</v>
      </c>
      <c r="Y16" s="8"/>
      <c r="Z16" s="8"/>
      <c r="AA16" s="8"/>
      <c r="AB16" s="8"/>
      <c r="AC16" s="8"/>
      <c r="AD16" s="8"/>
    </row>
    <row r="17">
      <c r="A17" s="50" t="s">
        <v>70</v>
      </c>
      <c r="B17" s="50" t="s">
        <v>63</v>
      </c>
      <c r="D17" s="91"/>
      <c r="E17" s="92"/>
      <c r="F17" s="50" t="s">
        <v>73</v>
      </c>
      <c r="G17" s="54" t="s">
        <v>3918</v>
      </c>
      <c r="H17" s="54"/>
      <c r="I17" s="55" t="s">
        <v>3919</v>
      </c>
      <c r="J17" s="50"/>
      <c r="K17" s="71"/>
      <c r="L17" s="58">
        <v>147.0</v>
      </c>
      <c r="M17" s="59"/>
      <c r="N17" s="81"/>
      <c r="O17" s="61"/>
      <c r="P17" s="87"/>
      <c r="Q17" s="43"/>
      <c r="R17" s="44"/>
      <c r="S17" s="88"/>
      <c r="T17" s="95"/>
      <c r="U17" s="96"/>
      <c r="V17" s="89">
        <v>50.0</v>
      </c>
      <c r="W17" s="117" t="s">
        <v>17</v>
      </c>
      <c r="X17" s="69">
        <f>SUM(P9:P97)</f>
        <v>500</v>
      </c>
      <c r="Y17" s="8"/>
      <c r="Z17" s="8"/>
      <c r="AA17" s="8"/>
      <c r="AB17" s="8"/>
      <c r="AC17" s="8"/>
      <c r="AD17" s="8"/>
    </row>
    <row r="18">
      <c r="A18" s="50" t="s">
        <v>70</v>
      </c>
      <c r="B18" s="50" t="s">
        <v>63</v>
      </c>
      <c r="C18" s="79"/>
      <c r="D18" s="91"/>
      <c r="E18" s="53" t="s">
        <v>128</v>
      </c>
      <c r="F18" s="50" t="s">
        <v>2097</v>
      </c>
      <c r="G18" s="296" t="s">
        <v>3920</v>
      </c>
      <c r="H18" s="54" t="s">
        <v>2641</v>
      </c>
      <c r="I18" s="55">
        <v>1.9989915199E10</v>
      </c>
      <c r="J18" s="50" t="s">
        <v>77</v>
      </c>
      <c r="K18" s="71"/>
      <c r="L18" s="80"/>
      <c r="M18" s="59"/>
      <c r="N18" s="86"/>
      <c r="O18" s="61"/>
      <c r="P18" s="62">
        <v>250.0</v>
      </c>
      <c r="Q18" s="63"/>
      <c r="R18" s="64"/>
      <c r="S18" s="88"/>
      <c r="T18" s="95"/>
      <c r="U18" s="103"/>
      <c r="V18" s="110">
        <v>125.0</v>
      </c>
      <c r="W18" s="43" t="s">
        <v>18</v>
      </c>
      <c r="X18" s="69">
        <f>SUM(Q9:Q97)</f>
        <v>0</v>
      </c>
      <c r="Y18" s="8"/>
      <c r="Z18" s="8"/>
      <c r="AA18" s="8"/>
      <c r="AB18" s="8"/>
      <c r="AC18" s="8"/>
      <c r="AD18" s="8"/>
    </row>
    <row r="19">
      <c r="A19" s="50" t="s">
        <v>70</v>
      </c>
      <c r="B19" s="50" t="s">
        <v>63</v>
      </c>
      <c r="C19" s="51"/>
      <c r="D19" s="84" t="s">
        <v>3921</v>
      </c>
      <c r="E19" s="53" t="s">
        <v>35</v>
      </c>
      <c r="F19" s="50" t="s">
        <v>73</v>
      </c>
      <c r="G19" s="282" t="s">
        <v>3922</v>
      </c>
      <c r="H19" s="54"/>
      <c r="I19" s="55" t="s">
        <v>3923</v>
      </c>
      <c r="J19" s="50" t="s">
        <v>60</v>
      </c>
      <c r="K19" s="71"/>
      <c r="L19" s="80">
        <v>147.0</v>
      </c>
      <c r="M19" s="59"/>
      <c r="N19" s="86"/>
      <c r="O19" s="61"/>
      <c r="P19" s="62"/>
      <c r="Q19" s="63"/>
      <c r="R19" s="64"/>
      <c r="S19" s="88"/>
      <c r="T19" s="95"/>
      <c r="U19" s="96"/>
      <c r="V19" s="89">
        <v>50.0</v>
      </c>
      <c r="W19" s="41" t="s">
        <v>16</v>
      </c>
      <c r="X19" s="69">
        <f>SUM(O9:O97)</f>
        <v>0</v>
      </c>
      <c r="Y19" s="8"/>
      <c r="Z19" s="8"/>
      <c r="AA19" s="8"/>
      <c r="AB19" s="8"/>
      <c r="AC19" s="8"/>
      <c r="AD19" s="8"/>
    </row>
    <row r="20" ht="15.75" customHeight="1">
      <c r="A20" s="50" t="s">
        <v>70</v>
      </c>
      <c r="B20" s="50" t="s">
        <v>63</v>
      </c>
      <c r="C20" s="51"/>
      <c r="D20" s="84" t="s">
        <v>3924</v>
      </c>
      <c r="E20" s="53" t="s">
        <v>35</v>
      </c>
      <c r="F20" s="50" t="s">
        <v>73</v>
      </c>
      <c r="G20" s="282" t="s">
        <v>3925</v>
      </c>
      <c r="H20" s="54"/>
      <c r="I20" s="55" t="s">
        <v>3923</v>
      </c>
      <c r="J20" s="50" t="s">
        <v>60</v>
      </c>
      <c r="K20" s="71"/>
      <c r="L20" s="58">
        <v>147.0</v>
      </c>
      <c r="M20" s="119"/>
      <c r="N20" s="86"/>
      <c r="O20" s="61"/>
      <c r="P20" s="73"/>
      <c r="Q20" s="74"/>
      <c r="R20" s="75"/>
      <c r="S20" s="76"/>
      <c r="T20" s="95"/>
      <c r="U20" s="103"/>
      <c r="V20" s="89">
        <v>50.0</v>
      </c>
      <c r="W20" s="108" t="s">
        <v>30</v>
      </c>
      <c r="X20" s="69">
        <f>SUM(X17:X19)</f>
        <v>500</v>
      </c>
      <c r="Y20" s="8"/>
      <c r="Z20" s="8"/>
      <c r="AA20" s="8"/>
      <c r="AB20" s="8"/>
      <c r="AC20" s="8"/>
      <c r="AD20" s="8"/>
    </row>
    <row r="21" ht="17.25" customHeight="1">
      <c r="A21" s="50" t="s">
        <v>70</v>
      </c>
      <c r="B21" s="50" t="s">
        <v>63</v>
      </c>
      <c r="C21" s="51"/>
      <c r="D21" s="91"/>
      <c r="E21" s="53" t="s">
        <v>899</v>
      </c>
      <c r="F21" s="50" t="s">
        <v>2097</v>
      </c>
      <c r="G21" s="282" t="s">
        <v>3926</v>
      </c>
      <c r="H21" s="54" t="s">
        <v>741</v>
      </c>
      <c r="I21" s="55" t="s">
        <v>3927</v>
      </c>
      <c r="J21" s="50" t="s">
        <v>60</v>
      </c>
      <c r="K21" s="71">
        <v>350.0</v>
      </c>
      <c r="L21" s="58"/>
      <c r="M21" s="119"/>
      <c r="N21" s="86"/>
      <c r="O21" s="61"/>
      <c r="P21" s="62"/>
      <c r="Q21" s="63"/>
      <c r="R21" s="64"/>
      <c r="S21" s="88"/>
      <c r="T21" s="95"/>
      <c r="U21" s="103"/>
      <c r="V21" s="89">
        <v>175.0</v>
      </c>
      <c r="W21" s="120"/>
      <c r="X21" s="121"/>
      <c r="Y21" s="8"/>
      <c r="Z21" s="8"/>
      <c r="AA21" s="8"/>
      <c r="AB21" s="8"/>
      <c r="AC21" s="8"/>
      <c r="AD21" s="8"/>
    </row>
    <row r="22">
      <c r="A22" s="50"/>
      <c r="B22" s="50"/>
      <c r="C22" s="51"/>
      <c r="D22" s="91"/>
      <c r="E22" s="53"/>
      <c r="F22" s="50"/>
      <c r="G22" s="54"/>
      <c r="H22" s="54"/>
      <c r="I22" s="55"/>
      <c r="J22" s="56"/>
      <c r="K22" s="71"/>
      <c r="L22" s="58"/>
      <c r="M22" s="59"/>
      <c r="N22" s="122"/>
      <c r="O22" s="61"/>
      <c r="P22" s="62"/>
      <c r="Q22" s="63"/>
      <c r="R22" s="64"/>
      <c r="S22" s="88"/>
      <c r="T22" s="95"/>
      <c r="U22" s="103"/>
      <c r="V22" s="89"/>
      <c r="W22" s="123" t="s">
        <v>31</v>
      </c>
      <c r="Y22" s="8"/>
      <c r="Z22" s="8"/>
      <c r="AA22" s="8"/>
      <c r="AB22" s="8"/>
      <c r="AC22" s="8"/>
      <c r="AD22" s="8"/>
    </row>
    <row r="23">
      <c r="A23" s="50"/>
      <c r="B23" s="50"/>
      <c r="C23" s="51"/>
      <c r="D23" s="84"/>
      <c r="E23" s="92"/>
      <c r="F23" s="50"/>
      <c r="G23" s="54"/>
      <c r="H23" s="54"/>
      <c r="I23" s="55"/>
      <c r="J23" s="56"/>
      <c r="K23" s="71"/>
      <c r="L23" s="58"/>
      <c r="M23" s="59"/>
      <c r="N23" s="122"/>
      <c r="O23" s="61"/>
      <c r="P23" s="62"/>
      <c r="Q23" s="63"/>
      <c r="R23" s="64"/>
      <c r="S23" s="88"/>
      <c r="T23" s="95"/>
      <c r="U23" s="103"/>
      <c r="V23" s="89"/>
      <c r="W23" s="124" t="s">
        <v>20</v>
      </c>
      <c r="X23" s="83">
        <f>SUM(S11:S99)</f>
        <v>0</v>
      </c>
      <c r="Y23" s="8"/>
      <c r="Z23" s="8"/>
      <c r="AA23" s="8"/>
      <c r="AB23" s="8"/>
      <c r="AC23" s="8"/>
      <c r="AD23" s="8"/>
    </row>
    <row r="24">
      <c r="A24" s="50"/>
      <c r="B24" s="50"/>
      <c r="C24" s="51"/>
      <c r="D24" s="91"/>
      <c r="E24" s="53"/>
      <c r="F24" s="50"/>
      <c r="G24" s="54"/>
      <c r="H24" s="54"/>
      <c r="I24" s="55"/>
      <c r="J24" s="50"/>
      <c r="K24" s="71"/>
      <c r="L24" s="58"/>
      <c r="M24" s="59"/>
      <c r="N24" s="81"/>
      <c r="O24" s="61"/>
      <c r="P24" s="62"/>
      <c r="Q24" s="63"/>
      <c r="R24" s="64"/>
      <c r="S24" s="125"/>
      <c r="T24" s="95"/>
      <c r="U24" s="96"/>
      <c r="V24" s="89"/>
      <c r="W24" s="126" t="s">
        <v>21</v>
      </c>
      <c r="X24" s="83">
        <f>SUM(T11:T99)</f>
        <v>0</v>
      </c>
      <c r="Y24" s="8"/>
      <c r="Z24" s="8"/>
      <c r="AA24" s="8"/>
      <c r="AB24" s="8"/>
      <c r="AC24" s="8"/>
      <c r="AD24" s="8"/>
    </row>
    <row r="25">
      <c r="A25" s="50"/>
      <c r="B25" s="50"/>
      <c r="C25" s="51"/>
      <c r="D25" s="91"/>
      <c r="E25" s="92"/>
      <c r="F25" s="50"/>
      <c r="G25" s="54"/>
      <c r="H25" s="54"/>
      <c r="I25" s="55"/>
      <c r="J25" s="56"/>
      <c r="K25" s="71"/>
      <c r="L25" s="58"/>
      <c r="M25" s="59"/>
      <c r="N25" s="86"/>
      <c r="O25" s="127"/>
      <c r="P25" s="62"/>
      <c r="Q25" s="63"/>
      <c r="R25" s="64"/>
      <c r="S25" s="76"/>
      <c r="T25" s="95"/>
      <c r="U25" s="128"/>
      <c r="V25" s="110"/>
      <c r="W25" s="108" t="s">
        <v>32</v>
      </c>
      <c r="X25" s="69">
        <f>SUM(X23:X24)</f>
        <v>0</v>
      </c>
      <c r="Y25" s="8"/>
      <c r="Z25" s="8"/>
      <c r="AA25" s="8"/>
      <c r="AB25" s="8"/>
      <c r="AC25" s="8"/>
      <c r="AD25" s="8"/>
    </row>
    <row r="26" ht="17.25" customHeight="1">
      <c r="A26" s="50"/>
      <c r="B26" s="50"/>
      <c r="C26" s="51"/>
      <c r="D26" s="79"/>
      <c r="E26" s="53"/>
      <c r="F26" s="50"/>
      <c r="G26" s="54"/>
      <c r="H26" s="54"/>
      <c r="I26" s="55"/>
      <c r="J26" s="56"/>
      <c r="K26" s="129"/>
      <c r="L26" s="58"/>
      <c r="M26" s="59"/>
      <c r="N26" s="81"/>
      <c r="O26" s="61"/>
      <c r="P26" s="62"/>
      <c r="Q26" s="63"/>
      <c r="R26" s="64"/>
      <c r="S26" s="88"/>
      <c r="T26" s="109"/>
      <c r="U26" s="103"/>
      <c r="V26" s="89"/>
      <c r="W26" s="130"/>
      <c r="X26" s="131"/>
      <c r="Y26" s="8"/>
      <c r="Z26" s="8"/>
      <c r="AA26" s="8"/>
      <c r="AB26" s="8"/>
      <c r="AC26" s="8"/>
      <c r="AD26" s="8"/>
    </row>
    <row r="27">
      <c r="A27" s="50"/>
      <c r="B27" s="50"/>
      <c r="C27" s="51"/>
      <c r="D27" s="79"/>
      <c r="E27" s="92"/>
      <c r="F27" s="50"/>
      <c r="G27" s="54"/>
      <c r="H27" s="54"/>
      <c r="I27" s="55"/>
      <c r="J27" s="50"/>
      <c r="K27" s="71"/>
      <c r="L27" s="80"/>
      <c r="M27" s="107"/>
      <c r="N27" s="81"/>
      <c r="O27" s="132"/>
      <c r="P27" s="62"/>
      <c r="Q27" s="63"/>
      <c r="R27" s="64"/>
      <c r="S27" s="88"/>
      <c r="T27" s="109"/>
      <c r="U27" s="96"/>
      <c r="V27" s="89"/>
      <c r="W27" s="8"/>
      <c r="X27" s="8"/>
      <c r="Y27" s="8"/>
      <c r="Z27" s="8"/>
      <c r="AA27" s="8"/>
      <c r="AB27" s="8"/>
      <c r="AC27" s="8"/>
      <c r="AD27" s="8"/>
    </row>
    <row r="28">
      <c r="A28" s="50"/>
      <c r="B28" s="50"/>
      <c r="C28" s="79"/>
      <c r="D28" s="91"/>
      <c r="E28" s="92"/>
      <c r="F28" s="50"/>
      <c r="G28" s="54"/>
      <c r="H28" s="54"/>
      <c r="I28" s="55"/>
      <c r="J28" s="50"/>
      <c r="K28" s="57"/>
      <c r="L28" s="58"/>
      <c r="M28" s="133"/>
      <c r="N28" s="81"/>
      <c r="O28" s="132"/>
      <c r="P28" s="73"/>
      <c r="Q28" s="74"/>
      <c r="R28" s="75"/>
      <c r="S28" s="88"/>
      <c r="T28" s="109"/>
      <c r="U28" s="96"/>
      <c r="V28" s="89"/>
      <c r="W28" s="8"/>
      <c r="X28" s="8"/>
      <c r="Y28" s="8"/>
      <c r="Z28" s="8"/>
      <c r="AA28" s="8"/>
      <c r="AB28" s="8"/>
      <c r="AC28" s="8"/>
      <c r="AD28" s="8"/>
    </row>
    <row r="29">
      <c r="A29" s="50"/>
      <c r="B29" s="50"/>
      <c r="C29" s="79"/>
      <c r="D29" s="91"/>
      <c r="E29" s="53"/>
      <c r="F29" s="50"/>
      <c r="G29" s="54"/>
      <c r="H29" s="54"/>
      <c r="I29" s="55"/>
      <c r="J29" s="56"/>
      <c r="K29" s="134"/>
      <c r="L29" s="58"/>
      <c r="M29" s="119"/>
      <c r="N29" s="86"/>
      <c r="O29" s="61"/>
      <c r="P29" s="62"/>
      <c r="Q29" s="63"/>
      <c r="R29" s="64"/>
      <c r="S29" s="88"/>
      <c r="T29" s="109"/>
      <c r="U29" s="135"/>
      <c r="V29" s="53"/>
      <c r="W29" s="136" t="s">
        <v>33</v>
      </c>
      <c r="X29" s="137">
        <f>SUM(X13,X20,X25)</f>
        <v>3829</v>
      </c>
      <c r="Y29" s="8"/>
      <c r="Z29" s="8"/>
      <c r="AA29" s="8"/>
      <c r="AB29" s="8"/>
      <c r="AC29" s="8"/>
      <c r="AD29" s="8"/>
    </row>
    <row r="30">
      <c r="A30" s="50"/>
      <c r="B30" s="50"/>
      <c r="C30" s="79"/>
      <c r="D30" s="91"/>
      <c r="E30" s="53"/>
      <c r="F30" s="50"/>
      <c r="G30" s="54"/>
      <c r="H30" s="54"/>
      <c r="I30" s="55"/>
      <c r="J30" s="50"/>
      <c r="K30" s="134"/>
      <c r="L30" s="58"/>
      <c r="M30" s="59"/>
      <c r="N30" s="122"/>
      <c r="O30" s="61"/>
      <c r="P30" s="62"/>
      <c r="Q30" s="63"/>
      <c r="R30" s="64"/>
      <c r="S30" s="76"/>
      <c r="T30" s="95"/>
      <c r="U30" s="138"/>
      <c r="V30" s="53"/>
      <c r="W30" s="8"/>
      <c r="X30" s="8"/>
      <c r="Y30" s="8"/>
      <c r="Z30" s="8"/>
      <c r="AA30" s="8"/>
      <c r="AB30" s="8"/>
      <c r="AC30" s="8"/>
      <c r="AD30" s="8"/>
    </row>
    <row r="31">
      <c r="A31" s="50"/>
      <c r="B31" s="50"/>
      <c r="C31" s="79"/>
      <c r="D31" s="70"/>
      <c r="E31" s="53"/>
      <c r="F31" s="50"/>
      <c r="G31" s="54"/>
      <c r="H31" s="54"/>
      <c r="I31" s="55"/>
      <c r="J31" s="50"/>
      <c r="K31" s="71"/>
      <c r="L31" s="58"/>
      <c r="M31" s="59"/>
      <c r="N31" s="86"/>
      <c r="O31" s="127"/>
      <c r="P31" s="62"/>
      <c r="Q31" s="63"/>
      <c r="R31" s="64"/>
      <c r="S31" s="88"/>
      <c r="T31" s="95"/>
      <c r="U31" s="138"/>
      <c r="V31" s="53"/>
      <c r="W31" s="8"/>
      <c r="X31" s="8"/>
      <c r="Y31" s="8"/>
      <c r="Z31" s="8"/>
      <c r="AA31" s="8"/>
      <c r="AB31" s="8"/>
      <c r="AC31" s="8"/>
      <c r="AD31" s="8"/>
    </row>
    <row r="32">
      <c r="A32" s="50"/>
      <c r="B32" s="50"/>
      <c r="C32" s="51"/>
      <c r="D32" s="52"/>
      <c r="E32" s="92"/>
      <c r="F32" s="50"/>
      <c r="G32" s="54"/>
      <c r="H32" s="54"/>
      <c r="I32" s="55"/>
      <c r="J32" s="56"/>
      <c r="K32" s="71"/>
      <c r="L32" s="80"/>
      <c r="M32" s="59"/>
      <c r="N32" s="86"/>
      <c r="O32" s="61"/>
      <c r="P32" s="62"/>
      <c r="Q32" s="63"/>
      <c r="R32" s="64"/>
      <c r="S32" s="139"/>
      <c r="T32" s="140"/>
      <c r="U32" s="138"/>
      <c r="V32" s="53"/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/>
      <c r="C33" s="141"/>
      <c r="D33" s="70"/>
      <c r="E33" s="53"/>
      <c r="F33" s="50"/>
      <c r="G33" s="54"/>
      <c r="H33" s="54"/>
      <c r="I33" s="55"/>
      <c r="J33" s="56"/>
      <c r="K33" s="71"/>
      <c r="L33" s="58"/>
      <c r="M33" s="59"/>
      <c r="N33" s="81"/>
      <c r="O33" s="61"/>
      <c r="P33" s="87"/>
      <c r="Q33" s="43"/>
      <c r="R33" s="44"/>
      <c r="S33" s="139"/>
      <c r="T33" s="140"/>
      <c r="U33" s="138"/>
      <c r="V33" s="53"/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/>
      <c r="C34" s="51"/>
      <c r="D34" s="70"/>
      <c r="E34" s="92"/>
      <c r="F34" s="50"/>
      <c r="G34" s="142"/>
      <c r="H34" s="142"/>
      <c r="I34" s="55"/>
      <c r="J34" s="56"/>
      <c r="K34" s="71"/>
      <c r="L34" s="58"/>
      <c r="M34" s="143"/>
      <c r="N34" s="86"/>
      <c r="O34" s="61"/>
      <c r="P34" s="62"/>
      <c r="Q34" s="63"/>
      <c r="R34" s="64"/>
      <c r="S34" s="139"/>
      <c r="T34" s="140"/>
      <c r="U34" s="135"/>
      <c r="V34" s="53"/>
      <c r="W34" s="8"/>
      <c r="X34" s="8"/>
      <c r="Y34" s="8"/>
      <c r="Z34" s="8"/>
      <c r="AA34" s="8"/>
      <c r="AB34" s="8"/>
      <c r="AC34" s="8"/>
      <c r="AD34" s="8"/>
    </row>
    <row r="35">
      <c r="A35" s="50"/>
      <c r="B35" s="50"/>
      <c r="C35" s="144"/>
      <c r="D35" s="84"/>
      <c r="E35" s="53"/>
      <c r="F35" s="50"/>
      <c r="G35" s="54"/>
      <c r="H35" s="54"/>
      <c r="I35" s="55"/>
      <c r="J35" s="56"/>
      <c r="K35" s="71"/>
      <c r="L35" s="58"/>
      <c r="M35" s="143"/>
      <c r="N35" s="86"/>
      <c r="O35" s="61"/>
      <c r="P35" s="62"/>
      <c r="Q35" s="63"/>
      <c r="R35" s="64"/>
      <c r="S35" s="139"/>
      <c r="T35" s="140"/>
      <c r="U35" s="138"/>
      <c r="V35" s="53"/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/>
      <c r="C36" s="51"/>
      <c r="D36" s="145"/>
      <c r="E36" s="53"/>
      <c r="F36" s="50"/>
      <c r="G36" s="54"/>
      <c r="H36" s="54"/>
      <c r="I36" s="55"/>
      <c r="J36" s="50"/>
      <c r="K36" s="71"/>
      <c r="L36" s="58"/>
      <c r="M36" s="119"/>
      <c r="N36" s="86"/>
      <c r="O36" s="61"/>
      <c r="P36" s="73"/>
      <c r="Q36" s="74"/>
      <c r="R36" s="75"/>
      <c r="S36" s="139"/>
      <c r="T36" s="146"/>
      <c r="U36" s="138"/>
      <c r="V36" s="53"/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51"/>
      <c r="D37" s="147"/>
      <c r="E37" s="92"/>
      <c r="F37" s="50"/>
      <c r="G37" s="54"/>
      <c r="H37" s="54"/>
      <c r="I37" s="54"/>
      <c r="J37" s="56"/>
      <c r="K37" s="71"/>
      <c r="L37" s="58"/>
      <c r="M37" s="107"/>
      <c r="N37" s="86"/>
      <c r="O37" s="61"/>
      <c r="P37" s="87"/>
      <c r="Q37" s="43"/>
      <c r="R37" s="44"/>
      <c r="S37" s="139"/>
      <c r="T37" s="140"/>
      <c r="U37" s="138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79"/>
      <c r="D38" s="147"/>
      <c r="E38" s="92"/>
      <c r="F38" s="50"/>
      <c r="G38" s="54"/>
      <c r="H38" s="54"/>
      <c r="I38" s="54"/>
      <c r="J38" s="56"/>
      <c r="K38" s="57"/>
      <c r="L38" s="58"/>
      <c r="M38" s="59"/>
      <c r="N38" s="86"/>
      <c r="O38" s="61"/>
      <c r="P38" s="62"/>
      <c r="Q38" s="63"/>
      <c r="R38" s="64"/>
      <c r="S38" s="139"/>
      <c r="T38" s="140"/>
      <c r="U38" s="135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79"/>
      <c r="D39" s="52"/>
      <c r="E39" s="53"/>
      <c r="F39" s="50"/>
      <c r="G39" s="148"/>
      <c r="H39" s="148"/>
      <c r="I39" s="54"/>
      <c r="J39" s="56"/>
      <c r="K39" s="57"/>
      <c r="L39" s="58"/>
      <c r="M39" s="59"/>
      <c r="N39" s="86"/>
      <c r="O39" s="61"/>
      <c r="P39" s="62"/>
      <c r="Q39" s="63"/>
      <c r="R39" s="64"/>
      <c r="S39" s="149"/>
      <c r="T39" s="140"/>
      <c r="U39" s="135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79"/>
      <c r="D40" s="52"/>
      <c r="E40" s="53"/>
      <c r="F40" s="50"/>
      <c r="G40" s="150"/>
      <c r="H40" s="150"/>
      <c r="I40" s="55"/>
      <c r="J40" s="50"/>
      <c r="K40" s="71"/>
      <c r="L40" s="58"/>
      <c r="M40" s="59"/>
      <c r="N40" s="81"/>
      <c r="O40" s="61"/>
      <c r="P40" s="73"/>
      <c r="Q40" s="74"/>
      <c r="R40" s="75"/>
      <c r="S40" s="139"/>
      <c r="T40" s="140"/>
      <c r="U40" s="135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70"/>
      <c r="E41" s="53"/>
      <c r="F41" s="50"/>
      <c r="G41" s="54"/>
      <c r="H41" s="54"/>
      <c r="I41" s="55"/>
      <c r="J41" s="56"/>
      <c r="K41" s="71"/>
      <c r="L41" s="58"/>
      <c r="M41" s="59"/>
      <c r="N41" s="86"/>
      <c r="O41" s="61"/>
      <c r="P41" s="151"/>
      <c r="Q41" s="152"/>
      <c r="R41" s="153"/>
      <c r="S41" s="139"/>
      <c r="T41" s="140"/>
      <c r="U41" s="138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52"/>
      <c r="E42" s="53"/>
      <c r="F42" s="50"/>
      <c r="G42" s="54"/>
      <c r="H42" s="54"/>
      <c r="I42" s="53"/>
      <c r="J42" s="56"/>
      <c r="K42" s="134"/>
      <c r="L42" s="58"/>
      <c r="M42" s="59"/>
      <c r="N42" s="86"/>
      <c r="O42" s="61"/>
      <c r="P42" s="62"/>
      <c r="Q42" s="63"/>
      <c r="R42" s="64"/>
      <c r="S42" s="139"/>
      <c r="T42" s="140"/>
      <c r="U42" s="135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91"/>
      <c r="E43" s="92"/>
      <c r="F43" s="50"/>
      <c r="G43" s="54"/>
      <c r="H43" s="54"/>
      <c r="I43" s="55"/>
      <c r="J43" s="56"/>
      <c r="K43" s="71"/>
      <c r="L43" s="58"/>
      <c r="M43" s="107"/>
      <c r="N43" s="154"/>
      <c r="O43" s="127"/>
      <c r="P43" s="62"/>
      <c r="Q43" s="63"/>
      <c r="R43" s="64"/>
      <c r="S43" s="139"/>
      <c r="T43" s="140"/>
      <c r="U43" s="138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51"/>
      <c r="D44" s="52"/>
      <c r="E44" s="53"/>
      <c r="F44" s="50"/>
      <c r="G44" s="54"/>
      <c r="H44" s="54"/>
      <c r="I44" s="55"/>
      <c r="J44" s="56"/>
      <c r="K44" s="71"/>
      <c r="L44" s="93"/>
      <c r="M44" s="59"/>
      <c r="N44" s="155"/>
      <c r="O44" s="61"/>
      <c r="P44" s="62"/>
      <c r="Q44" s="63"/>
      <c r="R44" s="64"/>
      <c r="S44" s="139"/>
      <c r="T44" s="140"/>
      <c r="U44" s="138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79"/>
      <c r="D45" s="156"/>
      <c r="E45" s="92"/>
      <c r="F45" s="50"/>
      <c r="G45" s="157"/>
      <c r="H45" s="157"/>
      <c r="I45" s="150"/>
      <c r="J45" s="56"/>
      <c r="K45" s="158"/>
      <c r="L45" s="58"/>
      <c r="M45" s="59"/>
      <c r="N45" s="154"/>
      <c r="O45" s="61"/>
      <c r="P45" s="62"/>
      <c r="Q45" s="63"/>
      <c r="R45" s="64"/>
      <c r="S45" s="139"/>
      <c r="T45" s="146"/>
      <c r="U45" s="138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79"/>
      <c r="D46" s="91"/>
      <c r="E46" s="53"/>
      <c r="F46" s="50"/>
      <c r="G46" s="54"/>
      <c r="H46" s="54"/>
      <c r="I46" s="55"/>
      <c r="J46" s="50"/>
      <c r="K46" s="71"/>
      <c r="L46" s="58"/>
      <c r="M46" s="59"/>
      <c r="N46" s="159"/>
      <c r="O46" s="61"/>
      <c r="P46" s="62"/>
      <c r="Q46" s="63"/>
      <c r="R46" s="64"/>
      <c r="S46" s="139"/>
      <c r="T46" s="146"/>
      <c r="U46" s="103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91"/>
      <c r="E47" s="92"/>
      <c r="F47" s="50"/>
      <c r="G47" s="54"/>
      <c r="H47" s="54"/>
      <c r="I47" s="55"/>
      <c r="J47" s="50"/>
      <c r="K47" s="57"/>
      <c r="L47" s="58"/>
      <c r="M47" s="59"/>
      <c r="N47" s="160"/>
      <c r="O47" s="132"/>
      <c r="P47" s="62"/>
      <c r="Q47" s="63"/>
      <c r="R47" s="64"/>
      <c r="S47" s="149"/>
      <c r="T47" s="140"/>
      <c r="U47" s="103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161"/>
      <c r="E48" s="92"/>
      <c r="F48" s="50"/>
      <c r="G48" s="54"/>
      <c r="H48" s="54"/>
      <c r="I48" s="55"/>
      <c r="J48" s="50"/>
      <c r="K48" s="71"/>
      <c r="L48" s="93"/>
      <c r="M48" s="59"/>
      <c r="N48" s="160"/>
      <c r="O48" s="61"/>
      <c r="P48" s="62"/>
      <c r="Q48" s="63"/>
      <c r="R48" s="64"/>
      <c r="S48" s="139"/>
      <c r="T48" s="140"/>
      <c r="U48" s="96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51"/>
      <c r="D49" s="52"/>
      <c r="E49" s="92"/>
      <c r="F49" s="50"/>
      <c r="G49" s="162"/>
      <c r="H49" s="162"/>
      <c r="I49" s="55"/>
      <c r="J49" s="56"/>
      <c r="K49" s="71"/>
      <c r="L49" s="58"/>
      <c r="M49" s="143"/>
      <c r="N49" s="160"/>
      <c r="O49" s="61"/>
      <c r="P49" s="73"/>
      <c r="Q49" s="74"/>
      <c r="R49" s="75"/>
      <c r="S49" s="163"/>
      <c r="T49" s="164"/>
      <c r="U49" s="103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79"/>
      <c r="D50" s="52"/>
      <c r="E50" s="92"/>
      <c r="F50" s="50"/>
      <c r="G50" s="54"/>
      <c r="H50" s="54"/>
      <c r="I50" s="54"/>
      <c r="J50" s="56"/>
      <c r="K50" s="71"/>
      <c r="L50" s="58"/>
      <c r="M50" s="165"/>
      <c r="N50" s="160"/>
      <c r="O50" s="61"/>
      <c r="P50" s="62"/>
      <c r="Q50" s="63"/>
      <c r="R50" s="64"/>
      <c r="S50" s="163"/>
      <c r="T50" s="166"/>
      <c r="U50" s="135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2"/>
      <c r="F51" s="50"/>
      <c r="G51" s="54"/>
      <c r="H51" s="54"/>
      <c r="I51" s="54"/>
      <c r="J51" s="56"/>
      <c r="K51" s="71"/>
      <c r="L51" s="58"/>
      <c r="M51" s="165"/>
      <c r="N51" s="160"/>
      <c r="O51" s="61"/>
      <c r="P51" s="87"/>
      <c r="Q51" s="43"/>
      <c r="R51" s="44"/>
      <c r="S51" s="163"/>
      <c r="T51" s="166"/>
      <c r="U51" s="138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45"/>
      <c r="E52" s="53"/>
      <c r="F52" s="50"/>
      <c r="G52" s="54"/>
      <c r="H52" s="54"/>
      <c r="I52" s="167"/>
      <c r="J52" s="50"/>
      <c r="K52" s="57"/>
      <c r="L52" s="58"/>
      <c r="M52" s="165"/>
      <c r="N52" s="160"/>
      <c r="O52" s="61"/>
      <c r="P52" s="73"/>
      <c r="Q52" s="74"/>
      <c r="R52" s="75"/>
      <c r="S52" s="168"/>
      <c r="T52" s="166"/>
      <c r="U52" s="138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9"/>
      <c r="E53" s="92"/>
      <c r="F53" s="50"/>
      <c r="G53" s="54"/>
      <c r="H53" s="54"/>
      <c r="I53" s="55"/>
      <c r="J53" s="56"/>
      <c r="K53" s="57"/>
      <c r="L53" s="58"/>
      <c r="M53" s="170"/>
      <c r="N53" s="160"/>
      <c r="O53" s="171"/>
      <c r="P53" s="73"/>
      <c r="Q53" s="74"/>
      <c r="R53" s="75"/>
      <c r="S53" s="163"/>
      <c r="T53" s="166"/>
      <c r="U53" s="138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9"/>
      <c r="E54" s="92"/>
      <c r="F54" s="50"/>
      <c r="G54" s="54"/>
      <c r="H54" s="54"/>
      <c r="I54" s="55"/>
      <c r="J54" s="56"/>
      <c r="K54" s="71"/>
      <c r="L54" s="93"/>
      <c r="M54" s="165"/>
      <c r="N54" s="172"/>
      <c r="O54" s="171"/>
      <c r="P54" s="62"/>
      <c r="Q54" s="63"/>
      <c r="R54" s="64"/>
      <c r="S54" s="163"/>
      <c r="T54" s="166"/>
      <c r="U54" s="138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2"/>
      <c r="F55" s="50"/>
      <c r="G55" s="106"/>
      <c r="H55" s="106"/>
      <c r="I55" s="55"/>
      <c r="J55" s="56"/>
      <c r="K55" s="158"/>
      <c r="L55" s="58"/>
      <c r="M55" s="165"/>
      <c r="N55" s="160"/>
      <c r="O55" s="171"/>
      <c r="P55" s="73"/>
      <c r="Q55" s="74"/>
      <c r="R55" s="75"/>
      <c r="S55" s="163"/>
      <c r="T55" s="164"/>
      <c r="U55" s="138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73"/>
      <c r="F56" s="50"/>
      <c r="G56" s="54"/>
      <c r="H56" s="54"/>
      <c r="I56" s="55"/>
      <c r="J56" s="56"/>
      <c r="K56" s="71"/>
      <c r="L56" s="174"/>
      <c r="M56" s="165"/>
      <c r="N56" s="172"/>
      <c r="O56" s="171"/>
      <c r="P56" s="62"/>
      <c r="Q56" s="63"/>
      <c r="R56" s="64"/>
      <c r="S56" s="168"/>
      <c r="T56" s="166"/>
      <c r="U56" s="138"/>
      <c r="V56" s="89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5"/>
      <c r="H57" s="175"/>
      <c r="I57" s="55"/>
      <c r="J57" s="56"/>
      <c r="K57" s="71"/>
      <c r="L57" s="58"/>
      <c r="M57" s="165"/>
      <c r="N57" s="176"/>
      <c r="O57" s="171"/>
      <c r="P57" s="62"/>
      <c r="Q57" s="63"/>
      <c r="R57" s="64"/>
      <c r="S57" s="168"/>
      <c r="T57" s="166"/>
      <c r="U57" s="138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5"/>
      <c r="J58" s="56"/>
      <c r="K58" s="177"/>
      <c r="L58" s="58"/>
      <c r="M58" s="165"/>
      <c r="N58" s="160"/>
      <c r="O58" s="171"/>
      <c r="P58" s="151"/>
      <c r="Q58" s="152"/>
      <c r="R58" s="153"/>
      <c r="S58" s="168"/>
      <c r="T58" s="166"/>
      <c r="U58" s="138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5"/>
      <c r="J59" s="56"/>
      <c r="K59" s="178"/>
      <c r="L59" s="58"/>
      <c r="M59" s="165"/>
      <c r="N59" s="172"/>
      <c r="O59" s="179"/>
      <c r="P59" s="151"/>
      <c r="Q59" s="152"/>
      <c r="R59" s="153"/>
      <c r="S59" s="168"/>
      <c r="T59" s="166"/>
      <c r="U59" s="138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5"/>
      <c r="J60" s="56"/>
      <c r="K60" s="177"/>
      <c r="L60" s="58"/>
      <c r="M60" s="180"/>
      <c r="N60" s="172"/>
      <c r="O60" s="171"/>
      <c r="P60" s="62"/>
      <c r="Q60" s="63"/>
      <c r="R60" s="64"/>
      <c r="S60" s="163"/>
      <c r="T60" s="166"/>
      <c r="U60" s="138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41"/>
      <c r="E61" s="23"/>
      <c r="F61" s="50"/>
      <c r="G61" s="54"/>
      <c r="H61" s="54"/>
      <c r="I61" s="55"/>
      <c r="J61" s="56"/>
      <c r="K61" s="177"/>
      <c r="L61" s="58"/>
      <c r="M61" s="165"/>
      <c r="N61" s="176"/>
      <c r="O61" s="171"/>
      <c r="P61" s="73"/>
      <c r="Q61" s="74"/>
      <c r="R61" s="75"/>
      <c r="S61" s="163"/>
      <c r="T61" s="166"/>
      <c r="U61" s="138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9"/>
      <c r="D62" s="51"/>
      <c r="E62" s="23"/>
      <c r="F62" s="50"/>
      <c r="G62" s="54"/>
      <c r="H62" s="54"/>
      <c r="I62" s="55"/>
      <c r="J62" s="56"/>
      <c r="K62" s="177"/>
      <c r="L62" s="58"/>
      <c r="M62" s="165"/>
      <c r="N62" s="172"/>
      <c r="O62" s="171"/>
      <c r="P62" s="73"/>
      <c r="Q62" s="74"/>
      <c r="R62" s="75"/>
      <c r="S62" s="163"/>
      <c r="T62" s="166"/>
      <c r="U62" s="138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5"/>
      <c r="J63" s="56"/>
      <c r="K63" s="177"/>
      <c r="L63" s="93"/>
      <c r="M63" s="165"/>
      <c r="N63" s="181"/>
      <c r="O63" s="179"/>
      <c r="P63" s="73"/>
      <c r="Q63" s="74"/>
      <c r="R63" s="75"/>
      <c r="S63" s="163"/>
      <c r="T63" s="166"/>
      <c r="U63" s="135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5"/>
      <c r="J64" s="56"/>
      <c r="K64" s="177"/>
      <c r="L64" s="58"/>
      <c r="M64" s="165"/>
      <c r="N64" s="181"/>
      <c r="O64" s="171"/>
      <c r="P64" s="73"/>
      <c r="Q64" s="74"/>
      <c r="R64" s="75"/>
      <c r="S64" s="163"/>
      <c r="T64" s="166"/>
      <c r="U64" s="138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5"/>
      <c r="J65" s="56"/>
      <c r="K65" s="177"/>
      <c r="L65" s="58"/>
      <c r="M65" s="170"/>
      <c r="N65" s="181"/>
      <c r="O65" s="179"/>
      <c r="P65" s="62"/>
      <c r="Q65" s="63"/>
      <c r="R65" s="64"/>
      <c r="S65" s="163"/>
      <c r="T65" s="166"/>
      <c r="U65" s="138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5"/>
      <c r="J66" s="56"/>
      <c r="K66" s="177"/>
      <c r="L66" s="93"/>
      <c r="M66" s="170"/>
      <c r="N66" s="181"/>
      <c r="O66" s="179"/>
      <c r="P66" s="73"/>
      <c r="Q66" s="74"/>
      <c r="R66" s="75"/>
      <c r="S66" s="163"/>
      <c r="T66" s="166"/>
      <c r="U66" s="138"/>
      <c r="V66" s="182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5"/>
      <c r="J67" s="56"/>
      <c r="K67" s="178"/>
      <c r="L67" s="93"/>
      <c r="M67" s="165"/>
      <c r="N67" s="172"/>
      <c r="O67" s="179"/>
      <c r="P67" s="62"/>
      <c r="Q67" s="63"/>
      <c r="R67" s="64"/>
      <c r="S67" s="163"/>
      <c r="T67" s="166"/>
      <c r="U67" s="138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5"/>
      <c r="J68" s="56"/>
      <c r="K68" s="178"/>
      <c r="L68" s="93"/>
      <c r="M68" s="170"/>
      <c r="N68" s="176"/>
      <c r="O68" s="171"/>
      <c r="P68" s="73"/>
      <c r="Q68" s="74"/>
      <c r="R68" s="75"/>
      <c r="S68" s="163"/>
      <c r="T68" s="166"/>
      <c r="U68" s="138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5"/>
      <c r="J69" s="56"/>
      <c r="K69" s="177"/>
      <c r="L69" s="93"/>
      <c r="M69" s="170"/>
      <c r="N69" s="160"/>
      <c r="O69" s="183"/>
      <c r="P69" s="73"/>
      <c r="Q69" s="74"/>
      <c r="R69" s="75"/>
      <c r="S69" s="163"/>
      <c r="T69" s="166"/>
      <c r="U69" s="138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84"/>
      <c r="F70" s="50"/>
      <c r="G70" s="54"/>
      <c r="H70" s="54"/>
      <c r="I70" s="55"/>
      <c r="J70" s="56"/>
      <c r="K70" s="185"/>
      <c r="L70" s="93"/>
      <c r="M70" s="165"/>
      <c r="N70" s="172"/>
      <c r="O70" s="179"/>
      <c r="P70" s="62"/>
      <c r="Q70" s="63"/>
      <c r="R70" s="64"/>
      <c r="S70" s="163"/>
      <c r="T70" s="166"/>
      <c r="U70" s="138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84"/>
      <c r="F71" s="50"/>
      <c r="G71" s="54"/>
      <c r="H71" s="54"/>
      <c r="I71" s="55"/>
      <c r="J71" s="56"/>
      <c r="K71" s="186"/>
      <c r="L71" s="93"/>
      <c r="M71" s="170"/>
      <c r="N71" s="172"/>
      <c r="O71" s="179"/>
      <c r="P71" s="73"/>
      <c r="Q71" s="74"/>
      <c r="R71" s="75"/>
      <c r="S71" s="163"/>
      <c r="T71" s="166"/>
      <c r="U71" s="138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84"/>
      <c r="F72" s="50"/>
      <c r="G72" s="54"/>
      <c r="H72" s="54"/>
      <c r="I72" s="55"/>
      <c r="J72" s="56"/>
      <c r="K72" s="177"/>
      <c r="L72" s="93"/>
      <c r="M72" s="187"/>
      <c r="N72" s="172"/>
      <c r="O72" s="179"/>
      <c r="P72" s="73"/>
      <c r="Q72" s="74"/>
      <c r="R72" s="75"/>
      <c r="S72" s="163"/>
      <c r="T72" s="166"/>
      <c r="U72" s="138"/>
      <c r="V72" s="89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84"/>
      <c r="F73" s="50"/>
      <c r="G73" s="54"/>
      <c r="H73" s="54"/>
      <c r="I73" s="55"/>
      <c r="J73" s="56"/>
      <c r="K73" s="185"/>
      <c r="L73" s="58"/>
      <c r="M73" s="170"/>
      <c r="N73" s="172"/>
      <c r="O73" s="179"/>
      <c r="P73" s="73"/>
      <c r="Q73" s="74"/>
      <c r="R73" s="75"/>
      <c r="S73" s="163"/>
      <c r="T73" s="166"/>
      <c r="U73" s="138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8"/>
      <c r="D74" s="189"/>
      <c r="E74" s="184"/>
      <c r="F74" s="50"/>
      <c r="G74" s="54"/>
      <c r="H74" s="54"/>
      <c r="I74" s="55"/>
      <c r="J74" s="56"/>
      <c r="K74" s="190"/>
      <c r="L74" s="58"/>
      <c r="M74" s="191"/>
      <c r="N74" s="192"/>
      <c r="O74" s="193"/>
      <c r="P74" s="73"/>
      <c r="Q74" s="74"/>
      <c r="R74" s="75"/>
      <c r="S74" s="194"/>
      <c r="T74" s="195"/>
      <c r="U74" s="138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8"/>
      <c r="D75" s="51"/>
      <c r="E75" s="184"/>
      <c r="F75" s="50"/>
      <c r="G75" s="54"/>
      <c r="H75" s="54"/>
      <c r="I75" s="55"/>
      <c r="J75" s="56"/>
      <c r="K75" s="196"/>
      <c r="L75" s="93"/>
      <c r="M75" s="191"/>
      <c r="N75" s="192"/>
      <c r="O75" s="197"/>
      <c r="P75" s="151"/>
      <c r="Q75" s="152"/>
      <c r="R75" s="153"/>
      <c r="S75" s="194"/>
      <c r="T75" s="195"/>
      <c r="U75" s="138"/>
      <c r="V75" s="182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8"/>
      <c r="D76" s="91"/>
      <c r="E76" s="184"/>
      <c r="F76" s="50"/>
      <c r="G76" s="54"/>
      <c r="H76" s="54"/>
      <c r="I76" s="54"/>
      <c r="J76" s="56"/>
      <c r="K76" s="190"/>
      <c r="L76" s="93"/>
      <c r="M76" s="198"/>
      <c r="N76" s="192"/>
      <c r="O76" s="197"/>
      <c r="P76" s="73"/>
      <c r="Q76" s="74"/>
      <c r="R76" s="75"/>
      <c r="S76" s="194"/>
      <c r="T76" s="195"/>
      <c r="U76" s="138"/>
      <c r="V76" s="182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8"/>
      <c r="D77" s="51"/>
      <c r="E77" s="184"/>
      <c r="F77" s="50"/>
      <c r="G77" s="54"/>
      <c r="H77" s="54"/>
      <c r="I77" s="54"/>
      <c r="J77" s="56"/>
      <c r="K77" s="190"/>
      <c r="L77" s="58"/>
      <c r="M77" s="191"/>
      <c r="N77" s="192"/>
      <c r="O77" s="197"/>
      <c r="P77" s="73"/>
      <c r="Q77" s="74"/>
      <c r="R77" s="75"/>
      <c r="S77" s="194"/>
      <c r="T77" s="195"/>
      <c r="U77" s="138"/>
      <c r="V77" s="182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8"/>
      <c r="D78" s="51"/>
      <c r="E78" s="184"/>
      <c r="F78" s="50"/>
      <c r="G78" s="54"/>
      <c r="H78" s="54"/>
      <c r="I78" s="54"/>
      <c r="J78" s="56"/>
      <c r="K78" s="196"/>
      <c r="L78" s="93"/>
      <c r="M78" s="191"/>
      <c r="N78" s="192"/>
      <c r="O78" s="197"/>
      <c r="P78" s="73"/>
      <c r="Q78" s="74"/>
      <c r="R78" s="75"/>
      <c r="S78" s="194"/>
      <c r="T78" s="195"/>
      <c r="U78" s="138"/>
      <c r="V78" s="18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8"/>
      <c r="D79" s="51"/>
      <c r="E79" s="23"/>
      <c r="F79" s="50"/>
      <c r="G79" s="54"/>
      <c r="H79" s="54"/>
      <c r="I79" s="54"/>
      <c r="J79" s="56"/>
      <c r="K79" s="196"/>
      <c r="L79" s="93"/>
      <c r="M79" s="191"/>
      <c r="N79" s="192"/>
      <c r="O79" s="197"/>
      <c r="P79" s="73"/>
      <c r="Q79" s="74"/>
      <c r="R79" s="75"/>
      <c r="S79" s="194"/>
      <c r="T79" s="195"/>
      <c r="U79" s="138"/>
      <c r="V79" s="199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8"/>
      <c r="D80" s="51"/>
      <c r="E80" s="23"/>
      <c r="F80" s="50"/>
      <c r="G80" s="54"/>
      <c r="H80" s="54"/>
      <c r="I80" s="54"/>
      <c r="J80" s="56"/>
      <c r="K80" s="196"/>
      <c r="L80" s="93"/>
      <c r="M80" s="191"/>
      <c r="N80" s="192"/>
      <c r="O80" s="197"/>
      <c r="P80" s="73"/>
      <c r="Q80" s="74"/>
      <c r="R80" s="75"/>
      <c r="S80" s="194"/>
      <c r="T80" s="195"/>
      <c r="U80" s="138"/>
      <c r="V80" s="182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8"/>
      <c r="D81" s="51"/>
      <c r="E81" s="23"/>
      <c r="F81" s="50"/>
      <c r="G81" s="200"/>
      <c r="H81" s="200"/>
      <c r="I81" s="200"/>
      <c r="J81" s="56"/>
      <c r="K81" s="190"/>
      <c r="L81" s="93"/>
      <c r="M81" s="191"/>
      <c r="N81" s="192"/>
      <c r="O81" s="197"/>
      <c r="P81" s="73"/>
      <c r="Q81" s="74"/>
      <c r="R81" s="75"/>
      <c r="S81" s="194"/>
      <c r="T81" s="195"/>
      <c r="U81" s="138"/>
      <c r="V81" s="201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8"/>
      <c r="D82" s="51"/>
      <c r="E82" s="23"/>
      <c r="F82" s="50"/>
      <c r="G82" s="200"/>
      <c r="H82" s="200"/>
      <c r="I82" s="200"/>
      <c r="J82" s="56"/>
      <c r="K82" s="190"/>
      <c r="L82" s="93"/>
      <c r="M82" s="191"/>
      <c r="N82" s="192"/>
      <c r="O82" s="197"/>
      <c r="P82" s="73"/>
      <c r="Q82" s="74"/>
      <c r="R82" s="75"/>
      <c r="S82" s="194"/>
      <c r="T82" s="195"/>
      <c r="U82" s="138"/>
      <c r="V82" s="202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8"/>
      <c r="D83" s="51"/>
      <c r="E83" s="23"/>
      <c r="F83" s="50"/>
      <c r="G83" s="200"/>
      <c r="H83" s="200"/>
      <c r="I83" s="200"/>
      <c r="J83" s="56"/>
      <c r="K83" s="190"/>
      <c r="L83" s="93"/>
      <c r="M83" s="191"/>
      <c r="N83" s="192"/>
      <c r="O83" s="197"/>
      <c r="P83" s="73"/>
      <c r="Q83" s="74"/>
      <c r="R83" s="75"/>
      <c r="S83" s="194"/>
      <c r="T83" s="195"/>
      <c r="U83" s="138"/>
      <c r="V83" s="202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8"/>
      <c r="D84" s="51"/>
      <c r="E84" s="23"/>
      <c r="F84" s="50"/>
      <c r="G84" s="200"/>
      <c r="H84" s="200"/>
      <c r="I84" s="200"/>
      <c r="J84" s="56"/>
      <c r="K84" s="203"/>
      <c r="L84" s="204"/>
      <c r="M84" s="205"/>
      <c r="N84" s="206"/>
      <c r="O84" s="207"/>
      <c r="P84" s="208"/>
      <c r="Q84" s="209"/>
      <c r="R84" s="210"/>
      <c r="S84" s="211"/>
      <c r="T84" s="212"/>
      <c r="U84" s="213"/>
      <c r="V84" s="202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8"/>
      <c r="D85" s="51"/>
      <c r="E85" s="23"/>
      <c r="F85" s="50"/>
      <c r="G85" s="200"/>
      <c r="H85" s="200"/>
      <c r="I85" s="200"/>
      <c r="J85" s="56"/>
      <c r="K85" s="203"/>
      <c r="L85" s="204"/>
      <c r="M85" s="205"/>
      <c r="N85" s="206"/>
      <c r="O85" s="207"/>
      <c r="P85" s="208"/>
      <c r="Q85" s="209"/>
      <c r="R85" s="210"/>
      <c r="S85" s="211"/>
      <c r="T85" s="212"/>
      <c r="U85" s="213"/>
      <c r="V85" s="202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8"/>
      <c r="D86" s="51"/>
      <c r="E86" s="23"/>
      <c r="F86" s="50"/>
      <c r="G86" s="200"/>
      <c r="H86" s="200"/>
      <c r="I86" s="200"/>
      <c r="J86" s="56"/>
      <c r="K86" s="203"/>
      <c r="L86" s="204"/>
      <c r="M86" s="205"/>
      <c r="N86" s="206"/>
      <c r="O86" s="207"/>
      <c r="P86" s="208"/>
      <c r="Q86" s="209"/>
      <c r="R86" s="210"/>
      <c r="S86" s="211"/>
      <c r="T86" s="212"/>
      <c r="U86" s="213"/>
      <c r="V86" s="202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8"/>
      <c r="D87" s="51"/>
      <c r="E87" s="23"/>
      <c r="F87" s="50"/>
      <c r="G87" s="200"/>
      <c r="H87" s="200"/>
      <c r="I87" s="200"/>
      <c r="J87" s="56"/>
      <c r="K87" s="214"/>
      <c r="L87" s="204"/>
      <c r="M87" s="215"/>
      <c r="N87" s="216"/>
      <c r="O87" s="217"/>
      <c r="P87" s="218"/>
      <c r="Q87" s="219"/>
      <c r="R87" s="220"/>
      <c r="S87" s="221"/>
      <c r="T87" s="212"/>
      <c r="U87" s="213"/>
      <c r="V87" s="202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8"/>
      <c r="D88" s="51"/>
      <c r="E88" s="184"/>
      <c r="F88" s="50"/>
      <c r="G88" s="200"/>
      <c r="H88" s="200"/>
      <c r="I88" s="200"/>
      <c r="J88" s="56"/>
      <c r="K88" s="203"/>
      <c r="L88" s="222"/>
      <c r="M88" s="205"/>
      <c r="N88" s="206"/>
      <c r="O88" s="207"/>
      <c r="P88" s="223"/>
      <c r="Q88" s="224"/>
      <c r="R88" s="225"/>
      <c r="S88" s="211"/>
      <c r="T88" s="212"/>
      <c r="U88" s="213"/>
      <c r="V88" s="202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8"/>
      <c r="D89" s="51"/>
      <c r="E89" s="184"/>
      <c r="F89" s="50"/>
      <c r="G89" s="200"/>
      <c r="H89" s="200"/>
      <c r="I89" s="200"/>
      <c r="J89" s="56"/>
      <c r="K89" s="203"/>
      <c r="L89" s="222"/>
      <c r="M89" s="205"/>
      <c r="N89" s="206"/>
      <c r="O89" s="207"/>
      <c r="P89" s="223"/>
      <c r="Q89" s="224"/>
      <c r="R89" s="225"/>
      <c r="S89" s="211"/>
      <c r="T89" s="212"/>
      <c r="U89" s="213"/>
      <c r="V89" s="202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8"/>
      <c r="D90" s="51"/>
      <c r="E90" s="184"/>
      <c r="F90" s="50"/>
      <c r="G90" s="200"/>
      <c r="H90" s="200"/>
      <c r="I90" s="200"/>
      <c r="J90" s="56"/>
      <c r="K90" s="203"/>
      <c r="L90" s="222"/>
      <c r="M90" s="205"/>
      <c r="N90" s="206"/>
      <c r="O90" s="207"/>
      <c r="P90" s="223"/>
      <c r="Q90" s="224"/>
      <c r="R90" s="225"/>
      <c r="S90" s="211"/>
      <c r="T90" s="212"/>
      <c r="U90" s="213"/>
      <c r="V90" s="202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8"/>
      <c r="D91" s="51"/>
      <c r="E91" s="184"/>
      <c r="F91" s="50"/>
      <c r="G91" s="200"/>
      <c r="H91" s="200"/>
      <c r="I91" s="200"/>
      <c r="J91" s="56"/>
      <c r="K91" s="203"/>
      <c r="L91" s="222"/>
      <c r="M91" s="205"/>
      <c r="N91" s="206"/>
      <c r="O91" s="207"/>
      <c r="P91" s="223"/>
      <c r="Q91" s="224"/>
      <c r="R91" s="225"/>
      <c r="S91" s="211"/>
      <c r="T91" s="212"/>
      <c r="U91" s="213"/>
      <c r="V91" s="202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8"/>
      <c r="D92" s="51"/>
      <c r="E92" s="184"/>
      <c r="F92" s="50"/>
      <c r="G92" s="200"/>
      <c r="H92" s="200"/>
      <c r="I92" s="200"/>
      <c r="J92" s="56"/>
      <c r="K92" s="203"/>
      <c r="L92" s="222"/>
      <c r="M92" s="205"/>
      <c r="N92" s="206"/>
      <c r="O92" s="207"/>
      <c r="P92" s="223"/>
      <c r="Q92" s="224"/>
      <c r="R92" s="225"/>
      <c r="S92" s="211"/>
      <c r="T92" s="212"/>
      <c r="U92" s="213"/>
      <c r="V92" s="202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8"/>
      <c r="D93" s="51"/>
      <c r="E93" s="184"/>
      <c r="F93" s="50"/>
      <c r="G93" s="200"/>
      <c r="H93" s="200"/>
      <c r="I93" s="200"/>
      <c r="J93" s="56"/>
      <c r="K93" s="203"/>
      <c r="L93" s="222"/>
      <c r="M93" s="205"/>
      <c r="N93" s="206"/>
      <c r="O93" s="207"/>
      <c r="P93" s="223"/>
      <c r="Q93" s="224"/>
      <c r="R93" s="225"/>
      <c r="S93" s="211"/>
      <c r="T93" s="212"/>
      <c r="U93" s="213"/>
      <c r="V93" s="202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8"/>
      <c r="D94" s="51"/>
      <c r="E94" s="184"/>
      <c r="F94" s="50"/>
      <c r="G94" s="200"/>
      <c r="H94" s="200"/>
      <c r="I94" s="200"/>
      <c r="J94" s="56"/>
      <c r="K94" s="203"/>
      <c r="L94" s="222"/>
      <c r="M94" s="205"/>
      <c r="N94" s="206"/>
      <c r="O94" s="207"/>
      <c r="P94" s="223"/>
      <c r="Q94" s="224"/>
      <c r="R94" s="225"/>
      <c r="S94" s="211"/>
      <c r="T94" s="212"/>
      <c r="U94" s="213"/>
      <c r="V94" s="202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8"/>
      <c r="D95" s="51"/>
      <c r="E95" s="184"/>
      <c r="F95" s="50"/>
      <c r="G95" s="200"/>
      <c r="H95" s="200"/>
      <c r="I95" s="200"/>
      <c r="J95" s="56"/>
      <c r="K95" s="203"/>
      <c r="L95" s="222"/>
      <c r="M95" s="205"/>
      <c r="N95" s="206"/>
      <c r="O95" s="207"/>
      <c r="P95" s="223"/>
      <c r="Q95" s="224"/>
      <c r="R95" s="225"/>
      <c r="S95" s="211"/>
      <c r="T95" s="212"/>
      <c r="U95" s="213"/>
      <c r="V95" s="202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6"/>
      <c r="E96" s="227"/>
      <c r="F96" s="4"/>
      <c r="G96" s="228"/>
      <c r="H96" s="229"/>
      <c r="I96" s="230"/>
      <c r="J96" s="4"/>
      <c r="K96" s="231"/>
      <c r="Q96" s="231"/>
      <c r="R96" s="231"/>
      <c r="S96" s="232"/>
      <c r="T96" s="232"/>
      <c r="U96" s="233"/>
      <c r="V96" s="234">
        <f>SUM(V7:V95)</f>
        <v>1700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35"/>
      <c r="E97" s="236"/>
      <c r="F97" s="1"/>
      <c r="G97" s="237"/>
      <c r="H97" s="238"/>
      <c r="I97" s="239"/>
      <c r="J97" s="1"/>
      <c r="K97" s="240" t="s">
        <v>34</v>
      </c>
      <c r="L97" s="241"/>
      <c r="Q97" s="241"/>
      <c r="R97" s="241"/>
      <c r="S97" s="232"/>
      <c r="T97" s="232"/>
      <c r="U97" s="23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42"/>
      <c r="D98" s="17"/>
      <c r="E98" s="243"/>
      <c r="F98" s="244"/>
      <c r="G98" s="228"/>
      <c r="H98" s="3"/>
      <c r="I98" s="3"/>
      <c r="J98" s="1"/>
      <c r="K98" s="189">
        <f>SUM(K7:K95)</f>
        <v>1988</v>
      </c>
      <c r="L98" s="245" t="s">
        <v>35</v>
      </c>
      <c r="M98" s="246"/>
      <c r="Q98" s="246"/>
      <c r="R98" s="246"/>
      <c r="S98" s="247"/>
      <c r="T98" s="247"/>
      <c r="U98" s="23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8"/>
      <c r="H99" s="3"/>
      <c r="I99" s="3"/>
      <c r="J99" s="1"/>
      <c r="K99" s="189">
        <f>SUM(K98*1%)</f>
        <v>19.88</v>
      </c>
      <c r="L99" s="248">
        <f>SUM(L7:L95)</f>
        <v>1341</v>
      </c>
      <c r="M99" s="249" t="s">
        <v>24</v>
      </c>
      <c r="Q99" s="249"/>
      <c r="R99" s="249"/>
      <c r="S99" s="250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251"/>
      <c r="L100" s="91">
        <f>SUM(L99*1%)</f>
        <v>13.41</v>
      </c>
      <c r="M100" s="252" t="s">
        <v>37</v>
      </c>
      <c r="N100" s="253"/>
      <c r="Q100" s="253"/>
      <c r="R100" s="253"/>
      <c r="S100" s="232"/>
      <c r="T100" s="232"/>
      <c r="U100" s="23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4" t="s">
        <v>38</v>
      </c>
      <c r="H101" s="298">
        <f>SUM(L13,P18)</f>
        <v>600</v>
      </c>
      <c r="I101" s="3"/>
      <c r="J101" s="1"/>
      <c r="K101" s="8"/>
      <c r="L101" s="251"/>
      <c r="M101" s="248">
        <f>SUM(M7:M95)</f>
        <v>0</v>
      </c>
      <c r="N101" s="253"/>
      <c r="Q101" s="253"/>
      <c r="R101" s="253"/>
      <c r="S101" s="256"/>
      <c r="T101" s="256"/>
      <c r="U101" s="23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57"/>
      <c r="G102" s="258" t="s">
        <v>39</v>
      </c>
      <c r="H102" s="259">
        <f>SUM(K98,L99,M101,N103,O104,R108)</f>
        <v>3329</v>
      </c>
      <c r="I102" s="3"/>
      <c r="J102" s="1"/>
      <c r="K102" s="8"/>
      <c r="L102" s="8"/>
      <c r="M102" s="91">
        <f>SUM(M101*1%)</f>
        <v>0</v>
      </c>
      <c r="N102" s="260" t="s">
        <v>40</v>
      </c>
      <c r="O102" s="231"/>
      <c r="Q102" s="231"/>
      <c r="R102" s="231"/>
      <c r="S102" s="256"/>
      <c r="T102" s="256"/>
      <c r="U102" s="23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57"/>
      <c r="G103" s="258" t="s">
        <v>41</v>
      </c>
      <c r="H103" s="259">
        <f>SUM(S109,T110,U111)</f>
        <v>0</v>
      </c>
      <c r="I103" s="3"/>
      <c r="J103" s="1"/>
      <c r="K103" s="8"/>
      <c r="L103" s="8"/>
      <c r="M103" s="18"/>
      <c r="N103" s="189">
        <f>SUM(N7:N95)</f>
        <v>0</v>
      </c>
      <c r="O103" s="261" t="s">
        <v>42</v>
      </c>
      <c r="P103" s="262"/>
      <c r="Q103" s="262"/>
      <c r="R103" s="262"/>
      <c r="S103" s="256"/>
      <c r="T103" s="256"/>
      <c r="U103" s="23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8" t="s">
        <v>43</v>
      </c>
      <c r="H104" s="259">
        <f>SUM(P106,Q107)</f>
        <v>500</v>
      </c>
      <c r="I104" s="3"/>
      <c r="J104" s="1"/>
      <c r="K104" s="8"/>
      <c r="L104" s="8"/>
      <c r="M104" s="1"/>
      <c r="N104" s="189">
        <f>SUM(N103*1%)</f>
        <v>0</v>
      </c>
      <c r="O104" s="189">
        <f>SUM(O7:O95)</f>
        <v>0</v>
      </c>
      <c r="P104" s="262"/>
      <c r="Q104" s="262"/>
      <c r="R104" s="262"/>
      <c r="S104" s="256"/>
      <c r="T104" s="256"/>
      <c r="U104" s="23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8"/>
      <c r="L105" s="8"/>
      <c r="M105" s="1"/>
      <c r="N105" s="1"/>
      <c r="O105" s="189">
        <f>SUM(O104*2%)</f>
        <v>0</v>
      </c>
      <c r="P105" s="263" t="s">
        <v>44</v>
      </c>
      <c r="Q105" s="262"/>
      <c r="R105" s="262"/>
      <c r="S105" s="256"/>
      <c r="T105" s="256"/>
      <c r="U105" s="23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4" t="s">
        <v>45</v>
      </c>
      <c r="H106" s="265">
        <f>SUM(L12,L19,L20,K21)</f>
        <v>894</v>
      </c>
      <c r="I106" s="282">
        <v>0.0</v>
      </c>
      <c r="J106" s="1"/>
      <c r="K106" s="8"/>
      <c r="L106" s="8"/>
      <c r="M106" s="1"/>
      <c r="N106" s="1"/>
      <c r="O106" s="8"/>
      <c r="P106" s="189">
        <f>SUM(P7:P96)</f>
        <v>500</v>
      </c>
      <c r="Q106" s="267" t="s">
        <v>46</v>
      </c>
      <c r="R106" s="262"/>
      <c r="S106" s="256"/>
      <c r="T106" s="256"/>
      <c r="U106" s="23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8" t="s">
        <v>47</v>
      </c>
      <c r="H107" s="300">
        <f>SUM(K7,K8,K9,P10,K11,K14,P18)</f>
        <v>1638</v>
      </c>
      <c r="I107" s="322">
        <f>SUM(P18)</f>
        <v>250</v>
      </c>
      <c r="J107" s="1"/>
      <c r="K107" s="8"/>
      <c r="L107" s="8"/>
      <c r="M107" s="1"/>
      <c r="N107" s="1"/>
      <c r="O107" s="8"/>
      <c r="P107" s="189">
        <f>SUM(P106*2%)</f>
        <v>10</v>
      </c>
      <c r="Q107" s="17">
        <f>SUM(Q7:Q95)</f>
        <v>0</v>
      </c>
      <c r="R107" s="270" t="s">
        <v>48</v>
      </c>
      <c r="S107" s="256"/>
      <c r="T107" s="256"/>
      <c r="U107" s="23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71" t="s">
        <v>49</v>
      </c>
      <c r="H108" s="302">
        <f>SUM(L13,L15,K16)</f>
        <v>1150</v>
      </c>
      <c r="I108" s="303">
        <f>SUM(L13)</f>
        <v>350</v>
      </c>
      <c r="J108" s="1"/>
      <c r="K108" s="8"/>
      <c r="L108" s="8"/>
      <c r="M108" s="1"/>
      <c r="N108" s="1"/>
      <c r="O108" s="8"/>
      <c r="P108" s="18"/>
      <c r="Q108" s="189">
        <f>SUM(Q107*2%)</f>
        <v>0</v>
      </c>
      <c r="R108" s="17">
        <f>SUM(R7:R95)</f>
        <v>0</v>
      </c>
      <c r="S108" s="272" t="s">
        <v>50</v>
      </c>
      <c r="T108" s="256"/>
      <c r="U108" s="23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44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89">
        <f>SUM(R108*1%)</f>
        <v>0</v>
      </c>
      <c r="S109" s="189">
        <f>SUM(S7:S96)</f>
        <v>0</v>
      </c>
      <c r="T109" s="273" t="s">
        <v>47</v>
      </c>
      <c r="U109" s="233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44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189">
        <f>SUM(S109*2%)</f>
        <v>0</v>
      </c>
      <c r="T110" s="189">
        <f>SUM(T7:T96)</f>
        <v>0</v>
      </c>
      <c r="U110" s="274" t="s">
        <v>49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44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189">
        <f>SUM(T110*2%)</f>
        <v>0</v>
      </c>
      <c r="U111" s="275">
        <f>SUM(U7:U96)</f>
        <v>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44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189">
        <f>SUM(U111*2%)</f>
        <v>0</v>
      </c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44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76"/>
      <c r="U113" s="277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44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276"/>
      <c r="U114" s="277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44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77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44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77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44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77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44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77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44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77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44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77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44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77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44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77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44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77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44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77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44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77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44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77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44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77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44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77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44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77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44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77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44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77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44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77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44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77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44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77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44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77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44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77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44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77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44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77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44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77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44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77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44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77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44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77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44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77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44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77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44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77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44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77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44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77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44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77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44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77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44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77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44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77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44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77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44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77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44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77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44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77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44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77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44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77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44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77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44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77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44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77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44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77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44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77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44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77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44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77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44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77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44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77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44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77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44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77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44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77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44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77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44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77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44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77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44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77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44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77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44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77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44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77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44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77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44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77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44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77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44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77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44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77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44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77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44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77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44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77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44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77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44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77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44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77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44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77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44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77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44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77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44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77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44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77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44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77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44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77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44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77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44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77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44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77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44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77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44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77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44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77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44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77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44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77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44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77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44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77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44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77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44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77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44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77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44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77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44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77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44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77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44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77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44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77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44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77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44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77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44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77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44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77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44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77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44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77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44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77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44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77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44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77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44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77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44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77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44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77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44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77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44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77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44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77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44"/>
      <c r="D228" s="17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77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8"/>
      <c r="D229" s="278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77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8"/>
      <c r="D230" s="278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77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8"/>
      <c r="D231" s="278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77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8"/>
      <c r="D232" s="278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77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8"/>
      <c r="D233" s="278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77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8"/>
      <c r="D234" s="278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77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8"/>
      <c r="D235" s="278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77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8"/>
      <c r="D236" s="278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77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8"/>
      <c r="D237" s="278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77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8"/>
      <c r="D238" s="278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77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8"/>
      <c r="D239" s="278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77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8"/>
      <c r="D240" s="278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77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8"/>
      <c r="D241" s="278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77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8"/>
      <c r="D242" s="278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77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8"/>
      <c r="D243" s="278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77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8"/>
      <c r="D244" s="278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77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8"/>
      <c r="D245" s="278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77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8"/>
      <c r="D246" s="278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77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8"/>
      <c r="D247" s="278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77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8"/>
      <c r="D248" s="278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77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8"/>
      <c r="D249" s="278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77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8"/>
      <c r="D250" s="278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77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8"/>
      <c r="D251" s="278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77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8"/>
      <c r="D252" s="278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77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8"/>
      <c r="D253" s="278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77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8"/>
      <c r="D254" s="278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77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8"/>
      <c r="D255" s="278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77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8"/>
      <c r="D256" s="278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77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8"/>
      <c r="D257" s="278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77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8"/>
      <c r="D258" s="278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77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8"/>
      <c r="D259" s="278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77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8"/>
      <c r="D260" s="278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77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8"/>
      <c r="D261" s="278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77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8"/>
      <c r="D262" s="278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77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8"/>
      <c r="D263" s="278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77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8"/>
      <c r="D264" s="278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77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8"/>
      <c r="D265" s="278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77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8"/>
      <c r="D266" s="278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77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8"/>
      <c r="D267" s="278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77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8"/>
      <c r="D268" s="278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77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8"/>
      <c r="D269" s="278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77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8"/>
      <c r="D270" s="278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77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8"/>
      <c r="D271" s="278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77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8"/>
      <c r="D272" s="278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77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8"/>
      <c r="D273" s="278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77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8"/>
      <c r="D274" s="278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77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8"/>
      <c r="D275" s="278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77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8"/>
      <c r="D276" s="278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77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8"/>
      <c r="D277" s="278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77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8"/>
      <c r="D278" s="278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77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8"/>
      <c r="D279" s="278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77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8"/>
      <c r="D280" s="278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77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8"/>
      <c r="D281" s="278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77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8"/>
      <c r="D282" s="278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77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8"/>
      <c r="D283" s="278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77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8"/>
      <c r="D284" s="278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77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8"/>
      <c r="D285" s="278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77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8"/>
      <c r="D286" s="278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77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8"/>
      <c r="D287" s="278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77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8"/>
      <c r="D288" s="278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77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8"/>
      <c r="D289" s="278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77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8"/>
      <c r="D290" s="278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77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8"/>
      <c r="D291" s="278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77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8"/>
      <c r="D292" s="278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77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8"/>
      <c r="D293" s="278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77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8"/>
      <c r="D294" s="278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77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8"/>
      <c r="D295" s="278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77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8"/>
      <c r="D296" s="278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77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8"/>
      <c r="D297" s="278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77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8"/>
      <c r="D298" s="278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77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8"/>
      <c r="D299" s="278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77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8"/>
      <c r="D300" s="278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77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8"/>
      <c r="D301" s="278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77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8"/>
      <c r="D302" s="278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77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8"/>
      <c r="D303" s="278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77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8"/>
      <c r="D304" s="278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77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8"/>
      <c r="D305" s="278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77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8"/>
      <c r="D306" s="278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77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8"/>
      <c r="D307" s="278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77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8"/>
      <c r="D308" s="278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77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8"/>
      <c r="D309" s="278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77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8"/>
      <c r="D310" s="278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77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8"/>
      <c r="D311" s="278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77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8"/>
      <c r="D312" s="278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77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8"/>
      <c r="D313" s="278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77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8"/>
      <c r="D314" s="278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77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8"/>
      <c r="D315" s="278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77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8"/>
      <c r="D316" s="278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77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8"/>
      <c r="D317" s="278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77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8"/>
      <c r="D318" s="278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77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8"/>
      <c r="D319" s="278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77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8"/>
      <c r="D320" s="278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77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8"/>
      <c r="D321" s="278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77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8"/>
      <c r="D322" s="278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77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8"/>
      <c r="D323" s="278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77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8"/>
      <c r="D324" s="278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77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8"/>
      <c r="D325" s="278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77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8"/>
      <c r="D326" s="278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77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8"/>
      <c r="D327" s="278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77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8"/>
      <c r="D328" s="278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77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8"/>
      <c r="D329" s="278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77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8"/>
      <c r="D330" s="278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77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8"/>
      <c r="D331" s="278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77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8"/>
      <c r="D332" s="278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77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8"/>
      <c r="D333" s="278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77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8"/>
      <c r="D334" s="278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77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8"/>
      <c r="D335" s="278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77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8"/>
      <c r="D336" s="278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77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8"/>
      <c r="D337" s="278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77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8"/>
      <c r="D338" s="278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77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8"/>
      <c r="D339" s="278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77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8"/>
      <c r="D340" s="278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77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8"/>
      <c r="D341" s="278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77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8"/>
      <c r="D342" s="278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77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8"/>
      <c r="D343" s="278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77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8"/>
      <c r="D344" s="278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77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8"/>
      <c r="D345" s="278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77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8"/>
      <c r="D346" s="278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77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8"/>
      <c r="D347" s="278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77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8"/>
      <c r="D348" s="278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77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8"/>
      <c r="D349" s="278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77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8"/>
      <c r="D350" s="278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77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8"/>
      <c r="D351" s="278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77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8"/>
      <c r="D352" s="278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77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8"/>
      <c r="D353" s="278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77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8"/>
      <c r="D354" s="278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77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8"/>
      <c r="D355" s="278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77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8"/>
      <c r="D356" s="278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77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8"/>
      <c r="D357" s="278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77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8"/>
      <c r="D358" s="278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77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8"/>
      <c r="D359" s="278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77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8"/>
      <c r="D360" s="278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77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8"/>
      <c r="D361" s="278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77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8"/>
      <c r="D362" s="278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77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8"/>
      <c r="D363" s="278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77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8"/>
      <c r="D364" s="278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77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8"/>
      <c r="D365" s="278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77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8"/>
      <c r="D366" s="278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77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8"/>
      <c r="D367" s="278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77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8"/>
      <c r="D368" s="278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77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8"/>
      <c r="D369" s="278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77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8"/>
      <c r="D370" s="278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77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8"/>
      <c r="D371" s="278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77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8"/>
      <c r="D372" s="278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77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8"/>
      <c r="D373" s="278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77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8"/>
      <c r="D374" s="278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77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8"/>
      <c r="D375" s="278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77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8"/>
      <c r="D376" s="278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77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8"/>
      <c r="D377" s="278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77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8"/>
      <c r="D378" s="278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77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8"/>
      <c r="D379" s="278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77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8"/>
      <c r="D380" s="278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77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8"/>
      <c r="D381" s="278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77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8"/>
      <c r="D382" s="278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77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8"/>
      <c r="D383" s="278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77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8"/>
      <c r="D384" s="278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77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8"/>
      <c r="D385" s="278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77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8"/>
      <c r="D386" s="278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77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8"/>
      <c r="D387" s="278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77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8"/>
      <c r="D388" s="278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77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8"/>
      <c r="D389" s="278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77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8"/>
      <c r="D390" s="278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77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8"/>
      <c r="D391" s="278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77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8"/>
      <c r="D392" s="278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77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8"/>
      <c r="D393" s="278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77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8"/>
      <c r="D394" s="278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77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8"/>
      <c r="D395" s="278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77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8"/>
      <c r="D396" s="278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77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8"/>
      <c r="D397" s="278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77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8"/>
      <c r="D398" s="278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77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8"/>
      <c r="D399" s="278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77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8"/>
      <c r="D400" s="278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77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8"/>
      <c r="D401" s="278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77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8"/>
      <c r="D402" s="278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77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8"/>
      <c r="D403" s="278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77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8"/>
      <c r="D404" s="278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77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8"/>
      <c r="D405" s="278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77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8"/>
      <c r="D406" s="278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77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8"/>
      <c r="D407" s="278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77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8"/>
      <c r="D408" s="278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77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8"/>
      <c r="D409" s="278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77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8"/>
      <c r="D410" s="278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77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8"/>
      <c r="D411" s="278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77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8"/>
      <c r="D412" s="278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77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8"/>
      <c r="D413" s="278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77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8"/>
      <c r="D414" s="278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77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8"/>
      <c r="D415" s="278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77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8"/>
      <c r="D416" s="278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77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8"/>
      <c r="D417" s="278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77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8"/>
      <c r="D418" s="278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77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8"/>
      <c r="D419" s="278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77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8"/>
      <c r="D420" s="278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77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8"/>
      <c r="D421" s="278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77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8"/>
      <c r="D422" s="278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77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8"/>
      <c r="D423" s="278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77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8"/>
      <c r="D424" s="278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77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8"/>
      <c r="D425" s="278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77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8"/>
      <c r="D426" s="278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77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8"/>
      <c r="D427" s="278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77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8"/>
      <c r="D428" s="278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77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8"/>
      <c r="D429" s="278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77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8"/>
      <c r="D430" s="278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77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8"/>
      <c r="D431" s="278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77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8"/>
      <c r="D432" s="278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77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8"/>
      <c r="D433" s="278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77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8"/>
      <c r="D434" s="278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77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8"/>
      <c r="D435" s="278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77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8"/>
      <c r="D436" s="278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77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8"/>
      <c r="D437" s="278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77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8"/>
      <c r="D438" s="278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77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8"/>
      <c r="D439" s="278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77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8"/>
      <c r="D440" s="278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77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8"/>
      <c r="D441" s="278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77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8"/>
      <c r="D442" s="278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77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8"/>
      <c r="D443" s="278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77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8"/>
      <c r="D444" s="278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77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8"/>
      <c r="D445" s="278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77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8"/>
      <c r="D446" s="278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77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8"/>
      <c r="D447" s="278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77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8"/>
      <c r="D448" s="278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77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8"/>
      <c r="D449" s="278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77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8"/>
      <c r="D450" s="278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77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8"/>
      <c r="D451" s="278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77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8"/>
      <c r="D452" s="278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77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8"/>
      <c r="D453" s="278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77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8"/>
      <c r="D454" s="278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77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8"/>
      <c r="D455" s="278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77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8"/>
      <c r="D456" s="278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77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8"/>
      <c r="D457" s="278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77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8"/>
      <c r="D458" s="278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77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8"/>
      <c r="D459" s="278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77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8"/>
      <c r="D460" s="278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77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8"/>
      <c r="D461" s="278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77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8"/>
      <c r="D462" s="278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77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8"/>
      <c r="D463" s="278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77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8"/>
      <c r="D464" s="278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77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8"/>
      <c r="D465" s="278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77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8"/>
      <c r="D466" s="278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77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8"/>
      <c r="D467" s="278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77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8"/>
      <c r="D468" s="278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77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8"/>
      <c r="D469" s="278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77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8"/>
      <c r="D470" s="278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77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8"/>
      <c r="D471" s="278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77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8"/>
      <c r="D472" s="278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77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8"/>
      <c r="D473" s="278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77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8"/>
      <c r="D474" s="278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77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8"/>
      <c r="D475" s="278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77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8"/>
      <c r="D476" s="278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77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8"/>
      <c r="D477" s="278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77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8"/>
      <c r="D478" s="278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77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8"/>
      <c r="D479" s="278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77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8"/>
      <c r="D480" s="278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77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8"/>
      <c r="D481" s="278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77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8"/>
      <c r="D482" s="278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77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8"/>
      <c r="D483" s="278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77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8"/>
      <c r="D484" s="278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77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8"/>
      <c r="D485" s="278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77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8"/>
      <c r="D486" s="278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77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8"/>
      <c r="D487" s="278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77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8"/>
      <c r="D488" s="278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77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8"/>
      <c r="D489" s="278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77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8"/>
      <c r="D490" s="278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77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8"/>
      <c r="D491" s="278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77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8"/>
      <c r="D492" s="278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77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8"/>
      <c r="D493" s="278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77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8"/>
      <c r="D494" s="278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77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8"/>
      <c r="D495" s="278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77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8"/>
      <c r="D496" s="278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77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8"/>
      <c r="D497" s="278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77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8"/>
      <c r="D498" s="278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77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8"/>
      <c r="D499" s="278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77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8"/>
      <c r="D500" s="278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77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8"/>
      <c r="D501" s="278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77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8"/>
      <c r="D502" s="278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77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8"/>
      <c r="D503" s="278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77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8"/>
      <c r="D504" s="278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77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8"/>
      <c r="D505" s="278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77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8"/>
      <c r="D506" s="278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77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8"/>
      <c r="D507" s="278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77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8"/>
      <c r="D508" s="278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77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8"/>
      <c r="D509" s="278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77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8"/>
      <c r="D510" s="278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77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8"/>
      <c r="D511" s="278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77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8"/>
      <c r="D512" s="278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77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8"/>
      <c r="D513" s="278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77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8"/>
      <c r="D514" s="278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77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8"/>
      <c r="D515" s="278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77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8"/>
      <c r="D516" s="278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77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8"/>
      <c r="D517" s="278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77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8"/>
      <c r="D518" s="278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77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8"/>
      <c r="D519" s="278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77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8"/>
      <c r="D520" s="278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77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8"/>
      <c r="D521" s="278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77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8"/>
      <c r="D522" s="278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77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8"/>
      <c r="D523" s="278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77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8"/>
      <c r="D524" s="278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77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8"/>
      <c r="D525" s="278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77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8"/>
      <c r="D526" s="278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77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8"/>
      <c r="D527" s="278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77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8"/>
      <c r="D528" s="278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77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8"/>
      <c r="D529" s="278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77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8"/>
      <c r="D530" s="278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77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8"/>
      <c r="D531" s="278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77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8"/>
      <c r="D532" s="278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77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8"/>
      <c r="D533" s="278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77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8"/>
      <c r="D534" s="278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77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8"/>
      <c r="D535" s="278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77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8"/>
      <c r="D536" s="278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77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8"/>
      <c r="D537" s="278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77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8"/>
      <c r="D538" s="278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77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8"/>
      <c r="D539" s="278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77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8"/>
      <c r="D540" s="278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77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8"/>
      <c r="D541" s="278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77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8"/>
      <c r="D542" s="278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77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8"/>
      <c r="D543" s="278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77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8"/>
      <c r="D544" s="278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77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8"/>
      <c r="D545" s="278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77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8"/>
      <c r="D546" s="278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77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8"/>
      <c r="D547" s="278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77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8"/>
      <c r="D548" s="278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77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8"/>
      <c r="D549" s="278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77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8"/>
      <c r="D550" s="278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77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8"/>
      <c r="D551" s="278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77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8"/>
      <c r="D552" s="278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77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8"/>
      <c r="D553" s="278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77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8"/>
      <c r="D554" s="278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77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8"/>
      <c r="D555" s="278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77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8"/>
      <c r="D556" s="278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77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8"/>
      <c r="D557" s="278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77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8"/>
      <c r="D558" s="278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77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8"/>
      <c r="D559" s="278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77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8"/>
      <c r="D560" s="278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77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8"/>
      <c r="D561" s="278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77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8"/>
      <c r="D562" s="278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77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8"/>
      <c r="D563" s="278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77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8"/>
      <c r="D564" s="278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77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8"/>
      <c r="D565" s="278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77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8"/>
      <c r="D566" s="278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77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8"/>
      <c r="D567" s="278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77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8"/>
      <c r="D568" s="278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77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8"/>
      <c r="D569" s="278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77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8"/>
      <c r="D570" s="278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77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8"/>
      <c r="D571" s="278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77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8"/>
      <c r="D572" s="278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77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8"/>
      <c r="D573" s="278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77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8"/>
      <c r="D574" s="278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77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8"/>
      <c r="D575" s="278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77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8"/>
      <c r="D576" s="278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77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8"/>
      <c r="D577" s="278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77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8"/>
      <c r="D578" s="278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77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8"/>
      <c r="D579" s="278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77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8"/>
      <c r="D580" s="278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77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8"/>
      <c r="D581" s="278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77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8"/>
      <c r="D582" s="278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77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8"/>
      <c r="D583" s="278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77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8"/>
      <c r="D584" s="278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77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8"/>
      <c r="D585" s="278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77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8"/>
      <c r="D586" s="278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77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8"/>
      <c r="D587" s="278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77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8"/>
      <c r="D588" s="278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77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8"/>
      <c r="D589" s="278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77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8"/>
      <c r="D590" s="278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77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8"/>
      <c r="D591" s="278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77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8"/>
      <c r="D592" s="278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77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8"/>
      <c r="D593" s="278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77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8"/>
      <c r="D594" s="278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77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8"/>
      <c r="D595" s="278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77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8"/>
      <c r="D596" s="278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77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8"/>
      <c r="D597" s="278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77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8"/>
      <c r="D598" s="278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77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8"/>
      <c r="D599" s="278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77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8"/>
      <c r="D600" s="278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77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8"/>
      <c r="D601" s="278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77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8"/>
      <c r="D602" s="278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77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8"/>
      <c r="D603" s="278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77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8"/>
      <c r="D604" s="278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77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8"/>
      <c r="D605" s="278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77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8"/>
      <c r="D606" s="278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77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8"/>
      <c r="D607" s="278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77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8"/>
      <c r="D608" s="278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77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8"/>
      <c r="D609" s="278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77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8"/>
      <c r="D610" s="278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77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8"/>
      <c r="D611" s="278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77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8"/>
      <c r="D612" s="278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77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8"/>
      <c r="D613" s="278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77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8"/>
      <c r="D614" s="278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77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8"/>
      <c r="D615" s="278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77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8"/>
      <c r="D616" s="278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77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8"/>
      <c r="D617" s="278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77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8"/>
      <c r="D618" s="278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77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8"/>
      <c r="D619" s="278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77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8"/>
      <c r="D620" s="278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77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8"/>
      <c r="D621" s="278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77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8"/>
      <c r="D622" s="278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77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8"/>
      <c r="D623" s="278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77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8"/>
      <c r="D624" s="278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77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8"/>
      <c r="D625" s="278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77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8"/>
      <c r="D626" s="278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77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8"/>
      <c r="D627" s="278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77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8"/>
      <c r="D628" s="278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77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8"/>
      <c r="D629" s="278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77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8"/>
      <c r="D630" s="278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77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8"/>
      <c r="D631" s="278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77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8"/>
      <c r="D632" s="278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77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8"/>
      <c r="D633" s="278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77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8"/>
      <c r="D634" s="278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77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8"/>
      <c r="D635" s="278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77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8"/>
      <c r="D636" s="278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77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8"/>
      <c r="D637" s="278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77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8"/>
      <c r="D638" s="278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77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8"/>
      <c r="D639" s="278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77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8"/>
      <c r="D640" s="278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77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8"/>
      <c r="D641" s="278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77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8"/>
      <c r="D642" s="278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77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8"/>
      <c r="D643" s="278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77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8"/>
      <c r="D644" s="278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77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8"/>
      <c r="D645" s="278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77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8"/>
      <c r="D646" s="278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77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8"/>
      <c r="D647" s="278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77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8"/>
      <c r="D648" s="278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77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8"/>
      <c r="D649" s="278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77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8"/>
      <c r="D650" s="278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77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8"/>
      <c r="D651" s="278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77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8"/>
      <c r="D652" s="278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77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8"/>
      <c r="D653" s="278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77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8"/>
      <c r="D654" s="278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77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8"/>
      <c r="D655" s="278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77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8"/>
      <c r="D656" s="278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77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8"/>
      <c r="D657" s="278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77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8"/>
      <c r="D658" s="278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77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8"/>
      <c r="D659" s="278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77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8"/>
      <c r="D660" s="278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77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8"/>
      <c r="D661" s="278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77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8"/>
      <c r="D662" s="278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77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8"/>
      <c r="D663" s="278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77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8"/>
      <c r="D664" s="278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77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8"/>
      <c r="D665" s="278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77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8"/>
      <c r="D666" s="278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77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8"/>
      <c r="D667" s="278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77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8"/>
      <c r="D668" s="278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77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8"/>
      <c r="D669" s="278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77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8"/>
      <c r="D670" s="278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77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8"/>
      <c r="D671" s="278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77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8"/>
      <c r="D672" s="278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77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8"/>
      <c r="D673" s="278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77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8"/>
      <c r="D674" s="278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77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8"/>
      <c r="D675" s="278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77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8"/>
      <c r="D676" s="278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77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8"/>
      <c r="D677" s="278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77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8"/>
      <c r="D678" s="278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77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8"/>
      <c r="D679" s="278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77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8"/>
      <c r="D680" s="278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77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8"/>
      <c r="D681" s="278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77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8"/>
      <c r="D682" s="278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77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8"/>
      <c r="D683" s="278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77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8"/>
      <c r="D684" s="278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77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8"/>
      <c r="D685" s="278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77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8"/>
      <c r="D686" s="278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77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8"/>
      <c r="D687" s="278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77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8"/>
      <c r="D688" s="278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77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8"/>
      <c r="D689" s="278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77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8"/>
      <c r="D690" s="278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77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8"/>
      <c r="D691" s="278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77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8"/>
      <c r="D692" s="278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77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8"/>
      <c r="D693" s="278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77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8"/>
      <c r="D694" s="278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77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8"/>
      <c r="D695" s="278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77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8"/>
      <c r="D696" s="278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77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8"/>
      <c r="D697" s="278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77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8"/>
      <c r="D698" s="278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77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8"/>
      <c r="D699" s="278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77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8"/>
      <c r="D700" s="278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77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8"/>
      <c r="D701" s="278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77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8"/>
      <c r="D702" s="278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77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8"/>
      <c r="D703" s="278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77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8"/>
      <c r="D704" s="278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77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8"/>
      <c r="D705" s="278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77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8"/>
      <c r="D706" s="278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77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8"/>
      <c r="D707" s="278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77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8"/>
      <c r="D708" s="278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77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8"/>
      <c r="D709" s="278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77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8"/>
      <c r="D710" s="278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77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8"/>
      <c r="D711" s="278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77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8"/>
      <c r="D712" s="278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77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8"/>
      <c r="D713" s="278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77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8"/>
      <c r="D714" s="278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77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8"/>
      <c r="D715" s="278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77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8"/>
      <c r="D716" s="278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77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8"/>
      <c r="D717" s="278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77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8"/>
      <c r="D718" s="278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77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8"/>
      <c r="D719" s="278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77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8"/>
      <c r="D720" s="278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77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8"/>
      <c r="D721" s="278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77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8"/>
      <c r="D722" s="278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77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8"/>
      <c r="D723" s="278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77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8"/>
      <c r="D724" s="278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77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8"/>
      <c r="D725" s="278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77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8"/>
      <c r="D726" s="278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77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8"/>
      <c r="D727" s="278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77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8"/>
      <c r="D728" s="278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77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8"/>
      <c r="D729" s="278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77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8"/>
      <c r="D730" s="278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77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8"/>
      <c r="D731" s="278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77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8"/>
      <c r="D732" s="278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77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8"/>
      <c r="D733" s="278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77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8"/>
      <c r="D734" s="278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77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8"/>
      <c r="D735" s="278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77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8"/>
      <c r="D736" s="278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77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8"/>
      <c r="D737" s="278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77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8"/>
      <c r="D738" s="278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77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8"/>
      <c r="D739" s="278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77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8"/>
      <c r="D740" s="278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77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8"/>
      <c r="D741" s="278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77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8"/>
      <c r="D742" s="278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77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8"/>
      <c r="D743" s="278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77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8"/>
      <c r="D744" s="278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77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8"/>
      <c r="D745" s="278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77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8"/>
      <c r="D746" s="278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77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8"/>
      <c r="D747" s="278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77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8"/>
      <c r="D748" s="278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77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8"/>
      <c r="D749" s="278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77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8"/>
      <c r="D750" s="278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77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8"/>
      <c r="D751" s="278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77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8"/>
      <c r="D752" s="278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77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8"/>
      <c r="D753" s="278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77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8"/>
      <c r="D754" s="278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77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8"/>
      <c r="D755" s="278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77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8"/>
      <c r="D756" s="278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77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8"/>
      <c r="D757" s="278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77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8"/>
      <c r="D758" s="278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77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8"/>
      <c r="D759" s="278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77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8"/>
      <c r="D760" s="278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77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8"/>
      <c r="D761" s="278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77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8"/>
      <c r="D762" s="278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77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8"/>
      <c r="D763" s="278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77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8"/>
      <c r="D764" s="278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77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8"/>
      <c r="D765" s="278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77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8"/>
      <c r="D766" s="278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77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8"/>
      <c r="D767" s="278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77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8"/>
      <c r="D768" s="278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77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8"/>
      <c r="D769" s="278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77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8"/>
      <c r="D770" s="278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77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8"/>
      <c r="D771" s="278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77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8"/>
      <c r="D772" s="278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77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8"/>
      <c r="D773" s="278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77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8"/>
      <c r="D774" s="278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77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8"/>
      <c r="D775" s="278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77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8"/>
      <c r="D776" s="278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77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8"/>
      <c r="D777" s="278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77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8"/>
      <c r="D778" s="278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77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8"/>
      <c r="D779" s="278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77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8"/>
      <c r="D780" s="278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77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8"/>
      <c r="D781" s="278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77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8"/>
      <c r="D782" s="278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77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8"/>
      <c r="D783" s="278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77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8"/>
      <c r="D784" s="278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77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8"/>
      <c r="D785" s="278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77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8"/>
      <c r="D786" s="278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77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8"/>
      <c r="D787" s="278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77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8"/>
      <c r="D788" s="278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77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8"/>
      <c r="D789" s="278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77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8"/>
      <c r="D790" s="278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77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8"/>
      <c r="D791" s="278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77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8"/>
      <c r="D792" s="278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77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8"/>
      <c r="D793" s="278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77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8"/>
      <c r="D794" s="278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77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8"/>
      <c r="D795" s="278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77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8"/>
      <c r="D796" s="278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77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8"/>
      <c r="D797" s="278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77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8"/>
      <c r="D798" s="278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77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8"/>
      <c r="D799" s="278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77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8"/>
      <c r="D800" s="278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77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8"/>
      <c r="D801" s="278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77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8"/>
      <c r="D802" s="278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77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8"/>
      <c r="D803" s="278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77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8"/>
      <c r="D804" s="278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77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8"/>
      <c r="D805" s="278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77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8"/>
      <c r="D806" s="278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77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8"/>
      <c r="D807" s="278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77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8"/>
      <c r="D808" s="278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77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8"/>
      <c r="D809" s="278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77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8"/>
      <c r="D810" s="278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77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8"/>
      <c r="D811" s="278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77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8"/>
      <c r="D812" s="278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77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8"/>
      <c r="D813" s="278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77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8"/>
      <c r="D814" s="278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77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8"/>
      <c r="D815" s="278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77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8"/>
      <c r="D816" s="278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77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8"/>
      <c r="D817" s="278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77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8"/>
      <c r="D818" s="278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77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8"/>
      <c r="D819" s="278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77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8"/>
      <c r="D820" s="278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77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8"/>
      <c r="D821" s="278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77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8"/>
      <c r="D822" s="278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77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8"/>
      <c r="D823" s="278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77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8"/>
      <c r="D824" s="278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77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8"/>
      <c r="D825" s="278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77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8"/>
      <c r="D826" s="278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77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8"/>
      <c r="D827" s="278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77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8"/>
      <c r="D828" s="278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77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8"/>
      <c r="D829" s="278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77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8"/>
      <c r="D830" s="278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77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8"/>
      <c r="D831" s="278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77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8"/>
      <c r="D832" s="278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77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8"/>
      <c r="D833" s="278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77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8"/>
      <c r="D834" s="278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77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8"/>
      <c r="D835" s="278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77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8"/>
      <c r="D836" s="278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77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8"/>
      <c r="D837" s="278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77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8"/>
      <c r="D838" s="278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77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8"/>
      <c r="D839" s="278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77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8"/>
      <c r="D840" s="278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77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8"/>
      <c r="D841" s="278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77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8"/>
      <c r="D842" s="278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77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8"/>
      <c r="D843" s="278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77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8"/>
      <c r="D844" s="278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77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8"/>
      <c r="D845" s="278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77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8"/>
      <c r="D846" s="278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77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8"/>
      <c r="D847" s="278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77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8"/>
      <c r="D848" s="278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77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8"/>
      <c r="D849" s="278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77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8"/>
      <c r="D850" s="278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77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8"/>
      <c r="D851" s="278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77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8"/>
      <c r="D852" s="278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77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8"/>
      <c r="D853" s="278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77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8"/>
      <c r="D854" s="278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77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8"/>
      <c r="D855" s="278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77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8"/>
      <c r="D856" s="278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77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8"/>
      <c r="D857" s="278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77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8"/>
      <c r="D858" s="278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77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8"/>
      <c r="D859" s="278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77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8"/>
      <c r="D860" s="278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77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8"/>
      <c r="D861" s="278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77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8"/>
      <c r="D862" s="278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77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8"/>
      <c r="D863" s="278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77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8"/>
      <c r="D864" s="278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77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8"/>
      <c r="D865" s="278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77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8"/>
      <c r="D866" s="278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77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8"/>
      <c r="D867" s="278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77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8"/>
      <c r="D868" s="278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77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8"/>
      <c r="D869" s="278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77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8"/>
      <c r="D870" s="278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77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8"/>
      <c r="D871" s="278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77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8"/>
      <c r="D872" s="278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77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8"/>
      <c r="D873" s="278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77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8"/>
      <c r="D874" s="278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77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8"/>
      <c r="D875" s="278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77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8"/>
      <c r="D876" s="278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77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8"/>
      <c r="D877" s="278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77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8"/>
      <c r="D878" s="278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77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8"/>
      <c r="D879" s="278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77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8"/>
      <c r="D880" s="278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77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8"/>
      <c r="D881" s="278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77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8"/>
      <c r="D882" s="278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77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8"/>
      <c r="D883" s="278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77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8"/>
      <c r="D884" s="278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77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8"/>
      <c r="D885" s="278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77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8"/>
      <c r="D886" s="278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77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8"/>
      <c r="D887" s="278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77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8"/>
      <c r="D888" s="278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77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8"/>
      <c r="D889" s="278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77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8"/>
      <c r="D890" s="278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77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8"/>
      <c r="D891" s="278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77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8"/>
      <c r="D892" s="278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77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8"/>
      <c r="D893" s="278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77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8"/>
      <c r="D894" s="278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77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8"/>
      <c r="D895" s="278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77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8"/>
      <c r="D896" s="278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77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8"/>
      <c r="D897" s="278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77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8"/>
      <c r="D898" s="278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77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8"/>
      <c r="D899" s="278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77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8"/>
      <c r="D900" s="278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77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8"/>
      <c r="D901" s="278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77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8"/>
      <c r="D902" s="278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77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8"/>
      <c r="D903" s="278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77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8"/>
      <c r="D904" s="278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77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8"/>
      <c r="D905" s="278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77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8"/>
      <c r="D906" s="278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77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8"/>
      <c r="D907" s="278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77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8"/>
      <c r="D908" s="278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77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8"/>
      <c r="D909" s="278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77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8"/>
      <c r="D910" s="278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77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8"/>
      <c r="D911" s="278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77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8"/>
      <c r="D912" s="278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77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8"/>
      <c r="D913" s="278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77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8"/>
      <c r="D914" s="278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77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8"/>
      <c r="D915" s="278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77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8"/>
      <c r="D916" s="278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77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8"/>
      <c r="D917" s="278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77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8"/>
      <c r="D918" s="278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77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8"/>
      <c r="D919" s="278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77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8"/>
      <c r="D920" s="278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77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8"/>
      <c r="D921" s="278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77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8"/>
      <c r="D922" s="278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77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8"/>
      <c r="D923" s="278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77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8"/>
      <c r="D924" s="278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77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8"/>
      <c r="D925" s="278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77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8"/>
      <c r="D926" s="278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77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8"/>
      <c r="D927" s="278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77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8"/>
      <c r="D928" s="278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77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8"/>
      <c r="D929" s="278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77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8"/>
      <c r="D930" s="278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77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8"/>
      <c r="D931" s="278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77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8"/>
      <c r="D932" s="278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77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8"/>
      <c r="D933" s="278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77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8"/>
      <c r="D934" s="278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77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8"/>
      <c r="D935" s="278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77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8"/>
      <c r="D936" s="278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77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8"/>
      <c r="D937" s="278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77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8"/>
      <c r="D938" s="278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77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8"/>
      <c r="D939" s="278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77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8"/>
      <c r="D940" s="278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77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8"/>
      <c r="D941" s="278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77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8"/>
      <c r="D942" s="278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77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8"/>
      <c r="D943" s="278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77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8"/>
      <c r="D944" s="278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77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8"/>
      <c r="D945" s="278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77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8"/>
      <c r="D946" s="278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77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8"/>
      <c r="D947" s="278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77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8"/>
      <c r="D948" s="278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77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8"/>
      <c r="D949" s="278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77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8"/>
      <c r="D950" s="278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77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8"/>
      <c r="D951" s="278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77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8"/>
      <c r="D952" s="278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77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8"/>
      <c r="D953" s="278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77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8"/>
      <c r="D954" s="278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77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8"/>
      <c r="D955" s="278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77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8"/>
      <c r="D956" s="278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77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8"/>
      <c r="D957" s="278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77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8"/>
      <c r="D958" s="278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77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8"/>
      <c r="D959" s="278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77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8"/>
      <c r="D960" s="278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77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8"/>
      <c r="D961" s="278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77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8"/>
      <c r="D962" s="278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77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8"/>
      <c r="D963" s="278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77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8"/>
      <c r="D964" s="278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77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8"/>
      <c r="D965" s="278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77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8"/>
      <c r="D966" s="278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77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8"/>
      <c r="D967" s="278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77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8"/>
      <c r="D968" s="278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77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8"/>
      <c r="D969" s="278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77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8"/>
      <c r="D970" s="278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77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8"/>
      <c r="D971" s="278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77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8"/>
      <c r="D972" s="278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77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8"/>
      <c r="D973" s="278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77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8"/>
      <c r="D974" s="278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77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8"/>
      <c r="D975" s="278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77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8"/>
      <c r="D976" s="278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77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8"/>
      <c r="D977" s="278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77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8"/>
      <c r="D978" s="278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77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8"/>
      <c r="D979" s="278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77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8"/>
      <c r="D980" s="278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77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8"/>
      <c r="D981" s="278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77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8"/>
      <c r="D982" s="278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77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8"/>
      <c r="D983" s="278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77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8"/>
      <c r="D984" s="278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77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8"/>
      <c r="D985" s="278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77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8"/>
      <c r="D986" s="278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77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8"/>
      <c r="D987" s="278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77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8"/>
      <c r="D988" s="278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77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8"/>
      <c r="D989" s="278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77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8"/>
      <c r="D990" s="278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77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8"/>
      <c r="D991" s="278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77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8"/>
      <c r="D992" s="278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77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8"/>
      <c r="D993" s="278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77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8"/>
      <c r="D994" s="278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77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8"/>
      <c r="D995" s="278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77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8"/>
      <c r="D996" s="278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77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8"/>
      <c r="D997" s="278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77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8"/>
      <c r="D998" s="278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77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8"/>
      <c r="D999" s="278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77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8"/>
      <c r="D1000" s="278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77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8"/>
      <c r="D1001" s="278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77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8"/>
      <c r="D1002" s="278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77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8"/>
      <c r="D1003" s="278"/>
      <c r="E1003" s="1"/>
      <c r="F1003" s="1"/>
      <c r="G1003" s="3"/>
      <c r="H1003" s="3"/>
      <c r="I1003" s="3"/>
      <c r="J1003" s="1"/>
      <c r="K1003" s="8"/>
      <c r="L1003" s="8"/>
      <c r="M1003" s="1"/>
      <c r="N1003" s="1"/>
      <c r="O1003" s="8"/>
      <c r="P1003" s="1"/>
      <c r="Q1003" s="1"/>
      <c r="R1003" s="1"/>
      <c r="S1003" s="8"/>
      <c r="T1003" s="8"/>
      <c r="U1003" s="277"/>
      <c r="V1003" s="8"/>
      <c r="Y1003" s="8"/>
      <c r="Z1003" s="8"/>
      <c r="AA1003" s="8"/>
      <c r="AB1003" s="8"/>
      <c r="AC1003" s="8"/>
      <c r="AD1003" s="8"/>
    </row>
    <row r="1004">
      <c r="M1004" s="279"/>
      <c r="N1004" s="279"/>
      <c r="P1004" s="279"/>
      <c r="Q1004" s="279"/>
      <c r="R1004" s="279"/>
    </row>
  </sheetData>
  <mergeCells count="15">
    <mergeCell ref="K96:P96"/>
    <mergeCell ref="L97:P97"/>
    <mergeCell ref="M98:P98"/>
    <mergeCell ref="M99:P99"/>
    <mergeCell ref="S99:U99"/>
    <mergeCell ref="N100:P100"/>
    <mergeCell ref="N101:P101"/>
    <mergeCell ref="O102:P102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"Vinicius,Gustavo,Kaua,Wesley,Caio,Julia,Thiago,Daniel,Jhonatas,Diogo,Caio Ferreira,Kaicky,Pamelah,Caio Alves,Camila,Wiliam ,Gabriel "</formula1>
    </dataValidation>
    <dataValidation type="list" allowBlank="1" showErrorMessage="1" sqref="J7:J95">
      <formula1>"Mel,Drieli,Fernanda"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