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QUA 0503 ok" sheetId="2" r:id="rId6"/>
    <sheet state="visible" name="QUI 0603 ok" sheetId="3" r:id="rId7"/>
    <sheet state="visible" name="SEX 0703 ✨ ok" sheetId="4" r:id="rId8"/>
    <sheet state="visible" name="SÁB 0803 ok" sheetId="5" r:id="rId9"/>
    <sheet state="visible" name="SEG 1003 ok" sheetId="6" r:id="rId10"/>
    <sheet state="visible" name="TER 1103 ok" sheetId="7" r:id="rId11"/>
    <sheet state="visible" name="QUA 1203✨ ok" sheetId="8" r:id="rId12"/>
    <sheet state="visible" name="QUI 1303 ✨ ok" sheetId="9" r:id="rId13"/>
    <sheet state="visible" name="SEX 1403 ok" sheetId="10" r:id="rId14"/>
    <sheet state="visible" name="SAB 1503 ok " sheetId="11" r:id="rId15"/>
    <sheet state="visible" name="SEG 1703 ✨ ok" sheetId="12" r:id="rId16"/>
    <sheet state="visible" name="TER 1803 ✨ ok" sheetId="13" r:id="rId17"/>
    <sheet state="visible" name="QUA 1903 ok" sheetId="14" r:id="rId18"/>
    <sheet state="visible" name="QUI 2003✨ ok" sheetId="15" r:id="rId19"/>
    <sheet state="visible" name="SEX 2103 ✨ ok" sheetId="16" r:id="rId20"/>
    <sheet state="visible" name="SAB 2203 ok" sheetId="17" r:id="rId21"/>
    <sheet state="visible" name="SEG 2403 ✨ ok" sheetId="18" r:id="rId22"/>
    <sheet state="visible" name="TER 2503 ok" sheetId="19" r:id="rId23"/>
    <sheet state="visible" name="QUA 2603 ok" sheetId="20" r:id="rId24"/>
    <sheet state="visible" name="QUI 2703 ✨" sheetId="21" r:id="rId25"/>
    <sheet state="visible" name="SEX 2803 ✨" sheetId="22" r:id="rId26"/>
    <sheet state="visible" name="SÁB 2903" sheetId="23" r:id="rId27"/>
    <sheet state="visible" name="SEG 3103 ✨" sheetId="24" r:id="rId28"/>
  </sheets>
  <definedNames>
    <definedName hidden="1" localSheetId="17" name="_xlnm._FilterDatabase">'SEG 2403 ✨ ok'!$A$6:$U$44</definedName>
  </definedNames>
  <calcPr/>
</workbook>
</file>

<file path=xl/sharedStrings.xml><?xml version="1.0" encoding="utf-8"?>
<sst xmlns="http://schemas.openxmlformats.org/spreadsheetml/2006/main" count="9216" uniqueCount="3671">
  <si>
    <t>O DEUS DOS CÉUS QUE NOS FAZ PROSPERAR! 🙏</t>
  </si>
  <si>
    <t>2025 É NOSSO! VOCÊS SÃO AS MELHORES! ❤️</t>
  </si>
  <si>
    <t>Valor total</t>
  </si>
  <si>
    <t xml:space="preserve">Empresa </t>
  </si>
  <si>
    <t>Pagamento</t>
  </si>
  <si>
    <t>NF-e Sinal</t>
  </si>
  <si>
    <t>NF-e</t>
  </si>
  <si>
    <t>Produtor</t>
  </si>
  <si>
    <t>Nome cliente</t>
  </si>
  <si>
    <t>Empresa</t>
  </si>
  <si>
    <t xml:space="preserve">Telefone </t>
  </si>
  <si>
    <t>Pós venda</t>
  </si>
  <si>
    <t>JAQUELINE</t>
  </si>
  <si>
    <t>JULIA</t>
  </si>
  <si>
    <t>BIA</t>
  </si>
  <si>
    <t xml:space="preserve">ANA </t>
  </si>
  <si>
    <t>NICOLY</t>
  </si>
  <si>
    <t>CARLA</t>
  </si>
  <si>
    <t>DRIELE</t>
  </si>
  <si>
    <t>MEL</t>
  </si>
  <si>
    <t>FERNANDA</t>
  </si>
  <si>
    <t>SINAL</t>
  </si>
  <si>
    <t>PIX/CARTÃO</t>
  </si>
  <si>
    <t>VENDAS</t>
  </si>
  <si>
    <t>JACKE</t>
  </si>
  <si>
    <t>ANA</t>
  </si>
  <si>
    <t>POS VENDAS</t>
  </si>
  <si>
    <t>Jacke</t>
  </si>
  <si>
    <t>Julia</t>
  </si>
  <si>
    <t xml:space="preserve">Bia </t>
  </si>
  <si>
    <t>Debito</t>
  </si>
  <si>
    <t>Ana Carolina</t>
  </si>
  <si>
    <t>Vendas</t>
  </si>
  <si>
    <t>Nicoly</t>
  </si>
  <si>
    <t>Carla</t>
  </si>
  <si>
    <t xml:space="preserve"> Driele</t>
  </si>
  <si>
    <t xml:space="preserve"> Mel</t>
  </si>
  <si>
    <t>Pós Driele</t>
  </si>
  <si>
    <t>Fernanda</t>
  </si>
  <si>
    <t>Pós Mel</t>
  </si>
  <si>
    <t>v</t>
  </si>
  <si>
    <t>Publicidade</t>
  </si>
  <si>
    <t>-</t>
  </si>
  <si>
    <t>Jhonatas</t>
  </si>
  <si>
    <t>Livro A Verdade de Sendito 7</t>
  </si>
  <si>
    <t xml:space="preserve"> 11 97573-4031</t>
  </si>
  <si>
    <t xml:space="preserve">pacote </t>
  </si>
  <si>
    <t>Nobre</t>
  </si>
  <si>
    <t>NF 1315</t>
  </si>
  <si>
    <t>Daniel</t>
  </si>
  <si>
    <t xml:space="preserve">Marcos </t>
  </si>
  <si>
    <t>Marcos Martins 3</t>
  </si>
  <si>
    <t>85 9961-2551</t>
  </si>
  <si>
    <t>NF 1362</t>
  </si>
  <si>
    <t>Caio Alves</t>
  </si>
  <si>
    <t xml:space="preserve">Magno </t>
  </si>
  <si>
    <r>
      <rPr>
        <rFont val="Arial"/>
        <color theme="1"/>
      </rPr>
      <t xml:space="preserve">DOCES &amp; CIA 2 </t>
    </r>
    <r>
      <rPr>
        <rFont val="Arial"/>
        <color rgb="FFFFFF00"/>
      </rPr>
      <t>*PARA SEXTA*</t>
    </r>
  </si>
  <si>
    <t>31 8656-5770</t>
  </si>
  <si>
    <t>Caio Ferreira</t>
  </si>
  <si>
    <t>Cesar Giaconi  2</t>
  </si>
  <si>
    <t xml:space="preserve"> 11 99603-6553</t>
  </si>
  <si>
    <t>Drieli</t>
  </si>
  <si>
    <t>NF 1345</t>
  </si>
  <si>
    <t>Davi Santtos</t>
  </si>
  <si>
    <t xml:space="preserve"> Grupo Alfa</t>
  </si>
  <si>
    <t>81 9453-3354</t>
  </si>
  <si>
    <t>NF 1404</t>
  </si>
  <si>
    <t>Jonatha</t>
  </si>
  <si>
    <t>Daniel Rodrigues</t>
  </si>
  <si>
    <t xml:space="preserve">Show Safra </t>
  </si>
  <si>
    <t>65 9981-9237</t>
  </si>
  <si>
    <t>Thiago</t>
  </si>
  <si>
    <t>Allana Almeida</t>
  </si>
  <si>
    <t xml:space="preserve">Home Care VSL  *GOLPE </t>
  </si>
  <si>
    <t>11 94957-5402</t>
  </si>
  <si>
    <t>Pamelah</t>
  </si>
  <si>
    <t>Cardiofit 10</t>
  </si>
  <si>
    <t>64 9217-5447</t>
  </si>
  <si>
    <t>NF 1346</t>
  </si>
  <si>
    <t>Claudia Oliveira</t>
  </si>
  <si>
    <t xml:space="preserve">Mundo do Som </t>
  </si>
  <si>
    <t>66 9938-4215</t>
  </si>
  <si>
    <t>Kaicky</t>
  </si>
  <si>
    <t>CRED FATORIAL 7</t>
  </si>
  <si>
    <t>41 9169-7558</t>
  </si>
  <si>
    <t>PACOTE</t>
  </si>
  <si>
    <t>CRED FATORIAL 8</t>
  </si>
  <si>
    <t>NF 1886</t>
  </si>
  <si>
    <t>Caio</t>
  </si>
  <si>
    <t>Eduardo</t>
  </si>
  <si>
    <t xml:space="preserve">Hipets Groomer  MASCOTE </t>
  </si>
  <si>
    <t>1 (415) 933-5903</t>
  </si>
  <si>
    <t xml:space="preserve">Hipets Groomer  AGURDAR MASCOTE </t>
  </si>
  <si>
    <t>NF 1463</t>
  </si>
  <si>
    <t xml:space="preserve"> Juliana</t>
  </si>
  <si>
    <t>ecobag personalizada * 14/03</t>
  </si>
  <si>
    <t>92 8143-5746</t>
  </si>
  <si>
    <t>Mel</t>
  </si>
  <si>
    <t>NF 1347</t>
  </si>
  <si>
    <t>Bruno Welleneve</t>
  </si>
  <si>
    <t>Litoral Serv</t>
  </si>
  <si>
    <t xml:space="preserve"> 13 99634-3484</t>
  </si>
  <si>
    <t>NF 1348</t>
  </si>
  <si>
    <t>Wesley</t>
  </si>
  <si>
    <t>Victor Saraiva</t>
  </si>
  <si>
    <t>VS Odontologia</t>
  </si>
  <si>
    <t>33 8881-4410</t>
  </si>
  <si>
    <t>NF 1349</t>
  </si>
  <si>
    <t>Carolina Vinuso</t>
  </si>
  <si>
    <t xml:space="preserve">Carolina Vinuso </t>
  </si>
  <si>
    <t>21 98357-7233</t>
  </si>
  <si>
    <t>NF 1350</t>
  </si>
  <si>
    <t>Elcain</t>
  </si>
  <si>
    <t xml:space="preserve">Elcain Advocacia </t>
  </si>
  <si>
    <t>62 3602-2917</t>
  </si>
  <si>
    <t>NF 1351</t>
  </si>
  <si>
    <t>David</t>
  </si>
  <si>
    <t>Ribeiro</t>
  </si>
  <si>
    <t xml:space="preserve">CrediSoluções </t>
  </si>
  <si>
    <t>51 8098-5076</t>
  </si>
  <si>
    <t>NF 1352</t>
  </si>
  <si>
    <t xml:space="preserve">corte têxtil </t>
  </si>
  <si>
    <t>62 8300-1250</t>
  </si>
  <si>
    <t>NF 1353</t>
  </si>
  <si>
    <t>Alexandre</t>
  </si>
  <si>
    <t xml:space="preserve">Fs Serviços </t>
  </si>
  <si>
    <t>54 9193-2841</t>
  </si>
  <si>
    <t>NF 1363</t>
  </si>
  <si>
    <t xml:space="preserve">MTN BY FF TOURS </t>
  </si>
  <si>
    <t>13 98104-0914</t>
  </si>
  <si>
    <t>Kaua</t>
  </si>
  <si>
    <t xml:space="preserve">Jump Car 4 </t>
  </si>
  <si>
    <t>21 99774-5605</t>
  </si>
  <si>
    <t>pacote</t>
  </si>
  <si>
    <t>Rafael</t>
  </si>
  <si>
    <t>R&amp;J Engenharia *</t>
  </si>
  <si>
    <t>73 9910-9635</t>
  </si>
  <si>
    <t>NF 1354</t>
  </si>
  <si>
    <t>Leandro</t>
  </si>
  <si>
    <t>PHG Engenharia</t>
  </si>
  <si>
    <t xml:space="preserve"> 31 9204-0858</t>
  </si>
  <si>
    <t>NF 1085</t>
  </si>
  <si>
    <t xml:space="preserve">Norte Sul </t>
  </si>
  <si>
    <t>62 9850-6471</t>
  </si>
  <si>
    <t>NF 1086</t>
  </si>
  <si>
    <t>Rhuan</t>
  </si>
  <si>
    <t xml:space="preserve">Cred Fácil Carpina </t>
  </si>
  <si>
    <t xml:space="preserve"> 81 9706-3850</t>
  </si>
  <si>
    <t>NF 1355</t>
  </si>
  <si>
    <t>Grazi Piccoli</t>
  </si>
  <si>
    <t xml:space="preserve">Nato Contabilidade </t>
  </si>
  <si>
    <t>41 9183-5879</t>
  </si>
  <si>
    <t>NF 1356</t>
  </si>
  <si>
    <t>Tony Augusto</t>
  </si>
  <si>
    <t>NO CARRO COM DEUS</t>
  </si>
  <si>
    <t>11 94556-7778</t>
  </si>
  <si>
    <t>NF 1087</t>
  </si>
  <si>
    <t xml:space="preserve"> TorQuatto</t>
  </si>
  <si>
    <t>34 9782-5544</t>
  </si>
  <si>
    <t>NF 1357</t>
  </si>
  <si>
    <t>Dhiully Faustino</t>
  </si>
  <si>
    <t>Peniel Presentes URGENTE (pedir o audio avulso)</t>
  </si>
  <si>
    <t>67 9903-4979</t>
  </si>
  <si>
    <t>NF 1358</t>
  </si>
  <si>
    <t xml:space="preserve">Peniel Presentes AUDIO </t>
  </si>
  <si>
    <t>NF 1359</t>
  </si>
  <si>
    <t>Otavio</t>
  </si>
  <si>
    <t>Fagner</t>
  </si>
  <si>
    <t xml:space="preserve"> RCFácil Documentos </t>
  </si>
  <si>
    <t xml:space="preserve"> 66 9603-2035</t>
  </si>
  <si>
    <t>NF 1091</t>
  </si>
  <si>
    <t xml:space="preserve">BrisaTech </t>
  </si>
  <si>
    <t>71 9950-8193</t>
  </si>
  <si>
    <t>NF 1088</t>
  </si>
  <si>
    <t>Ligeirinho Moto Frete</t>
  </si>
  <si>
    <t>45 9860-4076</t>
  </si>
  <si>
    <t>NF 1887</t>
  </si>
  <si>
    <t>Gileno</t>
  </si>
  <si>
    <t>Eventos Rebouças * REFAZER</t>
  </si>
  <si>
    <t>66 9979-5939</t>
  </si>
  <si>
    <t>NF 1556</t>
  </si>
  <si>
    <t xml:space="preserve">tax litoral Declaração de Imposto </t>
  </si>
  <si>
    <t xml:space="preserve"> 47 9192-1165</t>
  </si>
  <si>
    <t>NF 1092</t>
  </si>
  <si>
    <t xml:space="preserve"> Premium Engenharia</t>
  </si>
  <si>
    <t>71 9989-4058</t>
  </si>
  <si>
    <t>NF 1089</t>
  </si>
  <si>
    <t xml:space="preserve">psicanalista Davi Luiz </t>
  </si>
  <si>
    <t>11 95035-7405</t>
  </si>
  <si>
    <t xml:space="preserve">Jump Car 5 </t>
  </si>
  <si>
    <t>NF 1090</t>
  </si>
  <si>
    <t>Fisio Iren</t>
  </si>
  <si>
    <t>16 98139-5063</t>
  </si>
  <si>
    <t>NF 1557</t>
  </si>
  <si>
    <t>Victor</t>
  </si>
  <si>
    <t>Jas Indústria *</t>
  </si>
  <si>
    <t>11 96432-4424</t>
  </si>
  <si>
    <t>NF 1093</t>
  </si>
  <si>
    <t xml:space="preserve"> Clínica Mentum </t>
  </si>
  <si>
    <t>12 99261-2496</t>
  </si>
  <si>
    <t>NF 1364</t>
  </si>
  <si>
    <t>Leandro Penna</t>
  </si>
  <si>
    <t xml:space="preserve">Cantina da Lúcia  URGENTE </t>
  </si>
  <si>
    <t xml:space="preserve"> 91 8069-6886</t>
  </si>
  <si>
    <t>NF 1365</t>
  </si>
  <si>
    <t xml:space="preserve">Rafael </t>
  </si>
  <si>
    <t xml:space="preserve"> Go Wey </t>
  </si>
  <si>
    <t>85 9182-9153</t>
  </si>
  <si>
    <t>NF 1426</t>
  </si>
  <si>
    <t>Gustavo</t>
  </si>
  <si>
    <r>
      <rPr>
        <rFont val="Arial"/>
        <color theme="1"/>
      </rPr>
      <t xml:space="preserve">Next Ip IPBX   </t>
    </r>
    <r>
      <rPr>
        <rFont val="Arial"/>
        <b/>
        <color rgb="FFFF0000"/>
      </rPr>
      <t>*restante a cobrar*</t>
    </r>
  </si>
  <si>
    <t xml:space="preserve"> 11 99854-9986</t>
  </si>
  <si>
    <t>NF 1366</t>
  </si>
  <si>
    <t>Bruna</t>
  </si>
  <si>
    <t>Studio Pilates</t>
  </si>
  <si>
    <t xml:space="preserve"> 18 98142-9193</t>
  </si>
  <si>
    <t>NF 1367</t>
  </si>
  <si>
    <t>Tadeu Belfort Jr</t>
  </si>
  <si>
    <t>Constelação Sistêmica Familiar</t>
  </si>
  <si>
    <t xml:space="preserve"> 85 8802-0486</t>
  </si>
  <si>
    <t>NF 1368</t>
  </si>
  <si>
    <t>Marconi</t>
  </si>
  <si>
    <t xml:space="preserve">Tamo Junto </t>
  </si>
  <si>
    <t>21 99399-3948</t>
  </si>
  <si>
    <t>Lucas</t>
  </si>
  <si>
    <t>DM Construtora (não deseja mais o vídeo)</t>
  </si>
  <si>
    <t>53 9134-6730</t>
  </si>
  <si>
    <t>NF 1888</t>
  </si>
  <si>
    <t>Otavio Gomes</t>
  </si>
  <si>
    <t>Alfha LOGO 3D</t>
  </si>
  <si>
    <t>83 8117-2727</t>
  </si>
  <si>
    <t>NF 1369</t>
  </si>
  <si>
    <t>Suellen</t>
  </si>
  <si>
    <t xml:space="preserve">Suellen Reis Sindica </t>
  </si>
  <si>
    <t xml:space="preserve"> 84 8883-1234</t>
  </si>
  <si>
    <t>NF 1162</t>
  </si>
  <si>
    <t xml:space="preserve"> DFA Security </t>
  </si>
  <si>
    <t xml:space="preserve"> 61 9542-5416</t>
  </si>
  <si>
    <t>NF 1370</t>
  </si>
  <si>
    <t xml:space="preserve"> Rodrigo Bataglin </t>
  </si>
  <si>
    <t>47 9128-1047</t>
  </si>
  <si>
    <t>NF 1405</t>
  </si>
  <si>
    <t>Samer</t>
  </si>
  <si>
    <t xml:space="preserve">Pollos </t>
  </si>
  <si>
    <t>21 96660-8186</t>
  </si>
  <si>
    <t>NF 1558</t>
  </si>
  <si>
    <t>Jonas</t>
  </si>
  <si>
    <t>Kluz  *</t>
  </si>
  <si>
    <t>31 8910-3725</t>
  </si>
  <si>
    <t>NF 1397</t>
  </si>
  <si>
    <t>Juliano</t>
  </si>
  <si>
    <t xml:space="preserve">THenCon Contabilidade </t>
  </si>
  <si>
    <t>61 9575-4911</t>
  </si>
  <si>
    <t>NF 1371</t>
  </si>
  <si>
    <t>Geovanne</t>
  </si>
  <si>
    <t>Pacífico Cred</t>
  </si>
  <si>
    <t>34 9763-0020</t>
  </si>
  <si>
    <t>Antonio carlos 11</t>
  </si>
  <si>
    <t xml:space="preserve"> 44 9148-0946</t>
  </si>
  <si>
    <t>Antonio carlos 12</t>
  </si>
  <si>
    <t>Yan Braga</t>
  </si>
  <si>
    <t>Infinity 1.1</t>
  </si>
  <si>
    <t>67 9956-1360</t>
  </si>
  <si>
    <t xml:space="preserve">PACOTE </t>
  </si>
  <si>
    <t>Infinity 1.2</t>
  </si>
  <si>
    <t>Infinity 1.3</t>
  </si>
  <si>
    <t>NF 1372</t>
  </si>
  <si>
    <t>Jhonnatan GDN</t>
  </si>
  <si>
    <t>Loja do Pinho</t>
  </si>
  <si>
    <t>11 94746-6594</t>
  </si>
  <si>
    <t>NF 1427</t>
  </si>
  <si>
    <t>Projeto Day One Drive</t>
  </si>
  <si>
    <t>14 99791-6280</t>
  </si>
  <si>
    <t>NF 1373</t>
  </si>
  <si>
    <t>Patricia</t>
  </si>
  <si>
    <t xml:space="preserve">Projetos da Rodes </t>
  </si>
  <si>
    <t>27 99776-3359</t>
  </si>
  <si>
    <t>NF 1328</t>
  </si>
  <si>
    <t>Junior</t>
  </si>
  <si>
    <t xml:space="preserve">Habitual Market </t>
  </si>
  <si>
    <t>11 94859-0034</t>
  </si>
  <si>
    <t>NF 1163</t>
  </si>
  <si>
    <t>ezequiel</t>
  </si>
  <si>
    <t>vidraçaria everest</t>
  </si>
  <si>
    <t>51 9212-1163</t>
  </si>
  <si>
    <t>NF 1398</t>
  </si>
  <si>
    <t>Douglas</t>
  </si>
  <si>
    <t>Dingo Smash Burger</t>
  </si>
  <si>
    <t>48 7400-6965</t>
  </si>
  <si>
    <t>NF 1094</t>
  </si>
  <si>
    <t>jackson</t>
  </si>
  <si>
    <t>vale do aço</t>
  </si>
  <si>
    <t>31 8416-8840</t>
  </si>
  <si>
    <t>NF 1095</t>
  </si>
  <si>
    <t xml:space="preserve"> Líder Cursos</t>
  </si>
  <si>
    <t xml:space="preserve"> 91 9369-8385</t>
  </si>
  <si>
    <t xml:space="preserve"> Embalagens Paulista 3D Premium *</t>
  </si>
  <si>
    <t xml:space="preserve"> 85 9710-9797</t>
  </si>
  <si>
    <t>NF 1164</t>
  </si>
  <si>
    <t>MG Moda Íntima &amp; Fitness *</t>
  </si>
  <si>
    <t xml:space="preserve"> 77 9927-0508</t>
  </si>
  <si>
    <t>NF 1190</t>
  </si>
  <si>
    <t>as assessoria *</t>
  </si>
  <si>
    <t>11 98053-9202</t>
  </si>
  <si>
    <t>NF 1136</t>
  </si>
  <si>
    <t xml:space="preserve"> Fanny Souza</t>
  </si>
  <si>
    <t>11 97699-8318</t>
  </si>
  <si>
    <t>NF 1374</t>
  </si>
  <si>
    <t>Danilo Medeiros</t>
  </si>
  <si>
    <t xml:space="preserve">Mania de Fraldas &amp; Cia </t>
  </si>
  <si>
    <t>75 9833-7179</t>
  </si>
  <si>
    <t>NF 1096</t>
  </si>
  <si>
    <t xml:space="preserve">Tagliano Estética </t>
  </si>
  <si>
    <t xml:space="preserve"> 41 9567-0166</t>
  </si>
  <si>
    <t>NF 1375</t>
  </si>
  <si>
    <t xml:space="preserve">Soluções Financeiras </t>
  </si>
  <si>
    <t>13 99785-1277</t>
  </si>
  <si>
    <t>NF 1559</t>
  </si>
  <si>
    <t xml:space="preserve">Joel </t>
  </si>
  <si>
    <t>Joel Batera</t>
  </si>
  <si>
    <t>48 9667-0152</t>
  </si>
  <si>
    <t>NF 1137</t>
  </si>
  <si>
    <t xml:space="preserve">Fernando </t>
  </si>
  <si>
    <t xml:space="preserve">Turbo Veículos </t>
  </si>
  <si>
    <t>51 9714-6370</t>
  </si>
  <si>
    <t>NF 1376</t>
  </si>
  <si>
    <t>QUIROPRAXIA (FORMATOS)</t>
  </si>
  <si>
    <t>11 99144-8788</t>
  </si>
  <si>
    <t>NF 1399</t>
  </si>
  <si>
    <t>Fabio</t>
  </si>
  <si>
    <t>Dr. Fábio Guimarães</t>
  </si>
  <si>
    <t>14 99109-0829</t>
  </si>
  <si>
    <t>NF 1400</t>
  </si>
  <si>
    <t>Advoga + 2 ( MEL E MICHELE)</t>
  </si>
  <si>
    <t>81 9288-0104</t>
  </si>
  <si>
    <t>NF 1377</t>
  </si>
  <si>
    <t>Matheus</t>
  </si>
  <si>
    <t xml:space="preserve">Recanto Mineiro </t>
  </si>
  <si>
    <t>24 99882-4261</t>
  </si>
  <si>
    <t>NF 1406</t>
  </si>
  <si>
    <t>Levi</t>
  </si>
  <si>
    <t xml:space="preserve">K &amp; Be Industrial Confection </t>
  </si>
  <si>
    <t>11 99727-8312</t>
  </si>
  <si>
    <t>NF 1407</t>
  </si>
  <si>
    <t>Vinicius</t>
  </si>
  <si>
    <t>Claudio Santos</t>
  </si>
  <si>
    <t>Ranykids</t>
  </si>
  <si>
    <t>85 8801-4193</t>
  </si>
  <si>
    <t>NF 1165</t>
  </si>
  <si>
    <t>Laudo PcD *</t>
  </si>
  <si>
    <t>65 9953-2386</t>
  </si>
  <si>
    <t>NF 1138</t>
  </si>
  <si>
    <t>Amigão Móveis</t>
  </si>
  <si>
    <t xml:space="preserve"> 62 8410-0863</t>
  </si>
  <si>
    <t>NF 1097</t>
  </si>
  <si>
    <t>Elisa</t>
  </si>
  <si>
    <t>Andorinhas Buffet</t>
  </si>
  <si>
    <t>11 95780-9571</t>
  </si>
  <si>
    <t>NF 1139</t>
  </si>
  <si>
    <t xml:space="preserve">Tezoni Vieira 3D Premium </t>
  </si>
  <si>
    <t>14 99744-6341</t>
  </si>
  <si>
    <t>José Mauro</t>
  </si>
  <si>
    <t>Grupo Fantoni *</t>
  </si>
  <si>
    <t xml:space="preserve"> 27 99316-7935</t>
  </si>
  <si>
    <t>NF 1140</t>
  </si>
  <si>
    <t xml:space="preserve">MA Segurança </t>
  </si>
  <si>
    <t xml:space="preserve"> 34 9177-4058</t>
  </si>
  <si>
    <t>NF 1408</t>
  </si>
  <si>
    <t>Samara Lima</t>
  </si>
  <si>
    <t xml:space="preserve">Bigmarketecia Terapy CRIAÇÃO DE LOGO </t>
  </si>
  <si>
    <t xml:space="preserve"> 27 99993-9301</t>
  </si>
  <si>
    <t>NF 1464</t>
  </si>
  <si>
    <t xml:space="preserve">Bigmarketecia Terapy </t>
  </si>
  <si>
    <t xml:space="preserve">iRHope </t>
  </si>
  <si>
    <t xml:space="preserve"> 11 98942-0622</t>
  </si>
  <si>
    <t>NF 1141</t>
  </si>
  <si>
    <t>willian</t>
  </si>
  <si>
    <t xml:space="preserve">multigraph </t>
  </si>
  <si>
    <t>14 99777-6432</t>
  </si>
  <si>
    <t>danilo</t>
  </si>
  <si>
    <t xml:space="preserve">Efraim Prime *não gostou do video </t>
  </si>
  <si>
    <t>11 97497-7657</t>
  </si>
  <si>
    <t>andressa lopes</t>
  </si>
  <si>
    <t xml:space="preserve"> 27 99730-5414</t>
  </si>
  <si>
    <t>NF 1409</t>
  </si>
  <si>
    <t>Luiz</t>
  </si>
  <si>
    <t xml:space="preserve">Produtos Automotivos </t>
  </si>
  <si>
    <t>82 8770-7727</t>
  </si>
  <si>
    <t>NF 1410</t>
  </si>
  <si>
    <t xml:space="preserve">Presto Labor </t>
  </si>
  <si>
    <t>66 9629-4015</t>
  </si>
  <si>
    <t>NF 1142</t>
  </si>
  <si>
    <t>moisés</t>
  </si>
  <si>
    <t xml:space="preserve">borges planejados </t>
  </si>
  <si>
    <t>61 9191-2761</t>
  </si>
  <si>
    <t>NF 1411</t>
  </si>
  <si>
    <t xml:space="preserve">Pastel das cumades </t>
  </si>
  <si>
    <t>21 97880-8046</t>
  </si>
  <si>
    <t>NF 1412</t>
  </si>
  <si>
    <t>Joaquim</t>
  </si>
  <si>
    <t xml:space="preserve">8ª Expo Matriz </t>
  </si>
  <si>
    <t>41 9938-9145</t>
  </si>
  <si>
    <t>NF 1413</t>
  </si>
  <si>
    <t xml:space="preserve">Erika </t>
  </si>
  <si>
    <t>Médica Da Família</t>
  </si>
  <si>
    <t xml:space="preserve"> 21 96713-6478</t>
  </si>
  <si>
    <t>NF 1143</t>
  </si>
  <si>
    <t>Tauliciano</t>
  </si>
  <si>
    <t>Atlântica Cesta</t>
  </si>
  <si>
    <t xml:space="preserve"> 61 8123-7224</t>
  </si>
  <si>
    <t>gauer consórcios 4</t>
  </si>
  <si>
    <t>51 9991-2899</t>
  </si>
  <si>
    <t>gauer consórcios 5</t>
  </si>
  <si>
    <t>NF 1414</t>
  </si>
  <si>
    <t>Ramon</t>
  </si>
  <si>
    <t>Marcenaria Nunes</t>
  </si>
  <si>
    <t>77 9962-5592</t>
  </si>
  <si>
    <t>NF 1378</t>
  </si>
  <si>
    <t xml:space="preserve"> João Paulo</t>
  </si>
  <si>
    <t>Smat Tec Brasil</t>
  </si>
  <si>
    <t>61 8432-7879</t>
  </si>
  <si>
    <t>Jonathan Lopes</t>
  </si>
  <si>
    <t xml:space="preserve">Jonathan Lopes Advocacia 3D ESTÁTICOS </t>
  </si>
  <si>
    <t>351 914 935 908</t>
  </si>
  <si>
    <t>NF 1889</t>
  </si>
  <si>
    <t>Tania</t>
  </si>
  <si>
    <t xml:space="preserve">Galinhada Benecifiaria </t>
  </si>
  <si>
    <t>11 99432-1493</t>
  </si>
  <si>
    <t xml:space="preserve">Galinhada Benecifiaria  POST </t>
  </si>
  <si>
    <t>NF 1415</t>
  </si>
  <si>
    <t>acessorios leek 3</t>
  </si>
  <si>
    <t>47 3654-4154</t>
  </si>
  <si>
    <t>Cardiofit 11</t>
  </si>
  <si>
    <t>NF 1144</t>
  </si>
  <si>
    <t>PRONAPP 4</t>
  </si>
  <si>
    <t xml:space="preserve"> 84 8166-1872</t>
  </si>
  <si>
    <t>NF 1191</t>
  </si>
  <si>
    <t>leonardo</t>
  </si>
  <si>
    <t>giba *</t>
  </si>
  <si>
    <t xml:space="preserve"> 42 8838-3267</t>
  </si>
  <si>
    <t>NF 1890</t>
  </si>
  <si>
    <t>Daniela</t>
  </si>
  <si>
    <t>Costa Neves</t>
  </si>
  <si>
    <t>Grupo</t>
  </si>
  <si>
    <t>NF 1891</t>
  </si>
  <si>
    <t xml:space="preserve"> Valecred</t>
  </si>
  <si>
    <t>NF 1416</t>
  </si>
  <si>
    <t>Despachante Cambé</t>
  </si>
  <si>
    <t xml:space="preserve"> 43 9678-0261</t>
  </si>
  <si>
    <t>NF 1166</t>
  </si>
  <si>
    <t xml:space="preserve">R7 REFORMAS </t>
  </si>
  <si>
    <t xml:space="preserve"> 11 94045-6042</t>
  </si>
  <si>
    <t>NF 1417</t>
  </si>
  <si>
    <t xml:space="preserve">Michel </t>
  </si>
  <si>
    <t xml:space="preserve">Michel Psicanalista </t>
  </si>
  <si>
    <t xml:space="preserve"> 15 98833-1000</t>
  </si>
  <si>
    <t>NF 1145</t>
  </si>
  <si>
    <t xml:space="preserve">DSN TRANSPORTES </t>
  </si>
  <si>
    <t xml:space="preserve"> 13 99774-1592</t>
  </si>
  <si>
    <t>NF 1465</t>
  </si>
  <si>
    <t>Paulo Henrique</t>
  </si>
  <si>
    <t xml:space="preserve">123 Pulei Piscinas </t>
  </si>
  <si>
    <t>11 97610-3903</t>
  </si>
  <si>
    <t>NF 1167</t>
  </si>
  <si>
    <t xml:space="preserve">kaique </t>
  </si>
  <si>
    <t>nobreaks</t>
  </si>
  <si>
    <t xml:space="preserve"> 11 96716-9859</t>
  </si>
  <si>
    <t>NF 1466</t>
  </si>
  <si>
    <t>geolink dia das mulheres</t>
  </si>
  <si>
    <t>11 99301-0199</t>
  </si>
  <si>
    <t xml:space="preserve">Soberana Service 3 </t>
  </si>
  <si>
    <t>31 7177-4802</t>
  </si>
  <si>
    <t>NF 1146</t>
  </si>
  <si>
    <t xml:space="preserve">ZapPro </t>
  </si>
  <si>
    <t>62 8241-4059</t>
  </si>
  <si>
    <t>NF 1428</t>
  </si>
  <si>
    <t>BANDA IMPACTO *</t>
  </si>
  <si>
    <t>27 99763-4239</t>
  </si>
  <si>
    <t>NF 1418</t>
  </si>
  <si>
    <t>Ellen Imports</t>
  </si>
  <si>
    <t>11 98393-4761</t>
  </si>
  <si>
    <t>NF 1419</t>
  </si>
  <si>
    <t>Febracys</t>
  </si>
  <si>
    <t>11 95989-2189</t>
  </si>
  <si>
    <t>NF 1147</t>
  </si>
  <si>
    <t xml:space="preserve">D'Pelle </t>
  </si>
  <si>
    <t>96 9182-8115</t>
  </si>
  <si>
    <t>NF 1192</t>
  </si>
  <si>
    <t xml:space="preserve">ITALO IGOR </t>
  </si>
  <si>
    <t>GEOTECH AGRO *</t>
  </si>
  <si>
    <t>47 9904-4590</t>
  </si>
  <si>
    <t>NF 1420</t>
  </si>
  <si>
    <t>Jeferson Barcelos</t>
  </si>
  <si>
    <t>JBARCELOS REBOQUES</t>
  </si>
  <si>
    <t>51 8249-1698</t>
  </si>
  <si>
    <t>NF 1148</t>
  </si>
  <si>
    <t>Xcarro Mobilidade Urbana</t>
  </si>
  <si>
    <t>597 716-9474</t>
  </si>
  <si>
    <t>NF 1892</t>
  </si>
  <si>
    <t xml:space="preserve">Vinci Laboratório 2 WhitePremium MICHELE PG </t>
  </si>
  <si>
    <t>GRUPO</t>
  </si>
  <si>
    <t>NF 1893</t>
  </si>
  <si>
    <t>Vinci Laboratório 3 2D</t>
  </si>
  <si>
    <t>NF 1894</t>
  </si>
  <si>
    <r>
      <rPr>
        <rFont val="arial, sans-serif"/>
        <color rgb="FF333333"/>
        <sz val="10.0"/>
      </rPr>
      <t>Vinci Laboratório 4 2D</t>
    </r>
    <r>
      <rPr>
        <rFont val="arial, sans-serif"/>
        <color rgb="FFFF0000"/>
        <sz val="10.0"/>
      </rPr>
      <t xml:space="preserve"> </t>
    </r>
    <r>
      <rPr>
        <rFont val="arial, sans-serif"/>
        <color rgb="FFFF00FF"/>
        <sz val="13.0"/>
      </rPr>
      <t>*OLHAR DIA 12*</t>
    </r>
  </si>
  <si>
    <t>NF 1421</t>
  </si>
  <si>
    <t>Roberto</t>
  </si>
  <si>
    <r>
      <rPr>
        <rFont val="Arial"/>
        <color theme="1"/>
      </rPr>
      <t xml:space="preserve">Biomarina </t>
    </r>
    <r>
      <rPr>
        <rFont val="Arial"/>
        <color rgb="FFFFFF00"/>
      </rPr>
      <t>*URGENTE*</t>
    </r>
  </si>
  <si>
    <t>41 9972-7118</t>
  </si>
  <si>
    <t>NF 1149</t>
  </si>
  <si>
    <t>douglas matte</t>
  </si>
  <si>
    <t>brava drinks 1</t>
  </si>
  <si>
    <t xml:space="preserve"> 65 9324-3293</t>
  </si>
  <si>
    <t>NF 1150</t>
  </si>
  <si>
    <t>brava drinks 2</t>
  </si>
  <si>
    <t>NF 1422</t>
  </si>
  <si>
    <t xml:space="preserve">Lucas </t>
  </si>
  <si>
    <t>Equipe BR Cassino 1</t>
  </si>
  <si>
    <t xml:space="preserve"> 91 8370-1436</t>
  </si>
  <si>
    <t>NF 1423</t>
  </si>
  <si>
    <t>Equipe BR Cassino  2</t>
  </si>
  <si>
    <t>91 8370-1436</t>
  </si>
  <si>
    <t>NF 1424</t>
  </si>
  <si>
    <t>Acacio</t>
  </si>
  <si>
    <t xml:space="preserve">Dew Agenciamento </t>
  </si>
  <si>
    <t>47 9768-2916</t>
  </si>
  <si>
    <t>NF 1134</t>
  </si>
  <si>
    <t>jb araujo 1 hoje</t>
  </si>
  <si>
    <t xml:space="preserve"> 94 8196-3950</t>
  </si>
  <si>
    <t xml:space="preserve">jb araujo 2  hoje </t>
  </si>
  <si>
    <t>NF 1168</t>
  </si>
  <si>
    <t>DINNO BURGUER  (vai pagar 15/03)</t>
  </si>
  <si>
    <t>93 9118-0801</t>
  </si>
  <si>
    <t>NF 1425</t>
  </si>
  <si>
    <t>Felix</t>
  </si>
  <si>
    <t>SP Consórcios e Investimentos</t>
  </si>
  <si>
    <t xml:space="preserve"> 14 99781-5679</t>
  </si>
  <si>
    <t>NF 1467</t>
  </si>
  <si>
    <t>Laura G</t>
  </si>
  <si>
    <t>Horto Pet Center</t>
  </si>
  <si>
    <t>11 99961-3845</t>
  </si>
  <si>
    <t>Dina</t>
  </si>
  <si>
    <t xml:space="preserve">Dina Dias Oficial </t>
  </si>
  <si>
    <t>47 9281-8993</t>
  </si>
  <si>
    <t xml:space="preserve">Suellen </t>
  </si>
  <si>
    <t>SR Imóveis 2</t>
  </si>
  <si>
    <t>84 8883-1234</t>
  </si>
  <si>
    <t>Herdy</t>
  </si>
  <si>
    <t xml:space="preserve">Professor Herdy </t>
  </si>
  <si>
    <t>21 99505-1765</t>
  </si>
  <si>
    <t>NF 1429</t>
  </si>
  <si>
    <t xml:space="preserve"> Alumividros </t>
  </si>
  <si>
    <t xml:space="preserve"> 67 9921-3302</t>
  </si>
  <si>
    <t>NF 1151</t>
  </si>
  <si>
    <t>Construart</t>
  </si>
  <si>
    <t>21 96422-6000</t>
  </si>
  <si>
    <t>NF 1152</t>
  </si>
  <si>
    <t xml:space="preserve"> Tech Assistência</t>
  </si>
  <si>
    <t>31 92005-5898</t>
  </si>
  <si>
    <t xml:space="preserve"> </t>
  </si>
  <si>
    <t>NF 1430</t>
  </si>
  <si>
    <t xml:space="preserve">Banco Central Pix URGENTE </t>
  </si>
  <si>
    <t>11 95289-6347</t>
  </si>
  <si>
    <t>NF 1238</t>
  </si>
  <si>
    <t xml:space="preserve">Alexandre </t>
  </si>
  <si>
    <t>ALPPETS MARKET</t>
  </si>
  <si>
    <t>34 9180-9181</t>
  </si>
  <si>
    <t>NF 1431</t>
  </si>
  <si>
    <t>Paulo Siqueira</t>
  </si>
  <si>
    <t xml:space="preserve">Conectta Contabilidade </t>
  </si>
  <si>
    <t xml:space="preserve"> 61 8510-2350</t>
  </si>
  <si>
    <t>NF 1468</t>
  </si>
  <si>
    <t xml:space="preserve">Carlos </t>
  </si>
  <si>
    <t>Barros Exclusive *13/03   *</t>
  </si>
  <si>
    <t>11 94014-0846</t>
  </si>
  <si>
    <t>NF 1432</t>
  </si>
  <si>
    <t>Érika</t>
  </si>
  <si>
    <t xml:space="preserve">Érika Corretora </t>
  </si>
  <si>
    <t>11 99298-3077</t>
  </si>
  <si>
    <t>NF 1498</t>
  </si>
  <si>
    <t xml:space="preserve">Paulo </t>
  </si>
  <si>
    <t xml:space="preserve">Agro Padovani 3D Premium </t>
  </si>
  <si>
    <t xml:space="preserve"> 45 9965-1025</t>
  </si>
  <si>
    <t>NF 1433</t>
  </si>
  <si>
    <t>Casa dos Suplementos</t>
  </si>
  <si>
    <t xml:space="preserve"> 74 9920-8639</t>
  </si>
  <si>
    <t>NF 1434</t>
  </si>
  <si>
    <t>Lauro Júnior</t>
  </si>
  <si>
    <t xml:space="preserve">Vision 360 </t>
  </si>
  <si>
    <t>21 98263-3908</t>
  </si>
  <si>
    <t>NF 1435</t>
  </si>
  <si>
    <t>Denis</t>
  </si>
  <si>
    <t xml:space="preserve">DN Prestação de Serviços </t>
  </si>
  <si>
    <t>48 9807-2436</t>
  </si>
  <si>
    <t>NF 1436</t>
  </si>
  <si>
    <t>Junior Silva</t>
  </si>
  <si>
    <t>Banca do Juninho</t>
  </si>
  <si>
    <t>38 9847-7169</t>
  </si>
  <si>
    <t>NF 1469</t>
  </si>
  <si>
    <t>Wátylla</t>
  </si>
  <si>
    <t xml:space="preserve">Agroara </t>
  </si>
  <si>
    <t>63 9289-8111</t>
  </si>
  <si>
    <t>NF 1169</t>
  </si>
  <si>
    <t>control 3  *</t>
  </si>
  <si>
    <t xml:space="preserve"> 65 8127-5270</t>
  </si>
  <si>
    <t>NF 1437</t>
  </si>
  <si>
    <t>Cristiano Pedroso</t>
  </si>
  <si>
    <t>Metalup Estruturas</t>
  </si>
  <si>
    <t xml:space="preserve"> 31 8639-3261</t>
  </si>
  <si>
    <t>Gabriel Fernando 6</t>
  </si>
  <si>
    <t>11 96278-8751</t>
  </si>
  <si>
    <t>renata alberto   * esperar essa cliente já falei com ela</t>
  </si>
  <si>
    <t xml:space="preserve"> 11 95429-1074</t>
  </si>
  <si>
    <t>NF 1470</t>
  </si>
  <si>
    <t>Alan</t>
  </si>
  <si>
    <t xml:space="preserve">PLAZEL 3D </t>
  </si>
  <si>
    <t>62 8278-7873</t>
  </si>
  <si>
    <t>HIDROSOLAR 5</t>
  </si>
  <si>
    <t xml:space="preserve"> 22 99797-7669</t>
  </si>
  <si>
    <t>criativa personalizados *</t>
  </si>
  <si>
    <t>43 9987-6211</t>
  </si>
  <si>
    <t>NF 1438</t>
  </si>
  <si>
    <t xml:space="preserve">Carro da Guela </t>
  </si>
  <si>
    <t>64 9279-0118</t>
  </si>
  <si>
    <t>Gabriel Fernando 7</t>
  </si>
  <si>
    <t>NF 1171</t>
  </si>
  <si>
    <t>MGCLOUD 1</t>
  </si>
  <si>
    <t>31 9296-2828</t>
  </si>
  <si>
    <t>NF 1172</t>
  </si>
  <si>
    <t>MGCLOUD  2</t>
  </si>
  <si>
    <t>NF 1471</t>
  </si>
  <si>
    <t>Decortec Cortinas</t>
  </si>
  <si>
    <t xml:space="preserve"> 67 9266-8003</t>
  </si>
  <si>
    <t>NF 1472</t>
  </si>
  <si>
    <t xml:space="preserve">Vitalize Aromas  </t>
  </si>
  <si>
    <t xml:space="preserve"> 31 9700-6990</t>
  </si>
  <si>
    <t>NF 1193</t>
  </si>
  <si>
    <t>rafael</t>
  </si>
  <si>
    <t>rafa cell</t>
  </si>
  <si>
    <t>34 9675-4769</t>
  </si>
  <si>
    <t>Cootravale 1</t>
  </si>
  <si>
    <t>47 9750-4477</t>
  </si>
  <si>
    <t>NF 1439</t>
  </si>
  <si>
    <t xml:space="preserve">Lilian </t>
  </si>
  <si>
    <t xml:space="preserve">LL soluçãoes nova locução </t>
  </si>
  <si>
    <t xml:space="preserve"> 13 99785-1277</t>
  </si>
  <si>
    <t>NF 1440</t>
  </si>
  <si>
    <t>Higor</t>
  </si>
  <si>
    <t>JH Drinks</t>
  </si>
  <si>
    <t>67 9920-0911</t>
  </si>
  <si>
    <t>NF 1441</t>
  </si>
  <si>
    <t>Paulo Germano</t>
  </si>
  <si>
    <t xml:space="preserve">Germano Consultor  URGENTE </t>
  </si>
  <si>
    <t>62 8175-5873</t>
  </si>
  <si>
    <t>NF 1895</t>
  </si>
  <si>
    <t>Lucas Correia</t>
  </si>
  <si>
    <t>Treinador de corrida *roteiro*</t>
  </si>
  <si>
    <t>31 8757-6752</t>
  </si>
  <si>
    <t>Cristina Furlan</t>
  </si>
  <si>
    <t>Tecidos Pano Pra Mangga REFAZER</t>
  </si>
  <si>
    <t>67 9263-0056</t>
  </si>
  <si>
    <t>NF 1153</t>
  </si>
  <si>
    <t>Vitória Imóveis</t>
  </si>
  <si>
    <t>61 9691-7839</t>
  </si>
  <si>
    <t>NF 1473</t>
  </si>
  <si>
    <t>Dai</t>
  </si>
  <si>
    <t xml:space="preserve">360 Tecno </t>
  </si>
  <si>
    <t>11 99000-2169</t>
  </si>
  <si>
    <t>NF 1474</t>
  </si>
  <si>
    <t>Kleber Coelho</t>
  </si>
  <si>
    <t xml:space="preserve">AutoService </t>
  </si>
  <si>
    <t xml:space="preserve"> 81 8531-9931</t>
  </si>
  <si>
    <t>NF 1475</t>
  </si>
  <si>
    <t xml:space="preserve">Forneria Mais Pizza </t>
  </si>
  <si>
    <t xml:space="preserve"> 27 99785-5694</t>
  </si>
  <si>
    <t>NF 1442</t>
  </si>
  <si>
    <t xml:space="preserve">Cleber </t>
  </si>
  <si>
    <t>Advogado Cleberson Albanezi</t>
  </si>
  <si>
    <t>16 98190-0201</t>
  </si>
  <si>
    <t xml:space="preserve">Roberto Carlos </t>
  </si>
  <si>
    <r>
      <rPr>
        <rFont val="Arial"/>
        <color theme="1"/>
      </rPr>
      <t xml:space="preserve">RAINHA JUNINA G </t>
    </r>
    <r>
      <rPr>
        <rFont val="Arial"/>
        <color rgb="FFFFFFFF"/>
      </rPr>
      <t xml:space="preserve">*URGÊNTE SEGUNDA* </t>
    </r>
    <r>
      <rPr>
        <rFont val="Arial"/>
        <color theme="1"/>
      </rPr>
      <t xml:space="preserve">* * não responde </t>
    </r>
  </si>
  <si>
    <t>81 9882-5328</t>
  </si>
  <si>
    <t>NF 1443</t>
  </si>
  <si>
    <t>Mateus Avelar</t>
  </si>
  <si>
    <t xml:space="preserve">Empmak Mês Mulheres  URGENTE </t>
  </si>
  <si>
    <t>16 99110-4953</t>
  </si>
  <si>
    <t>NF 1444</t>
  </si>
  <si>
    <t xml:space="preserve"> Dani Adestradora </t>
  </si>
  <si>
    <t>11 98330-5402</t>
  </si>
  <si>
    <t>NF 1476</t>
  </si>
  <si>
    <t>Eletric027</t>
  </si>
  <si>
    <t>27 99818-0715</t>
  </si>
  <si>
    <t>NF 1477</t>
  </si>
  <si>
    <t>Julio Santolli</t>
  </si>
  <si>
    <t>Santolli Serviços</t>
  </si>
  <si>
    <t xml:space="preserve"> 47 9625-3310</t>
  </si>
  <si>
    <t>NF 1478</t>
  </si>
  <si>
    <t>Vox Veritatis 1</t>
  </si>
  <si>
    <t xml:space="preserve"> 61 9129-3015</t>
  </si>
  <si>
    <t>Vox Veritatis 2</t>
  </si>
  <si>
    <t>Vox Veritatis 3</t>
  </si>
  <si>
    <t>NF 1479</t>
  </si>
  <si>
    <t>Samuel</t>
  </si>
  <si>
    <t xml:space="preserve"> Infinity Transportes 1</t>
  </si>
  <si>
    <t>19 98872-4704</t>
  </si>
  <si>
    <t xml:space="preserve">Samuel </t>
  </si>
  <si>
    <t xml:space="preserve"> Infinity Transportes 2</t>
  </si>
  <si>
    <t>NF 1445</t>
  </si>
  <si>
    <t>Dalvan Almeida</t>
  </si>
  <si>
    <t>T8 Church</t>
  </si>
  <si>
    <t>24 99983-0477</t>
  </si>
  <si>
    <t>NF 1480</t>
  </si>
  <si>
    <t>André Araújo</t>
  </si>
  <si>
    <t>Controle Representações</t>
  </si>
  <si>
    <t>62 9269-2911</t>
  </si>
  <si>
    <t xml:space="preserve">Gabriel </t>
  </si>
  <si>
    <t>Gabriel Fernandes</t>
  </si>
  <si>
    <t>61 9973-2510</t>
  </si>
  <si>
    <t>NF 1446</t>
  </si>
  <si>
    <t>Up Turismo</t>
  </si>
  <si>
    <t xml:space="preserve"> 33 9139-3922</t>
  </si>
  <si>
    <t>Vanessa Oliveira</t>
  </si>
  <si>
    <t>BPO Financeiro *</t>
  </si>
  <si>
    <t>81 8779-2158</t>
  </si>
  <si>
    <t>NF 1173</t>
  </si>
  <si>
    <t>alteração vision</t>
  </si>
  <si>
    <t>69 8152-3755</t>
  </si>
  <si>
    <t>NF 1447</t>
  </si>
  <si>
    <t xml:space="preserve">Histórias bíblicas URGENTE </t>
  </si>
  <si>
    <t xml:space="preserve"> 71 8175-4927</t>
  </si>
  <si>
    <t>NF 1174</t>
  </si>
  <si>
    <t>melhora aguardando cliente</t>
  </si>
  <si>
    <t xml:space="preserve"> 11 99188-6302</t>
  </si>
  <si>
    <t>NF 1175</t>
  </si>
  <si>
    <t>family protect aguardando cliente</t>
  </si>
  <si>
    <t>NF 1154</t>
  </si>
  <si>
    <t>netmil dif de valor 3d premium 30seg</t>
  </si>
  <si>
    <t>94 9113-4955</t>
  </si>
  <si>
    <t>NF 1481</t>
  </si>
  <si>
    <t>Flavio Coutinho</t>
  </si>
  <si>
    <t>Barbosa Construções</t>
  </si>
  <si>
    <t>88 9429-0884</t>
  </si>
  <si>
    <t>NF 1176</t>
  </si>
  <si>
    <t>Projere Engenharia</t>
  </si>
  <si>
    <t>21 96470-8493</t>
  </si>
  <si>
    <t>NF 1448</t>
  </si>
  <si>
    <t>Arte Campo Limpo</t>
  </si>
  <si>
    <t xml:space="preserve"> 11 98178-7667</t>
  </si>
  <si>
    <t>NF 1449</t>
  </si>
  <si>
    <t xml:space="preserve">Ligação Transportes </t>
  </si>
  <si>
    <t>11 94728-0701</t>
  </si>
  <si>
    <t>NF 1482</t>
  </si>
  <si>
    <t>Evandro</t>
  </si>
  <si>
    <t xml:space="preserve">Clean Brothers </t>
  </si>
  <si>
    <t>49 9135-0610</t>
  </si>
  <si>
    <t>NF 1177</t>
  </si>
  <si>
    <t xml:space="preserve">Romancity Rastreadores </t>
  </si>
  <si>
    <t>91 9374-2994</t>
  </si>
  <si>
    <t>NF 1178</t>
  </si>
  <si>
    <t xml:space="preserve"> Lar de Idosos Santa Paulina</t>
  </si>
  <si>
    <t xml:space="preserve"> 48 2132-3173</t>
  </si>
  <si>
    <t>NF 1483</t>
  </si>
  <si>
    <t>Jocemar Maciel</t>
  </si>
  <si>
    <t>Vagas Castro</t>
  </si>
  <si>
    <t>42 9833-8325</t>
  </si>
  <si>
    <t>NF 1450</t>
  </si>
  <si>
    <t>Edmilson</t>
  </si>
  <si>
    <t xml:space="preserve">Giro Moto Peças </t>
  </si>
  <si>
    <t>66 8410-2404</t>
  </si>
  <si>
    <t>AGO DA UNIMED 5</t>
  </si>
  <si>
    <t>19 99930-0297</t>
  </si>
  <si>
    <t>andresssa ngu</t>
  </si>
  <si>
    <t>27 99730-5414</t>
  </si>
  <si>
    <t>NF 1484</t>
  </si>
  <si>
    <t>Elcio</t>
  </si>
  <si>
    <t>elciotex</t>
  </si>
  <si>
    <t>14 99897-3900</t>
  </si>
  <si>
    <t>NF 1179</t>
  </si>
  <si>
    <t>tk vistorias segundo formato de 30s 24 horas</t>
  </si>
  <si>
    <t>47 9954-3986</t>
  </si>
  <si>
    <t>NF 1485</t>
  </si>
  <si>
    <t xml:space="preserve">Lokmais 4 </t>
  </si>
  <si>
    <t xml:space="preserve"> 62 9112-3774</t>
  </si>
  <si>
    <t xml:space="preserve">marcelo bazan 2  </t>
  </si>
  <si>
    <t>17 98828-0998</t>
  </si>
  <si>
    <t>NF 1486</t>
  </si>
  <si>
    <t xml:space="preserve">Delivery Delícias da Lu </t>
  </si>
  <si>
    <t xml:space="preserve"> 51 9668-6791</t>
  </si>
  <si>
    <t>NF 1487</t>
  </si>
  <si>
    <t>Elizeu Eloi</t>
  </si>
  <si>
    <t>Águia Hot</t>
  </si>
  <si>
    <t>81 9941-4376</t>
  </si>
  <si>
    <t>NF 1155</t>
  </si>
  <si>
    <t xml:space="preserve">pit stop </t>
  </si>
  <si>
    <t>13 99602-8811</t>
  </si>
  <si>
    <t>NF 1180</t>
  </si>
  <si>
    <t>Milhares Destinos 1 edição</t>
  </si>
  <si>
    <t>11 99904-6998</t>
  </si>
  <si>
    <t>rca online 3</t>
  </si>
  <si>
    <t>19 99670-9144</t>
  </si>
  <si>
    <t>NF 1181</t>
  </si>
  <si>
    <t>Milhares Destinos 2 edição</t>
  </si>
  <si>
    <t>Milhares Destinos 3 edição</t>
  </si>
  <si>
    <t>NF 1488</t>
  </si>
  <si>
    <t>Spa One Itaigara</t>
  </si>
  <si>
    <t>71 9259-2077</t>
  </si>
  <si>
    <t xml:space="preserve">Jump  6 </t>
  </si>
  <si>
    <t xml:space="preserve">Casa Ortopedica 3 VSL </t>
  </si>
  <si>
    <t>11 98580-0082</t>
  </si>
  <si>
    <t>NF 1182</t>
  </si>
  <si>
    <t>maria oliveira</t>
  </si>
  <si>
    <t>maria pet shop</t>
  </si>
  <si>
    <t>11 91499-7686</t>
  </si>
  <si>
    <t>NF 1451</t>
  </si>
  <si>
    <t xml:space="preserve"> Levy</t>
  </si>
  <si>
    <t xml:space="preserve"> Levy Barbearia </t>
  </si>
  <si>
    <t xml:space="preserve"> 62 9228-9134</t>
  </si>
  <si>
    <t>NF 1452</t>
  </si>
  <si>
    <t>Wenis Deiver</t>
  </si>
  <si>
    <t xml:space="preserve">Vovó Lourdes </t>
  </si>
  <si>
    <t>63 8508-0030</t>
  </si>
  <si>
    <t>NF 1489</t>
  </si>
  <si>
    <t>rafael antonio</t>
  </si>
  <si>
    <t>rafael antonio escritor</t>
  </si>
  <si>
    <t>12 99745-6560</t>
  </si>
  <si>
    <t>NF 1183</t>
  </si>
  <si>
    <t>segunda locução</t>
  </si>
  <si>
    <t>11 95429-1074</t>
  </si>
  <si>
    <t>Sorveteria Duo Gelatto</t>
  </si>
  <si>
    <t xml:space="preserve"> 62 9999-9943</t>
  </si>
  <si>
    <t>NF 1453</t>
  </si>
  <si>
    <t>Leandro Reis</t>
  </si>
  <si>
    <t>LIFE TELEMEDICINA 3</t>
  </si>
  <si>
    <t>38 9857-1411</t>
  </si>
  <si>
    <t>NF 1454</t>
  </si>
  <si>
    <t>Milaus Calçados   (NOVO AUDIO)</t>
  </si>
  <si>
    <t>11 98187-8429</t>
  </si>
  <si>
    <t>NF 1455</t>
  </si>
  <si>
    <t>GB7 Construções</t>
  </si>
  <si>
    <t>48 9221-2762</t>
  </si>
  <si>
    <t>NF 1184</t>
  </si>
  <si>
    <t>bags</t>
  </si>
  <si>
    <t>11 97690-0768</t>
  </si>
  <si>
    <t>NF 1490</t>
  </si>
  <si>
    <t>Marli</t>
  </si>
  <si>
    <t>Decorando com Carinho   11 94183-3670</t>
  </si>
  <si>
    <t>NF 1491</t>
  </si>
  <si>
    <t>Israel</t>
  </si>
  <si>
    <t xml:space="preserve">Montenegro Charts </t>
  </si>
  <si>
    <t>11 93429-8400</t>
  </si>
  <si>
    <t>NF 1500</t>
  </si>
  <si>
    <t xml:space="preserve">Jonathan </t>
  </si>
  <si>
    <t>Oliver Calhas *</t>
  </si>
  <si>
    <t>62 8112-5110</t>
  </si>
  <si>
    <t>NF 1492</t>
  </si>
  <si>
    <t xml:space="preserve">Wellington </t>
  </si>
  <si>
    <t>Wellington Sampaio Advogados</t>
  </si>
  <si>
    <t xml:space="preserve"> 85 9690-3331</t>
  </si>
  <si>
    <t>cloud 13</t>
  </si>
  <si>
    <t>11 99231-1361</t>
  </si>
  <si>
    <t>cloud 14</t>
  </si>
  <si>
    <t>Edimar Furtado</t>
  </si>
  <si>
    <t xml:space="preserve"> 98 8816-6403</t>
  </si>
  <si>
    <t>NF 1185</t>
  </si>
  <si>
    <t>Moments Paris</t>
  </si>
  <si>
    <t xml:space="preserve"> 11 99282-3020</t>
  </si>
  <si>
    <t>NF 1896</t>
  </si>
  <si>
    <t>Jakson</t>
  </si>
  <si>
    <t>FarmaClínica *</t>
  </si>
  <si>
    <t>61 9587-2873</t>
  </si>
  <si>
    <t xml:space="preserve">Aniuska </t>
  </si>
  <si>
    <t>SJC Bioenergia 20</t>
  </si>
  <si>
    <t>64 9282-1375</t>
  </si>
  <si>
    <t>SJC Bioenergia 21</t>
  </si>
  <si>
    <t>SJC Bioenergia 22</t>
  </si>
  <si>
    <t>NF 1560</t>
  </si>
  <si>
    <t xml:space="preserve">Gustavo </t>
  </si>
  <si>
    <t>I9 FIBRA TECH</t>
  </si>
  <si>
    <t>98 8237-6207</t>
  </si>
  <si>
    <t xml:space="preserve"> SJC Bioenergia 23</t>
  </si>
  <si>
    <t>NF 1493</t>
  </si>
  <si>
    <t>Chalitta</t>
  </si>
  <si>
    <t xml:space="preserve">Dasmari Store </t>
  </si>
  <si>
    <t>17 98152-6232</t>
  </si>
  <si>
    <t>NF 1494</t>
  </si>
  <si>
    <t xml:space="preserve">Jaqueline </t>
  </si>
  <si>
    <t xml:space="preserve"> Baby’cy </t>
  </si>
  <si>
    <t>11 91554-3388</t>
  </si>
  <si>
    <t>NF 1186</t>
  </si>
  <si>
    <t>Renato Freitas</t>
  </si>
  <si>
    <t>IMB Logística</t>
  </si>
  <si>
    <t>61 9220-0555</t>
  </si>
  <si>
    <t xml:space="preserve">GV Energia 2 </t>
  </si>
  <si>
    <t>NF 1501</t>
  </si>
  <si>
    <t>Melanie</t>
  </si>
  <si>
    <t>Jon Modas</t>
  </si>
  <si>
    <t>11 96963-2347</t>
  </si>
  <si>
    <t>NF 1187</t>
  </si>
  <si>
    <t>elias</t>
  </si>
  <si>
    <t xml:space="preserve">elias baterias </t>
  </si>
  <si>
    <t>19 99473-9733</t>
  </si>
  <si>
    <t>GV Energia 3</t>
  </si>
  <si>
    <t>NF 1188</t>
  </si>
  <si>
    <t>avalon cert</t>
  </si>
  <si>
    <t>31 8443-7086</t>
  </si>
  <si>
    <t>NF 1495</t>
  </si>
  <si>
    <t>Pilar</t>
  </si>
  <si>
    <t xml:space="preserve">Pilar del Español </t>
  </si>
  <si>
    <t xml:space="preserve"> 19 99837-3165</t>
  </si>
  <si>
    <t>NF 1561</t>
  </si>
  <si>
    <t>Evellyn Rezende</t>
  </si>
  <si>
    <t xml:space="preserve">PROTEC 3 </t>
  </si>
  <si>
    <t>35 9732-9838</t>
  </si>
  <si>
    <t>ASSEMBLEIA 1 VSL - PARA AMANHA</t>
  </si>
  <si>
    <t>ROGÉRIO</t>
  </si>
  <si>
    <t>ASSEMBLEIA 2 VSL - PARA SEXTA</t>
  </si>
  <si>
    <t>Henrique 3d premium</t>
  </si>
  <si>
    <t xml:space="preserve"> 83 9916-5056</t>
  </si>
  <si>
    <t xml:space="preserve"> ALAM Auto Center  *</t>
  </si>
  <si>
    <t xml:space="preserve"> 17 98118-2389</t>
  </si>
  <si>
    <t>AUTOMATIZA 1 3D Premium *</t>
  </si>
  <si>
    <t xml:space="preserve"> 83 9858-0304</t>
  </si>
  <si>
    <t>AUTOMATIZA  2 3D Premium</t>
  </si>
  <si>
    <t>NF 1395</t>
  </si>
  <si>
    <t xml:space="preserve">Zandra </t>
  </si>
  <si>
    <t xml:space="preserve">Zandra Daiane </t>
  </si>
  <si>
    <t xml:space="preserve"> 71 9277-3867</t>
  </si>
  <si>
    <t>NF 1502</t>
  </si>
  <si>
    <t xml:space="preserve">Helena </t>
  </si>
  <si>
    <t xml:space="preserve">G.O.A.T. Fitness </t>
  </si>
  <si>
    <t>21 99609-7033</t>
  </si>
  <si>
    <t>NF 1194</t>
  </si>
  <si>
    <t>Fagundes</t>
  </si>
  <si>
    <t xml:space="preserve">Assessoria Diogo Fagundes </t>
  </si>
  <si>
    <t>11 91354-4156</t>
  </si>
  <si>
    <t>NF 1503</t>
  </si>
  <si>
    <t>Rodrigo</t>
  </si>
  <si>
    <t xml:space="preserve">Chopp Rarden </t>
  </si>
  <si>
    <t>67 9959-5190</t>
  </si>
  <si>
    <t>NF 1504</t>
  </si>
  <si>
    <t xml:space="preserve">Arthur </t>
  </si>
  <si>
    <t>ARTUR BORGES CORTES</t>
  </si>
  <si>
    <t xml:space="preserve"> 71 9948-3334</t>
  </si>
  <si>
    <t>NF 1505</t>
  </si>
  <si>
    <t>Marcelo Sodré</t>
  </si>
  <si>
    <t>Pipoca Americana Premium</t>
  </si>
  <si>
    <t>21 98654-9254</t>
  </si>
  <si>
    <t>vagner SBM Sistemi</t>
  </si>
  <si>
    <t xml:space="preserve"> 11 98208-9294</t>
  </si>
  <si>
    <t>NF 1506</t>
  </si>
  <si>
    <t>Tony</t>
  </si>
  <si>
    <t>SMASH BURGER</t>
  </si>
  <si>
    <t>61 9193-3296</t>
  </si>
  <si>
    <t>NF 1507</t>
  </si>
  <si>
    <t>Thais</t>
  </si>
  <si>
    <t xml:space="preserve">Perícia sem segredo </t>
  </si>
  <si>
    <t>13 99799-2577</t>
  </si>
  <si>
    <t>NF 1508</t>
  </si>
  <si>
    <t>Fernando Antônio</t>
  </si>
  <si>
    <t>Laboratório Santo Antônio 4</t>
  </si>
  <si>
    <t>38 8819-1401</t>
  </si>
  <si>
    <t>NF1401</t>
  </si>
  <si>
    <t>Rui</t>
  </si>
  <si>
    <t>Amazon Brinquedos</t>
  </si>
  <si>
    <t xml:space="preserve"> 92 8117-0949</t>
  </si>
  <si>
    <t>NF 1509</t>
  </si>
  <si>
    <t>Cés</t>
  </si>
  <si>
    <t xml:space="preserve">Odonto Popular </t>
  </si>
  <si>
    <t>41 9887-4742</t>
  </si>
  <si>
    <t>NF 1224</t>
  </si>
  <si>
    <t xml:space="preserve">Skarlett Teske 1 2D *Sicoob aguardando </t>
  </si>
  <si>
    <t>66 9958-2262</t>
  </si>
  <si>
    <t>NF 1236</t>
  </si>
  <si>
    <t xml:space="preserve">Skarlett Teske 2 2D *Sicoob aguardando </t>
  </si>
  <si>
    <t>NF- 1229</t>
  </si>
  <si>
    <t>Skarlett Teske 3 2D*Sicoob aguardando</t>
  </si>
  <si>
    <t>NF - 1402</t>
  </si>
  <si>
    <t>DR. SAÚDE GASTROINTESTINAL (logo)</t>
  </si>
  <si>
    <t>37 9866-0014</t>
  </si>
  <si>
    <t>Leonardo</t>
  </si>
  <si>
    <t>DC Nutrition * 04/04</t>
  </si>
  <si>
    <t>65 9626-7144</t>
  </si>
  <si>
    <t>NF 1403</t>
  </si>
  <si>
    <t>Marcus</t>
  </si>
  <si>
    <t>MVC Logística</t>
  </si>
  <si>
    <t>11 94726-8841</t>
  </si>
  <si>
    <t>NF 1510</t>
  </si>
  <si>
    <t xml:space="preserve">VITTALICE </t>
  </si>
  <si>
    <t>41 8855-2246</t>
  </si>
  <si>
    <t>NF 1195</t>
  </si>
  <si>
    <t xml:space="preserve">Luciano </t>
  </si>
  <si>
    <t xml:space="preserve">TORQUE </t>
  </si>
  <si>
    <t>66 8118-1476</t>
  </si>
  <si>
    <t>NF 1156</t>
  </si>
  <si>
    <r>
      <rPr>
        <rFont val="Arial"/>
        <color theme="1"/>
      </rPr>
      <t xml:space="preserve">Equipe BR Cassino 1   </t>
    </r>
    <r>
      <rPr>
        <rFont val="Arial"/>
        <color rgb="FFFF0000"/>
      </rPr>
      <t xml:space="preserve">Nova locução </t>
    </r>
  </si>
  <si>
    <t>NF 1562</t>
  </si>
  <si>
    <t>Ricardo</t>
  </si>
  <si>
    <t>Trix Print Brasil</t>
  </si>
  <si>
    <t>11 94239-2688</t>
  </si>
  <si>
    <t>NF 1511</t>
  </si>
  <si>
    <t>Barbara</t>
  </si>
  <si>
    <t xml:space="preserve">Comil </t>
  </si>
  <si>
    <t>54 3520-7784</t>
  </si>
  <si>
    <t>NF 1512</t>
  </si>
  <si>
    <t xml:space="preserve"> Case Beer</t>
  </si>
  <si>
    <t>11 91478-3437</t>
  </si>
  <si>
    <t xml:space="preserve">Douglas Demetrio  </t>
  </si>
  <si>
    <t>48 9905-6742</t>
  </si>
  <si>
    <t>NF 1513</t>
  </si>
  <si>
    <t xml:space="preserve"> Jules</t>
  </si>
  <si>
    <t xml:space="preserve">Mão Na Roda </t>
  </si>
  <si>
    <t>31 9986-4160</t>
  </si>
  <si>
    <t>STYLLUS painéis *</t>
  </si>
  <si>
    <t xml:space="preserve"> 62 9394-0322</t>
  </si>
  <si>
    <t>NF 1514</t>
  </si>
  <si>
    <t>Rosita</t>
  </si>
  <si>
    <t>Raki RK 3</t>
  </si>
  <si>
    <t>41 9500-7272</t>
  </si>
  <si>
    <t>NF 1897</t>
  </si>
  <si>
    <t xml:space="preserve">Antonio </t>
  </si>
  <si>
    <t>Antonio Pereira Música  (JONATHA) *</t>
  </si>
  <si>
    <t>77 9941-7922</t>
  </si>
  <si>
    <t>NF 1196</t>
  </si>
  <si>
    <t xml:space="preserve">Chalé Pizzaria </t>
  </si>
  <si>
    <t xml:space="preserve"> 32 9901-7773</t>
  </si>
  <si>
    <t>NF 1515</t>
  </si>
  <si>
    <t>Conrado</t>
  </si>
  <si>
    <t xml:space="preserve">Pacheco Radiadore 1 </t>
  </si>
  <si>
    <t>48 8876-0095</t>
  </si>
  <si>
    <t>NF 1516</t>
  </si>
  <si>
    <t xml:space="preserve">Pacheco Radiadore 2 </t>
  </si>
  <si>
    <t>NF 1197</t>
  </si>
  <si>
    <t xml:space="preserve">Biocampos </t>
  </si>
  <si>
    <t xml:space="preserve"> 41 9851-8649</t>
  </si>
  <si>
    <t>NF 1519</t>
  </si>
  <si>
    <t>André</t>
  </si>
  <si>
    <t>André  Grupo All Net</t>
  </si>
  <si>
    <t>21 99499-1600</t>
  </si>
  <si>
    <t>NF 1520</t>
  </si>
  <si>
    <t xml:space="preserve">Fabiula </t>
  </si>
  <si>
    <t>Franchise4u</t>
  </si>
  <si>
    <t>11 95247-4794</t>
  </si>
  <si>
    <t>NF 1521</t>
  </si>
  <si>
    <r>
      <rPr>
        <rFont val="Calibri, sans-serif"/>
        <color rgb="FF000000"/>
        <sz val="11.0"/>
      </rPr>
      <t>Ativo Moeda 6 - LOCUÇÃO</t>
    </r>
    <r>
      <rPr>
        <rFont val="Calibri, sans-serif"/>
        <color rgb="FFFFFF00"/>
        <sz val="11.0"/>
      </rPr>
      <t xml:space="preserve"> (KAUA)</t>
    </r>
  </si>
  <si>
    <t>63 9287-6336</t>
  </si>
  <si>
    <r>
      <rPr>
        <rFont val="Calibri, sans-serif"/>
        <color rgb="FF000000"/>
        <sz val="11.0"/>
      </rPr>
      <t xml:space="preserve">Ativo Moeda 7 - LOCUÇÃO - </t>
    </r>
    <r>
      <rPr>
        <rFont val="Calibri, sans-serif"/>
        <color rgb="FFFFFF00"/>
        <sz val="11.0"/>
      </rPr>
      <t xml:space="preserve"> (KAUA)</t>
    </r>
  </si>
  <si>
    <r>
      <rPr>
        <rFont val="Arial"/>
        <color theme="1"/>
      </rPr>
      <t xml:space="preserve">Ativo Moeda 8 - LOCUÇÃO </t>
    </r>
    <r>
      <rPr>
        <rFont val="Arial"/>
        <color rgb="FFFFFF00"/>
      </rPr>
      <t>-  (KAUA)</t>
    </r>
  </si>
  <si>
    <t>NF 1198</t>
  </si>
  <si>
    <t xml:space="preserve">Maguino Urano </t>
  </si>
  <si>
    <t xml:space="preserve"> 92 8186-9415</t>
  </si>
  <si>
    <t>NF 1522</t>
  </si>
  <si>
    <t>ATLAS SOFT</t>
  </si>
  <si>
    <t>11 94995-3711</t>
  </si>
  <si>
    <t>NF 1523</t>
  </si>
  <si>
    <t xml:space="preserve">Adriana </t>
  </si>
  <si>
    <t>Adriana Benia Psicóloga</t>
  </si>
  <si>
    <t>11 97977-3819</t>
  </si>
  <si>
    <t xml:space="preserve">FBR SERVICE METALMECÂNICA 07/02 </t>
  </si>
  <si>
    <t>27 99933-4887</t>
  </si>
  <si>
    <t>NF 1898</t>
  </si>
  <si>
    <t xml:space="preserve"> ALVA PACTUAL BANK *</t>
  </si>
  <si>
    <t xml:space="preserve"> 61 8441-3842</t>
  </si>
  <si>
    <t>NF 1201</t>
  </si>
  <si>
    <t>Barbearia de Respeito</t>
  </si>
  <si>
    <t xml:space="preserve"> 44 8426-6127</t>
  </si>
  <si>
    <t>NF 1524</t>
  </si>
  <si>
    <t>Renato Serpeloni</t>
  </si>
  <si>
    <t xml:space="preserve">Relu Magazine </t>
  </si>
  <si>
    <t>11 98394-3626</t>
  </si>
  <si>
    <t>NF 1525</t>
  </si>
  <si>
    <t>Guilherme</t>
  </si>
  <si>
    <t xml:space="preserve">Guilherme Queiroz Advogado </t>
  </si>
  <si>
    <t>21 98899-0640</t>
  </si>
  <si>
    <t>NF 1199</t>
  </si>
  <si>
    <t>GRAN DIESEL</t>
  </si>
  <si>
    <t xml:space="preserve"> 19 98234-2335</t>
  </si>
  <si>
    <t>NF 1200</t>
  </si>
  <si>
    <t>Arthur Garbin</t>
  </si>
  <si>
    <t xml:space="preserve"> EMBRAPAC</t>
  </si>
  <si>
    <t xml:space="preserve"> 11 95396-5858</t>
  </si>
  <si>
    <t>NF 1396</t>
  </si>
  <si>
    <t>DHIOGO</t>
  </si>
  <si>
    <t>VILA BRASIL 2</t>
  </si>
  <si>
    <t>62 9138-5541</t>
  </si>
  <si>
    <t>VILA BRASIL 3</t>
  </si>
  <si>
    <t>NF 1526</t>
  </si>
  <si>
    <t xml:space="preserve">Breno </t>
  </si>
  <si>
    <t xml:space="preserve"> Fama Produções</t>
  </si>
  <si>
    <t>24 98808-4858</t>
  </si>
  <si>
    <t>NF 1527</t>
  </si>
  <si>
    <t xml:space="preserve">Cont-e Consultoria Contábil </t>
  </si>
  <si>
    <t>24 99943-5411</t>
  </si>
  <si>
    <t>NF 1528</t>
  </si>
  <si>
    <t>Claudio</t>
  </si>
  <si>
    <t>SeaReadup 1</t>
  </si>
  <si>
    <t>24 99958-0344</t>
  </si>
  <si>
    <t>NF 1529</t>
  </si>
  <si>
    <t>SeaReadup 2</t>
  </si>
  <si>
    <t>NF 1530</t>
  </si>
  <si>
    <t>Lucas Felipe</t>
  </si>
  <si>
    <t xml:space="preserve">Gesduck </t>
  </si>
  <si>
    <t>81 9305-2412</t>
  </si>
  <si>
    <t>NF 1531</t>
  </si>
  <si>
    <t>Zacarias Xavier</t>
  </si>
  <si>
    <t>Um Espaço.Com</t>
  </si>
  <si>
    <t>48 9810-3822</t>
  </si>
  <si>
    <t>NF 1202</t>
  </si>
  <si>
    <t xml:space="preserve">DCLIMAR </t>
  </si>
  <si>
    <t xml:space="preserve"> 31 7252-9523</t>
  </si>
  <si>
    <t>NF 1534</t>
  </si>
  <si>
    <t>Paulo Roberto</t>
  </si>
  <si>
    <t>Nova Campina RH</t>
  </si>
  <si>
    <t>19 99818-2684</t>
  </si>
  <si>
    <t>NF 1230</t>
  </si>
  <si>
    <t xml:space="preserve"> Açaí Anoriar *</t>
  </si>
  <si>
    <t>92 9417-0409</t>
  </si>
  <si>
    <t>NF 1203</t>
  </si>
  <si>
    <t xml:space="preserve"> Mirabella</t>
  </si>
  <si>
    <t xml:space="preserve"> 89 9444-7302</t>
  </si>
  <si>
    <t>NF 1204</t>
  </si>
  <si>
    <t>andrea</t>
  </si>
  <si>
    <t>uniodonto</t>
  </si>
  <si>
    <t>19 99867-3750</t>
  </si>
  <si>
    <t>NF 1205</t>
  </si>
  <si>
    <t xml:space="preserve">caue </t>
  </si>
  <si>
    <t>marrafas bike sexta</t>
  </si>
  <si>
    <t>11 99523-0854</t>
  </si>
  <si>
    <t xml:space="preserve">Elba </t>
  </si>
  <si>
    <t xml:space="preserve">sj consultoria 5 POST </t>
  </si>
  <si>
    <t>71 4103-5222</t>
  </si>
  <si>
    <t>NF 1206</t>
  </si>
  <si>
    <t>PGTRACK</t>
  </si>
  <si>
    <t>42 9952-1111</t>
  </si>
  <si>
    <t>NF 1535</t>
  </si>
  <si>
    <t>Alderi</t>
  </si>
  <si>
    <t xml:space="preserve">Brandão Glass </t>
  </si>
  <si>
    <t>11 98855-5435</t>
  </si>
  <si>
    <t>NF 1207</t>
  </si>
  <si>
    <t>gleydson</t>
  </si>
  <si>
    <t>agro car</t>
  </si>
  <si>
    <t>69 9940-9067</t>
  </si>
  <si>
    <t>NF 1536</t>
  </si>
  <si>
    <t xml:space="preserve">Lariza </t>
  </si>
  <si>
    <t xml:space="preserve">Lariza cosméticos </t>
  </si>
  <si>
    <t>98 8336-3088</t>
  </si>
  <si>
    <t>NF 1231</t>
  </si>
  <si>
    <t xml:space="preserve">APLIK 1 3D Premium </t>
  </si>
  <si>
    <t>46 8810-2633</t>
  </si>
  <si>
    <t xml:space="preserve">APLIK  2 3D Premium </t>
  </si>
  <si>
    <t>NF 1208</t>
  </si>
  <si>
    <t>Alexandre Gomes</t>
  </si>
  <si>
    <t>Operantes do Abacaxi</t>
  </si>
  <si>
    <t xml:space="preserve"> 82 8103-3827</t>
  </si>
  <si>
    <t>NF 1209</t>
  </si>
  <si>
    <t xml:space="preserve">Vitor </t>
  </si>
  <si>
    <t xml:space="preserve">VCM ASSESSORIA CONTÁBIL </t>
  </si>
  <si>
    <t>12 98126-6106</t>
  </si>
  <si>
    <t>NF 1210</t>
  </si>
  <si>
    <t>Sena Decorações</t>
  </si>
  <si>
    <t xml:space="preserve"> 21 98303-1560</t>
  </si>
  <si>
    <t>NF 1563</t>
  </si>
  <si>
    <t>Jhonatan</t>
  </si>
  <si>
    <t>Lisa + Passageiro *</t>
  </si>
  <si>
    <t>67 9655-2774</t>
  </si>
  <si>
    <t>NF 1564</t>
  </si>
  <si>
    <t xml:space="preserve">Ícaro </t>
  </si>
  <si>
    <t xml:space="preserve">Randoli Solar  3D Premium </t>
  </si>
  <si>
    <t>66 9942-8079</t>
  </si>
  <si>
    <t xml:space="preserve">Randoli Solar </t>
  </si>
  <si>
    <t xml:space="preserve">PAGO </t>
  </si>
  <si>
    <t>NF 1211</t>
  </si>
  <si>
    <t>Ricardo Araújo</t>
  </si>
  <si>
    <t>LUCIANO TOUR</t>
  </si>
  <si>
    <t xml:space="preserve"> 84 9460-2570</t>
  </si>
  <si>
    <t>NF 1565</t>
  </si>
  <si>
    <t>AMMAPP *</t>
  </si>
  <si>
    <t xml:space="preserve"> 11 98721-0786</t>
  </si>
  <si>
    <t>NF 1537</t>
  </si>
  <si>
    <t>Fernando</t>
  </si>
  <si>
    <t>Personalizados F&amp;E 1</t>
  </si>
  <si>
    <t>11 96242-7981</t>
  </si>
  <si>
    <t>NF 1539</t>
  </si>
  <si>
    <t>Gilmar</t>
  </si>
  <si>
    <t xml:space="preserve">Yellow Tour </t>
  </si>
  <si>
    <t>13 99784-8281</t>
  </si>
  <si>
    <t>NF 1239</t>
  </si>
  <si>
    <t>Richardson Oliveira</t>
  </si>
  <si>
    <t>Vale do Sol  *</t>
  </si>
  <si>
    <t>63 9282-4823</t>
  </si>
  <si>
    <t>NF 1540</t>
  </si>
  <si>
    <t xml:space="preserve">Felipe </t>
  </si>
  <si>
    <t>Guias do Brasil 2</t>
  </si>
  <si>
    <t>84 9945-0925</t>
  </si>
  <si>
    <t>NF 1541</t>
  </si>
  <si>
    <t>Guias do Brasil 3</t>
  </si>
  <si>
    <t>NF 1212</t>
  </si>
  <si>
    <t>Felipe GNV</t>
  </si>
  <si>
    <t xml:space="preserve"> 11 98434-7019</t>
  </si>
  <si>
    <t>NF 1566</t>
  </si>
  <si>
    <t>Rodrigo Cruz</t>
  </si>
  <si>
    <t>Meu Uniforme  *</t>
  </si>
  <si>
    <t>11 98232-4419</t>
  </si>
  <si>
    <t>NF 1542</t>
  </si>
  <si>
    <t>Julio</t>
  </si>
  <si>
    <t xml:space="preserve">Anju Transportes </t>
  </si>
  <si>
    <t>41 9666-4772</t>
  </si>
  <si>
    <t>NF 1567</t>
  </si>
  <si>
    <t xml:space="preserve">Rayssa </t>
  </si>
  <si>
    <t>Imobecred</t>
  </si>
  <si>
    <t>17 99663-9011</t>
  </si>
  <si>
    <t>NF 1213</t>
  </si>
  <si>
    <t>tatiana</t>
  </si>
  <si>
    <t>tatiana salão de beleza</t>
  </si>
  <si>
    <t xml:space="preserve"> 61 8656-1854</t>
  </si>
  <si>
    <t>NF 1543</t>
  </si>
  <si>
    <t>Jayme</t>
  </si>
  <si>
    <t xml:space="preserve">Jayme Amorim </t>
  </si>
  <si>
    <t>61 9994-9950</t>
  </si>
  <si>
    <t xml:space="preserve">aldir </t>
  </si>
  <si>
    <t xml:space="preserve">aldir guimarães * </t>
  </si>
  <si>
    <t>31 8279-8497</t>
  </si>
  <si>
    <t>NF 1544</t>
  </si>
  <si>
    <t>Doutor Albuquerque 1 ( JONATHA)</t>
  </si>
  <si>
    <t xml:space="preserve"> 11 97441-3414</t>
  </si>
  <si>
    <t>NF 1545</t>
  </si>
  <si>
    <t>Charaba Plataforma 360</t>
  </si>
  <si>
    <t xml:space="preserve"> 11 98047-5333</t>
  </si>
  <si>
    <t>NF 1214</t>
  </si>
  <si>
    <t xml:space="preserve"> Nakomb Assessoria</t>
  </si>
  <si>
    <t xml:space="preserve"> 11 99984-7371</t>
  </si>
  <si>
    <t>Antonio Carlos 13</t>
  </si>
  <si>
    <t>NF 1215</t>
  </si>
  <si>
    <t xml:space="preserve">Rodrigo Novais </t>
  </si>
  <si>
    <t xml:space="preserve"> 41 8441-5011</t>
  </si>
  <si>
    <t>NF 1546</t>
  </si>
  <si>
    <t>Mohamed</t>
  </si>
  <si>
    <t xml:space="preserve">Lar Têxtil </t>
  </si>
  <si>
    <t>11 97264-1522</t>
  </si>
  <si>
    <t>nf 1517</t>
  </si>
  <si>
    <t>Claudilon</t>
  </si>
  <si>
    <t>Borghetti Logística  SEGUNDA</t>
  </si>
  <si>
    <t>11 97214-2088</t>
  </si>
  <si>
    <t>NF 1216</t>
  </si>
  <si>
    <t xml:space="preserve">cláudia hespana </t>
  </si>
  <si>
    <t xml:space="preserve"> 11 98662-3417</t>
  </si>
  <si>
    <t>NF 1547</t>
  </si>
  <si>
    <t>Angel</t>
  </si>
  <si>
    <t xml:space="preserve">terapia_e_se </t>
  </si>
  <si>
    <t>47 9146-0270</t>
  </si>
  <si>
    <t>Tropa do Urso *</t>
  </si>
  <si>
    <t>45 9856-1446</t>
  </si>
  <si>
    <t>NF 1217</t>
  </si>
  <si>
    <t>Magda Semi Joias</t>
  </si>
  <si>
    <t xml:space="preserve"> 93 8407-2845</t>
  </si>
  <si>
    <t>NF 1218</t>
  </si>
  <si>
    <r>
      <rPr>
        <rFont val="Arial"/>
        <color theme="1"/>
      </rPr>
      <t xml:space="preserve">Arthur Soares 1 </t>
    </r>
    <r>
      <rPr>
        <rFont val="Arial"/>
        <color rgb="FFFFFF00"/>
      </rPr>
      <t>olhar planilha feve 21/02</t>
    </r>
  </si>
  <si>
    <t xml:space="preserve"> 61 9211-3392</t>
  </si>
  <si>
    <t>NF 1568</t>
  </si>
  <si>
    <t>Elton</t>
  </si>
  <si>
    <t xml:space="preserve"> DG - Drywall </t>
  </si>
  <si>
    <t>41 9549-0702</t>
  </si>
  <si>
    <t>Júnior</t>
  </si>
  <si>
    <t>Júnior  Açougue (KOMMO) * não responde.</t>
  </si>
  <si>
    <t>86 99947-1530</t>
  </si>
  <si>
    <t>NF 1611</t>
  </si>
  <si>
    <t>Vinci Laboratório 3 2D RESTANTE DE PG</t>
  </si>
  <si>
    <t xml:space="preserve">GRUPO </t>
  </si>
  <si>
    <t>NF 1219</t>
  </si>
  <si>
    <t xml:space="preserve"> Rick Eletro</t>
  </si>
  <si>
    <t xml:space="preserve"> 11 97248-8229</t>
  </si>
  <si>
    <t>NF 1569</t>
  </si>
  <si>
    <t>Jonatas</t>
  </si>
  <si>
    <t xml:space="preserve">JB Agrícola </t>
  </si>
  <si>
    <t>64 9271-0468</t>
  </si>
  <si>
    <t>NF 1570</t>
  </si>
  <si>
    <t>Renato</t>
  </si>
  <si>
    <t>c.i.a.decredito</t>
  </si>
  <si>
    <t>11 99922-7021</t>
  </si>
  <si>
    <t>NF 1220</t>
  </si>
  <si>
    <t xml:space="preserve">Fabinho - Limpeza </t>
  </si>
  <si>
    <t>14 99680-7327</t>
  </si>
  <si>
    <t>NF 1571</t>
  </si>
  <si>
    <t>Robson Tavares.</t>
  </si>
  <si>
    <t xml:space="preserve"> Impacto Crédit</t>
  </si>
  <si>
    <t xml:space="preserve"> 22 99618-3550</t>
  </si>
  <si>
    <t>NF 1572</t>
  </si>
  <si>
    <t>Cativeiro Paintball</t>
  </si>
  <si>
    <t>48 9920-6715</t>
  </si>
  <si>
    <t>NF 1573</t>
  </si>
  <si>
    <t>Prisma Solar PACOTE / Michelle PG</t>
  </si>
  <si>
    <t xml:space="preserve"> 98 8140-9625</t>
  </si>
  <si>
    <t>NF 1532</t>
  </si>
  <si>
    <t>augusto</t>
  </si>
  <si>
    <t>augusto rta</t>
  </si>
  <si>
    <t>91 8189-6785</t>
  </si>
  <si>
    <t xml:space="preserve">James </t>
  </si>
  <si>
    <t>DIFERENÇA MARINHA *DIA 04/02*</t>
  </si>
  <si>
    <t>21 98253-1919</t>
  </si>
  <si>
    <t>Mundinet Telecom  2</t>
  </si>
  <si>
    <t>88 9724-1817</t>
  </si>
  <si>
    <t>NF 1574</t>
  </si>
  <si>
    <t xml:space="preserve">Thiago </t>
  </si>
  <si>
    <t xml:space="preserve"> Primeberry </t>
  </si>
  <si>
    <t>31 9673-6972</t>
  </si>
  <si>
    <t>NF 1899</t>
  </si>
  <si>
    <t>Laboratório Guilherme Ribeiro 3D Premium</t>
  </si>
  <si>
    <t>24 98170-7041</t>
  </si>
  <si>
    <t>NF 1612</t>
  </si>
  <si>
    <t>Bernardo</t>
  </si>
  <si>
    <t xml:space="preserve">BDW Engenharia &amp; Arquitetura </t>
  </si>
  <si>
    <t>47 9138-0023</t>
  </si>
  <si>
    <t>NF 1584</t>
  </si>
  <si>
    <t xml:space="preserve">Djalma </t>
  </si>
  <si>
    <t>TEC Engenharia 2 ( DANIEL )</t>
  </si>
  <si>
    <t>61 9654-8534</t>
  </si>
  <si>
    <t xml:space="preserve">Prisma Solar  1 3D premium </t>
  </si>
  <si>
    <t>NF 1232</t>
  </si>
  <si>
    <t>michelle</t>
  </si>
  <si>
    <t xml:space="preserve">michelle rh </t>
  </si>
  <si>
    <t>48 8441-6106</t>
  </si>
  <si>
    <t>NF 1613</t>
  </si>
  <si>
    <t xml:space="preserve">Humberto Piagentini </t>
  </si>
  <si>
    <t>Strike Boliche</t>
  </si>
  <si>
    <t>11 98997-1267</t>
  </si>
  <si>
    <t>NF 1575</t>
  </si>
  <si>
    <t>Jeffer</t>
  </si>
  <si>
    <t>Jeffer Peres Vice</t>
  </si>
  <si>
    <t>67 9638-7510</t>
  </si>
  <si>
    <t>Ecodoppler 20</t>
  </si>
  <si>
    <t xml:space="preserve"> 27 99823-6429</t>
  </si>
  <si>
    <t>NF 1576</t>
  </si>
  <si>
    <t>Lecticia</t>
  </si>
  <si>
    <t>Lobofilhk</t>
  </si>
  <si>
    <t>61 8145-9833</t>
  </si>
  <si>
    <t>Espaço Plenamente *</t>
  </si>
  <si>
    <t xml:space="preserve"> 19 99647-7920</t>
  </si>
  <si>
    <t>NF 1585</t>
  </si>
  <si>
    <t>Diego Renovato</t>
  </si>
  <si>
    <t>Dr. Shape Anápolis</t>
  </si>
  <si>
    <t xml:space="preserve"> 62 9972-1694</t>
  </si>
  <si>
    <t>NF 1587</t>
  </si>
  <si>
    <t xml:space="preserve">Moíses </t>
  </si>
  <si>
    <t>Casa das Roçadeiras 2</t>
  </si>
  <si>
    <t>49 9973-1329</t>
  </si>
  <si>
    <t>NF 1588</t>
  </si>
  <si>
    <t>Virlaini</t>
  </si>
  <si>
    <t xml:space="preserve">Supletivo EJA/EAD </t>
  </si>
  <si>
    <t>17 99247-1195</t>
  </si>
  <si>
    <t>NF 1900</t>
  </si>
  <si>
    <t>Jorgeanne</t>
  </si>
  <si>
    <t xml:space="preserve">Mistercase Cases </t>
  </si>
  <si>
    <t>21 99273-4480</t>
  </si>
  <si>
    <t>NF 1589</t>
  </si>
  <si>
    <t>Glaydston</t>
  </si>
  <si>
    <t>Vaccine Care *</t>
  </si>
  <si>
    <t xml:space="preserve"> 61 8188-0746</t>
  </si>
  <si>
    <t xml:space="preserve">Agridoce 3D PREMIUM </t>
  </si>
  <si>
    <t xml:space="preserve"> 21 96825-1358</t>
  </si>
  <si>
    <t>NF 1233</t>
  </si>
  <si>
    <t>zlr consultoria</t>
  </si>
  <si>
    <t>11 99122-7566</t>
  </si>
  <si>
    <t>NF 1234</t>
  </si>
  <si>
    <t>débora ribeiro *</t>
  </si>
  <si>
    <t>42 9902-2709</t>
  </si>
  <si>
    <t>NF 1614</t>
  </si>
  <si>
    <t>Amazon Ranch Wakepark *</t>
  </si>
  <si>
    <t>92 9982-9797</t>
  </si>
  <si>
    <t>NF 1590</t>
  </si>
  <si>
    <t>Alex</t>
  </si>
  <si>
    <t>SD House</t>
  </si>
  <si>
    <t>41 9652-7125</t>
  </si>
  <si>
    <t xml:space="preserve"> BrásVidros</t>
  </si>
  <si>
    <t xml:space="preserve"> 64 9962-0310</t>
  </si>
  <si>
    <t xml:space="preserve">Rosier Marry  </t>
  </si>
  <si>
    <t>11 96175-1103</t>
  </si>
  <si>
    <t>NF 1235</t>
  </si>
  <si>
    <t>junior</t>
  </si>
  <si>
    <t xml:space="preserve">hb hospital 3D premium </t>
  </si>
  <si>
    <t xml:space="preserve"> 69 9357-9797</t>
  </si>
  <si>
    <t>NF 1240</t>
  </si>
  <si>
    <t xml:space="preserve"> M’arts Gráfica  3D premium </t>
  </si>
  <si>
    <t>11 98679-9295</t>
  </si>
  <si>
    <t>rca online 4</t>
  </si>
  <si>
    <t xml:space="preserve">Priscila </t>
  </si>
  <si>
    <t>confiare instituto clinico 3</t>
  </si>
  <si>
    <t>61 8241-4566</t>
  </si>
  <si>
    <t>NF 1901</t>
  </si>
  <si>
    <t xml:space="preserve">Jorge </t>
  </si>
  <si>
    <t xml:space="preserve">BioSan Sol * só irá pagar depois de pronto </t>
  </si>
  <si>
    <t>351 918 281 005</t>
  </si>
  <si>
    <t>NF 1591</t>
  </si>
  <si>
    <t xml:space="preserve">Ana Paula </t>
  </si>
  <si>
    <t>Agência do oléo  URGENTE</t>
  </si>
  <si>
    <t>31 9144-0111</t>
  </si>
  <si>
    <t>NF 1241</t>
  </si>
  <si>
    <t xml:space="preserve">RACONT SOLUÇÕES LOCUÇÃO </t>
  </si>
  <si>
    <t xml:space="preserve"> 61 8362-7001</t>
  </si>
  <si>
    <t>nf 1458</t>
  </si>
  <si>
    <t>Wenicius</t>
  </si>
  <si>
    <t>Aline Molin</t>
  </si>
  <si>
    <t>65 9995-4848</t>
  </si>
  <si>
    <t>NF 1592</t>
  </si>
  <si>
    <t>Mariana</t>
  </si>
  <si>
    <t xml:space="preserve">Pingos de Fé Doces </t>
  </si>
  <si>
    <t>14 99604-3817</t>
  </si>
  <si>
    <t>NF 1615</t>
  </si>
  <si>
    <t xml:space="preserve">Edlon Júnir Premium </t>
  </si>
  <si>
    <t>62 9702-5076</t>
  </si>
  <si>
    <t xml:space="preserve">rafaelly coelho </t>
  </si>
  <si>
    <t xml:space="preserve"> 47 9938-6555</t>
  </si>
  <si>
    <t xml:space="preserve">Comil Ônibus 1 </t>
  </si>
  <si>
    <t>NF 1242</t>
  </si>
  <si>
    <t>Belffi Serviços</t>
  </si>
  <si>
    <t>27 99605-4127</t>
  </si>
  <si>
    <t>NF 1593</t>
  </si>
  <si>
    <t>Robson</t>
  </si>
  <si>
    <t>ABNT 1</t>
  </si>
  <si>
    <t xml:space="preserve"> 61 8458-6717</t>
  </si>
  <si>
    <t>ABNT 2</t>
  </si>
  <si>
    <t>NF 1243</t>
  </si>
  <si>
    <t>anderson rosa</t>
  </si>
  <si>
    <t>new pegasus</t>
  </si>
  <si>
    <t xml:space="preserve"> 65 9989-6934</t>
  </si>
  <si>
    <t>NF1459</t>
  </si>
  <si>
    <t>GILSON</t>
  </si>
  <si>
    <t xml:space="preserve"> Ministério Cristão de Apoio 2</t>
  </si>
  <si>
    <t>21 98273-1616</t>
  </si>
  <si>
    <t>NF 1244</t>
  </si>
  <si>
    <t xml:space="preserve">viviane </t>
  </si>
  <si>
    <t xml:space="preserve">fuse racing </t>
  </si>
  <si>
    <t>41 8464-6794</t>
  </si>
  <si>
    <t>NF 1245</t>
  </si>
  <si>
    <t>Orestes Advocacia</t>
  </si>
  <si>
    <t xml:space="preserve"> 31 8508-9251</t>
  </si>
  <si>
    <t>NF 1460</t>
  </si>
  <si>
    <t>ANDAIMES E EQUIPAMENTOS</t>
  </si>
  <si>
    <t>24 98889-0162</t>
  </si>
  <si>
    <t>NF1461</t>
  </si>
  <si>
    <t>Textil Abril</t>
  </si>
  <si>
    <t>34 9332-8000</t>
  </si>
  <si>
    <t>NF 1246</t>
  </si>
  <si>
    <t>Banho e Tosa Jó de Patas *</t>
  </si>
  <si>
    <t xml:space="preserve"> 86 9866-9388</t>
  </si>
  <si>
    <t>NF 1594</t>
  </si>
  <si>
    <t xml:space="preserve">Bruno </t>
  </si>
  <si>
    <t>Casa La Braba</t>
  </si>
  <si>
    <t>11 97614-5056</t>
  </si>
  <si>
    <t>NF 1247</t>
  </si>
  <si>
    <t>HIAGO</t>
  </si>
  <si>
    <t>CABANAS BEACH</t>
  </si>
  <si>
    <t xml:space="preserve"> 37 9838-2047</t>
  </si>
  <si>
    <t>NF 1595</t>
  </si>
  <si>
    <t>Frigigold</t>
  </si>
  <si>
    <t>51 9130-7620</t>
  </si>
  <si>
    <t>NF 1902</t>
  </si>
  <si>
    <t>Surf-Village 3D Premium *</t>
  </si>
  <si>
    <t>85 8158-8417</t>
  </si>
  <si>
    <t>NF 1596</t>
  </si>
  <si>
    <t>Anderson</t>
  </si>
  <si>
    <t xml:space="preserve">Summit Planos </t>
  </si>
  <si>
    <t>48 9980-8919</t>
  </si>
  <si>
    <t>carlos</t>
  </si>
  <si>
    <t xml:space="preserve">alavanca financeira </t>
  </si>
  <si>
    <t>11 98929-3217</t>
  </si>
  <si>
    <t>MÁRCIA PAULA</t>
  </si>
  <si>
    <t xml:space="preserve">pedra nova </t>
  </si>
  <si>
    <t>11 99105-8809</t>
  </si>
  <si>
    <t>NF 1249</t>
  </si>
  <si>
    <t>RICARDO LIMA</t>
  </si>
  <si>
    <t>51 8023-2111</t>
  </si>
  <si>
    <t>NF 1250</t>
  </si>
  <si>
    <t>Caçador</t>
  </si>
  <si>
    <t xml:space="preserve"> 67 9880-3844</t>
  </si>
  <si>
    <t>NF 1597</t>
  </si>
  <si>
    <r>
      <rPr>
        <rFont val="Arial"/>
        <color theme="1"/>
      </rPr>
      <t xml:space="preserve">ATIVO MOEDA 9  LOCUÇÃO - </t>
    </r>
    <r>
      <rPr>
        <rFont val="Arial"/>
        <color rgb="FFFFFF00"/>
      </rPr>
      <t>kaua</t>
    </r>
  </si>
  <si>
    <r>
      <rPr>
        <rFont val="Arial"/>
        <color rgb="FF000000"/>
      </rPr>
      <t xml:space="preserve">ATIVO MOEDA 10  LOCUÇÃO - </t>
    </r>
    <r>
      <rPr>
        <rFont val="Arial"/>
        <color rgb="FFFFFF00"/>
      </rPr>
      <t>kaua</t>
    </r>
  </si>
  <si>
    <t>NF 1598</t>
  </si>
  <si>
    <t>Fábio Paes</t>
  </si>
  <si>
    <t xml:space="preserve">Clínica Veterinária Meriti </t>
  </si>
  <si>
    <t>24 98115-4343</t>
  </si>
  <si>
    <t>NF 1251</t>
  </si>
  <si>
    <t xml:space="preserve"> Grupo de Compras Coletivas </t>
  </si>
  <si>
    <t>16 99414-8446</t>
  </si>
  <si>
    <t xml:space="preserve"> RR Copiadoras  *</t>
  </si>
  <si>
    <t>11 93032-3096</t>
  </si>
  <si>
    <t xml:space="preserve">Evandro </t>
  </si>
  <si>
    <t xml:space="preserve">Solução Sustentável Logo * CANCELADA </t>
  </si>
  <si>
    <t>16 98185-5927</t>
  </si>
  <si>
    <t>Solução Sustentável  Aguadar Logo  * não vai fazer agora  ( Ta sobrando R$60)</t>
  </si>
  <si>
    <t>NF 1599</t>
  </si>
  <si>
    <t>marcus quintanilha</t>
  </si>
  <si>
    <t>NF 1600</t>
  </si>
  <si>
    <t>Granado</t>
  </si>
  <si>
    <t xml:space="preserve">Granado Team </t>
  </si>
  <si>
    <t>61 8123-9150</t>
  </si>
  <si>
    <t>NF 1252</t>
  </si>
  <si>
    <t xml:space="preserve">Restaurante Sabor Caseiro </t>
  </si>
  <si>
    <t xml:space="preserve"> 47 9147-5365</t>
  </si>
  <si>
    <t>NF 1601</t>
  </si>
  <si>
    <t>Conceito optico (FORMATO)</t>
  </si>
  <si>
    <t>31 9198-5680</t>
  </si>
  <si>
    <t>NF 1602</t>
  </si>
  <si>
    <t>ALLSOL 1 - MICHELE PG</t>
  </si>
  <si>
    <t>84 9401-1050</t>
  </si>
  <si>
    <t>NF 1603</t>
  </si>
  <si>
    <t xml:space="preserve">M.A Pelúcias </t>
  </si>
  <si>
    <t>85 9209-5474</t>
  </si>
  <si>
    <t>NF 1604</t>
  </si>
  <si>
    <t>Vanildo</t>
  </si>
  <si>
    <t>Silveira Mecanica</t>
  </si>
  <si>
    <t xml:space="preserve"> 66 9974-6803</t>
  </si>
  <si>
    <t>NF 1253</t>
  </si>
  <si>
    <t xml:space="preserve"> Dueto do Dentinho 3D Premium  /Michele PG</t>
  </si>
  <si>
    <t>NF 1617</t>
  </si>
  <si>
    <t>Dzi Aviaton 3D Premium</t>
  </si>
  <si>
    <t xml:space="preserve"> 11 96664-1692</t>
  </si>
  <si>
    <t>NF 1618</t>
  </si>
  <si>
    <t>Auto Posto Padre Cícero</t>
  </si>
  <si>
    <t>88 9988-9455</t>
  </si>
  <si>
    <t>NF 1619</t>
  </si>
  <si>
    <t xml:space="preserve">Samira </t>
  </si>
  <si>
    <t xml:space="preserve">Italed </t>
  </si>
  <si>
    <t>93 9123-6441</t>
  </si>
  <si>
    <t>NF 1254</t>
  </si>
  <si>
    <t>jerusalém móveis</t>
  </si>
  <si>
    <t>62 8511-6662</t>
  </si>
  <si>
    <t>NF 1255</t>
  </si>
  <si>
    <t xml:space="preserve">3mg 2 </t>
  </si>
  <si>
    <t xml:space="preserve"> 11 95006-7364</t>
  </si>
  <si>
    <t>NF 1903</t>
  </si>
  <si>
    <t>Flávia</t>
  </si>
  <si>
    <t>Telas Prado 2 *</t>
  </si>
  <si>
    <t>31 9973-5831</t>
  </si>
  <si>
    <t>Clube81 *</t>
  </si>
  <si>
    <t>38 9196-1170</t>
  </si>
  <si>
    <t>NF 1256</t>
  </si>
  <si>
    <t>Amancio</t>
  </si>
  <si>
    <t xml:space="preserve">Alpha Administradora 3D Premium </t>
  </si>
  <si>
    <t xml:space="preserve"> 69 9995-8395</t>
  </si>
  <si>
    <t>NF 1620</t>
  </si>
  <si>
    <t>Luciana</t>
  </si>
  <si>
    <t xml:space="preserve">Rodrigo Sanduba </t>
  </si>
  <si>
    <t>67 9903-2350</t>
  </si>
  <si>
    <t>NF 1257</t>
  </si>
  <si>
    <t>bruna</t>
  </si>
  <si>
    <t>unesc 2</t>
  </si>
  <si>
    <t>48 9977-3813</t>
  </si>
  <si>
    <t>NF 1904</t>
  </si>
  <si>
    <t>Everson</t>
  </si>
  <si>
    <t xml:space="preserve">gold joias </t>
  </si>
  <si>
    <t>99 9646-2805</t>
  </si>
  <si>
    <t>NF 1258</t>
  </si>
  <si>
    <t>méson assessoria</t>
  </si>
  <si>
    <t>81 9437-7223</t>
  </si>
  <si>
    <t>NF 1259</t>
  </si>
  <si>
    <t xml:space="preserve">EXPRESS 2 formato e alteração </t>
  </si>
  <si>
    <t xml:space="preserve"> 47 8840-9103</t>
  </si>
  <si>
    <t>NF 1260</t>
  </si>
  <si>
    <t>cristiano gomes</t>
  </si>
  <si>
    <t xml:space="preserve">cristiano advocacia </t>
  </si>
  <si>
    <t>11 98608-5032</t>
  </si>
  <si>
    <t>NF 1261</t>
  </si>
  <si>
    <t xml:space="preserve">DTV Serviços </t>
  </si>
  <si>
    <t xml:space="preserve"> 11 95144-9415</t>
  </si>
  <si>
    <t>NF 1262</t>
  </si>
  <si>
    <t xml:space="preserve">Eleve Kids </t>
  </si>
  <si>
    <t xml:space="preserve"> 66 9217-2925</t>
  </si>
  <si>
    <t>NF 1621</t>
  </si>
  <si>
    <t>Carlos</t>
  </si>
  <si>
    <t xml:space="preserve">TEKTON </t>
  </si>
  <si>
    <t>43 9662-3365</t>
  </si>
  <si>
    <t>NF 1622</t>
  </si>
  <si>
    <t xml:space="preserve">Império Bandeiras </t>
  </si>
  <si>
    <t>62 8551-3373</t>
  </si>
  <si>
    <t>NF 1624</t>
  </si>
  <si>
    <t>Leydhane Leite</t>
  </si>
  <si>
    <t>Auto Escola Lider</t>
  </si>
  <si>
    <t>87 9905-8151</t>
  </si>
  <si>
    <t>NF 1263</t>
  </si>
  <si>
    <t xml:space="preserve">Centro Médico André Luiz </t>
  </si>
  <si>
    <t>69 8159-8693</t>
  </si>
  <si>
    <t>nf 1586</t>
  </si>
  <si>
    <t>Cristiano</t>
  </si>
  <si>
    <t xml:space="preserve">Nação Laranja </t>
  </si>
  <si>
    <t>41 9733-4171</t>
  </si>
  <si>
    <t>NF 1625</t>
  </si>
  <si>
    <t>Wilfer Vidal</t>
  </si>
  <si>
    <t>Meu Marceneiro</t>
  </si>
  <si>
    <t>31 9506-5758</t>
  </si>
  <si>
    <t>NF 1626</t>
  </si>
  <si>
    <t>Jheny</t>
  </si>
  <si>
    <t>Dirigir Fácil</t>
  </si>
  <si>
    <t>11 91352-7676</t>
  </si>
  <si>
    <t>NF 1627</t>
  </si>
  <si>
    <t xml:space="preserve">Andrade </t>
  </si>
  <si>
    <t>Andrade Soltec</t>
  </si>
  <si>
    <t>68 9987-5775</t>
  </si>
  <si>
    <t>NF 1628</t>
  </si>
  <si>
    <t xml:space="preserve">Edinho </t>
  </si>
  <si>
    <t>edinho sanabria</t>
  </si>
  <si>
    <t>67 9900-7850</t>
  </si>
  <si>
    <t>NF 1629</t>
  </si>
  <si>
    <t xml:space="preserve">Tielen </t>
  </si>
  <si>
    <t xml:space="preserve">Câmara Brasileira PACOTE </t>
  </si>
  <si>
    <t>11 98495-1530</t>
  </si>
  <si>
    <t>NF 1630</t>
  </si>
  <si>
    <t>Afonso</t>
  </si>
  <si>
    <t>Associação Celebrai</t>
  </si>
  <si>
    <t>98 8716-8502</t>
  </si>
  <si>
    <t>NF 1631</t>
  </si>
  <si>
    <t>Valotta</t>
  </si>
  <si>
    <t xml:space="preserve">Respira e Inspira </t>
  </si>
  <si>
    <t xml:space="preserve"> 11 96317-8485</t>
  </si>
  <si>
    <t>NF 1264</t>
  </si>
  <si>
    <t xml:space="preserve">Auto Posto Animal </t>
  </si>
  <si>
    <t xml:space="preserve"> 16 99111-0521</t>
  </si>
  <si>
    <t>NF 1632</t>
  </si>
  <si>
    <t xml:space="preserve">Mario </t>
  </si>
  <si>
    <t>aérea da Moby 1 (jonatha)</t>
  </si>
  <si>
    <t>19 98715-1852</t>
  </si>
  <si>
    <t>NF 1265</t>
  </si>
  <si>
    <t>Processo de Empréstimo</t>
  </si>
  <si>
    <t>11 93492-4929</t>
  </si>
  <si>
    <t>NF 1633</t>
  </si>
  <si>
    <t>Delcy Carvalho</t>
  </si>
  <si>
    <t xml:space="preserve">Santo Burger </t>
  </si>
  <si>
    <t>98 8839-0380</t>
  </si>
  <si>
    <t>NF 1266</t>
  </si>
  <si>
    <t xml:space="preserve">luiz henrique </t>
  </si>
  <si>
    <t xml:space="preserve">chame ai </t>
  </si>
  <si>
    <t>11 97064-2239</t>
  </si>
  <si>
    <t>NF 1267</t>
  </si>
  <si>
    <t>xavier</t>
  </si>
  <si>
    <t>xavier consultoria</t>
  </si>
  <si>
    <t>66 9933-6509</t>
  </si>
  <si>
    <t>NF 1634</t>
  </si>
  <si>
    <t>Luiz Cerbino</t>
  </si>
  <si>
    <t>Clube Daimon Corretora</t>
  </si>
  <si>
    <t>61 9205-0089</t>
  </si>
  <si>
    <t>NF 1268</t>
  </si>
  <si>
    <t xml:space="preserve"> CNBOX</t>
  </si>
  <si>
    <t xml:space="preserve"> 34 9885-0276</t>
  </si>
  <si>
    <t>NF 1905</t>
  </si>
  <si>
    <t>Marco</t>
  </si>
  <si>
    <t>Ungaii Sushi *</t>
  </si>
  <si>
    <t>11 97169-0431</t>
  </si>
  <si>
    <t>NF 1635</t>
  </si>
  <si>
    <t>SeaReadup 1 - formato</t>
  </si>
  <si>
    <t>SeaReadup 2 - formato</t>
  </si>
  <si>
    <t>NF 1636</t>
  </si>
  <si>
    <t xml:space="preserve">DS Construções </t>
  </si>
  <si>
    <t>15 99638-4212</t>
  </si>
  <si>
    <t>NF 1637</t>
  </si>
  <si>
    <t>Nevail</t>
  </si>
  <si>
    <t>Autoescola Minas Brasil</t>
  </si>
  <si>
    <t>32 9944-2785</t>
  </si>
  <si>
    <t>Palas 12</t>
  </si>
  <si>
    <t xml:space="preserve"> Aline Molin</t>
  </si>
  <si>
    <t>NF 1269</t>
  </si>
  <si>
    <t>Black Dragon Drinks</t>
  </si>
  <si>
    <t>67 8134-0717</t>
  </si>
  <si>
    <t>Rafa Silva</t>
  </si>
  <si>
    <t>VIPCOM 5G 3D Premium *</t>
  </si>
  <si>
    <t>21 99906-0932</t>
  </si>
  <si>
    <t>NF 1270</t>
  </si>
  <si>
    <t xml:space="preserve">alan rocha </t>
  </si>
  <si>
    <t xml:space="preserve">acolher equoterapia </t>
  </si>
  <si>
    <t>15 99714-2474</t>
  </si>
  <si>
    <t>NF 1638</t>
  </si>
  <si>
    <t>Marcos</t>
  </si>
  <si>
    <t xml:space="preserve">Solar Ambiental </t>
  </si>
  <si>
    <t>21 97362-8918</t>
  </si>
  <si>
    <t>NF 1639</t>
  </si>
  <si>
    <t>Raphael</t>
  </si>
  <si>
    <t>RT Veículos 1</t>
  </si>
  <si>
    <t>21 97036-5491</t>
  </si>
  <si>
    <t>NF 1640</t>
  </si>
  <si>
    <t xml:space="preserve">RT Veículos 2 </t>
  </si>
  <si>
    <t>NF 1271</t>
  </si>
  <si>
    <t>Eduardo Ordones PACOTE</t>
  </si>
  <si>
    <t>12 99169-6510</t>
  </si>
  <si>
    <t>NF 1272</t>
  </si>
  <si>
    <t xml:space="preserve">Redes Brasil </t>
  </si>
  <si>
    <t>11 96903-0624</t>
  </si>
  <si>
    <t>NF 1641</t>
  </si>
  <si>
    <t xml:space="preserve">GS SINDICOS </t>
  </si>
  <si>
    <t>51 8142-5786</t>
  </si>
  <si>
    <t>NF 1642</t>
  </si>
  <si>
    <t>labor clinlac 3</t>
  </si>
  <si>
    <t>83 9997-7630</t>
  </si>
  <si>
    <t>NF 1273</t>
  </si>
  <si>
    <t>Pri Schalenberger</t>
  </si>
  <si>
    <t>48 9850-4225</t>
  </si>
  <si>
    <t>NF 1643</t>
  </si>
  <si>
    <t xml:space="preserve">Sandro </t>
  </si>
  <si>
    <t xml:space="preserve">AgroForte VÍDEO CARO </t>
  </si>
  <si>
    <t xml:space="preserve"> 19 99842-7803</t>
  </si>
  <si>
    <r>
      <rPr>
        <rFont val="Calibri, sans-serif"/>
        <color rgb="FF000000"/>
        <sz val="11.0"/>
      </rPr>
      <t>Speciale pct 1 Premium (</t>
    </r>
    <r>
      <rPr>
        <rFont val="Calibri, sans-serif"/>
        <color rgb="FFFFFF00"/>
        <sz val="11.0"/>
      </rPr>
      <t>Caio</t>
    </r>
    <r>
      <rPr>
        <rFont val="Calibri, sans-serif"/>
        <color rgb="FF000000"/>
        <sz val="11.0"/>
      </rPr>
      <t>)</t>
    </r>
  </si>
  <si>
    <t>87 9978-8524</t>
  </si>
  <si>
    <t>NF 1644</t>
  </si>
  <si>
    <t>Simone</t>
  </si>
  <si>
    <t xml:space="preserve">UNINA </t>
  </si>
  <si>
    <t xml:space="preserve"> 11 99507-0390</t>
  </si>
  <si>
    <t>NF 1645</t>
  </si>
  <si>
    <t xml:space="preserve">Iury Nascimento </t>
  </si>
  <si>
    <t>SoftSeed's</t>
  </si>
  <si>
    <t xml:space="preserve"> 62 93618-0118</t>
  </si>
  <si>
    <t xml:space="preserve">nova gestão  urgente </t>
  </si>
  <si>
    <t>21 99497-4806</t>
  </si>
  <si>
    <t>NF 1275</t>
  </si>
  <si>
    <t xml:space="preserve"> DWF Fibra </t>
  </si>
  <si>
    <t>51 9879-6319</t>
  </si>
  <si>
    <t xml:space="preserve">Eduardo Ordones 1 </t>
  </si>
  <si>
    <t xml:space="preserve"> 79 9901-9769</t>
  </si>
  <si>
    <t>NF 1646</t>
  </si>
  <si>
    <t xml:space="preserve">Andréa </t>
  </si>
  <si>
    <t>Andréa Sábbato</t>
  </si>
  <si>
    <t>11 91723-6549</t>
  </si>
  <si>
    <t>NF 1906</t>
  </si>
  <si>
    <t xml:space="preserve">Cristiano </t>
  </si>
  <si>
    <t>Cristiano Lara *</t>
  </si>
  <si>
    <t xml:space="preserve"> 65 9290-1205</t>
  </si>
  <si>
    <t>NF 1907</t>
  </si>
  <si>
    <t>Talita</t>
  </si>
  <si>
    <t>Pavimetrica</t>
  </si>
  <si>
    <t>11 99885-1060</t>
  </si>
  <si>
    <t>NF 1647</t>
  </si>
  <si>
    <r>
      <rPr>
        <rFont val="Arial"/>
        <color theme="1"/>
      </rPr>
      <t xml:space="preserve">Free World 1 </t>
    </r>
    <r>
      <rPr>
        <rFont val="Arial"/>
        <color rgb="FFFFFF00"/>
      </rPr>
      <t>*KAUAN*</t>
    </r>
  </si>
  <si>
    <t xml:space="preserve"> 31 8457-1850</t>
  </si>
  <si>
    <r>
      <rPr>
        <rFont val="Arial"/>
        <color theme="1"/>
      </rPr>
      <t xml:space="preserve">Free World 2 </t>
    </r>
    <r>
      <rPr>
        <rFont val="Arial"/>
        <color rgb="FFFFFF00"/>
      </rPr>
      <t>*KAUAN*</t>
    </r>
  </si>
  <si>
    <r>
      <rPr>
        <rFont val="Arial"/>
        <color theme="1"/>
      </rPr>
      <t xml:space="preserve">Free World 3 </t>
    </r>
    <r>
      <rPr>
        <rFont val="Arial"/>
        <color rgb="FFFFFF00"/>
      </rPr>
      <t>*KAUAN*</t>
    </r>
  </si>
  <si>
    <t>ALLSOL 2</t>
  </si>
  <si>
    <t>ALLSOL 3</t>
  </si>
  <si>
    <t>NF 1276</t>
  </si>
  <si>
    <t>dessa</t>
  </si>
  <si>
    <t>people pet</t>
  </si>
  <si>
    <t>16 98157-1167</t>
  </si>
  <si>
    <t>NF 1648</t>
  </si>
  <si>
    <t xml:space="preserve">Adriano </t>
  </si>
  <si>
    <t>Colégio São Francisco de Paula</t>
  </si>
  <si>
    <t xml:space="preserve"> 11 98813-2241</t>
  </si>
  <si>
    <t>NF 1649</t>
  </si>
  <si>
    <t>Caramello 4 - MICHELE PG</t>
  </si>
  <si>
    <t>65 3623-4525</t>
  </si>
  <si>
    <t>NF 1650</t>
  </si>
  <si>
    <t>Dimas</t>
  </si>
  <si>
    <t xml:space="preserve">dimas eliel </t>
  </si>
  <si>
    <t>41 9700-1959</t>
  </si>
  <si>
    <t>NF 1277</t>
  </si>
  <si>
    <t xml:space="preserve">academia estação </t>
  </si>
  <si>
    <t xml:space="preserve"> 91 9181-8688</t>
  </si>
  <si>
    <t>NF 1278</t>
  </si>
  <si>
    <t xml:space="preserve">Funcidance </t>
  </si>
  <si>
    <t>11 94717-4581</t>
  </si>
  <si>
    <t>NF 1908</t>
  </si>
  <si>
    <t>Nivaldo</t>
  </si>
  <si>
    <t xml:space="preserve">Liga Tudo </t>
  </si>
  <si>
    <t>65 9601-8151</t>
  </si>
  <si>
    <t>NF 1651</t>
  </si>
  <si>
    <t>Mauro Xavier</t>
  </si>
  <si>
    <t xml:space="preserve">ExpoDireito </t>
  </si>
  <si>
    <t>85 9925-9145</t>
  </si>
  <si>
    <t>Marcio Lemos</t>
  </si>
  <si>
    <t>Ginga cidadã LOGO - não quer mais</t>
  </si>
  <si>
    <t>79 9844-3097</t>
  </si>
  <si>
    <t>NF 1652</t>
  </si>
  <si>
    <t>Sidnei</t>
  </si>
  <si>
    <t xml:space="preserve">OriginalCOB </t>
  </si>
  <si>
    <t>11 91183-2052</t>
  </si>
  <si>
    <t>NF 1653</t>
  </si>
  <si>
    <t xml:space="preserve"> FT Aquisições novo audio</t>
  </si>
  <si>
    <t>31 9114-9114</t>
  </si>
  <si>
    <t>Gouvea tour *</t>
  </si>
  <si>
    <t xml:space="preserve"> 12 99154-4707</t>
  </si>
  <si>
    <t>NF 1279</t>
  </si>
  <si>
    <t xml:space="preserve">Espaço Dona Hebe </t>
  </si>
  <si>
    <t xml:space="preserve"> 35 9968-4040</t>
  </si>
  <si>
    <t>NF 1655</t>
  </si>
  <si>
    <t>Nubia Sada</t>
  </si>
  <si>
    <t xml:space="preserve">SADA  </t>
  </si>
  <si>
    <t>16 99122-9645</t>
  </si>
  <si>
    <t>NF 1656</t>
  </si>
  <si>
    <t xml:space="preserve">Andreson </t>
  </si>
  <si>
    <t>Moto Express</t>
  </si>
  <si>
    <t xml:space="preserve"> 92 8150-1211</t>
  </si>
  <si>
    <t>NF 1496</t>
  </si>
  <si>
    <t xml:space="preserve">Jhonata </t>
  </si>
  <si>
    <t>NONAKA &amp; MARQUES CONTABILIDADE</t>
  </si>
  <si>
    <t xml:space="preserve"> 11 5194-1780</t>
  </si>
  <si>
    <t>NF 1581</t>
  </si>
  <si>
    <t>Luccra BPO 1</t>
  </si>
  <si>
    <t xml:space="preserve"> 79 9121-4300</t>
  </si>
  <si>
    <t>Luccra BPO 2</t>
  </si>
  <si>
    <t>Luccra BPO 3</t>
  </si>
  <si>
    <t>NF 1657</t>
  </si>
  <si>
    <t>Warley Mendes</t>
  </si>
  <si>
    <t xml:space="preserve">Aludat Esquadrias </t>
  </si>
  <si>
    <t>62 8568-6602</t>
  </si>
  <si>
    <t>NF 1658</t>
  </si>
  <si>
    <t>Halisson</t>
  </si>
  <si>
    <t>MOVI CE HAS</t>
  </si>
  <si>
    <t xml:space="preserve"> 85 9295-3022</t>
  </si>
  <si>
    <t>NF 1659</t>
  </si>
  <si>
    <t>José Oliveira</t>
  </si>
  <si>
    <t xml:space="preserve">Enecol </t>
  </si>
  <si>
    <t>63 9938-6442</t>
  </si>
  <si>
    <t>NF 1660</t>
  </si>
  <si>
    <t>Marionaldo</t>
  </si>
  <si>
    <t>Santa Maria</t>
  </si>
  <si>
    <t xml:space="preserve"> 55 9935-3726</t>
  </si>
  <si>
    <t>NF 1661</t>
  </si>
  <si>
    <t xml:space="preserve">Maria </t>
  </si>
  <si>
    <t>Chama no Churrasco</t>
  </si>
  <si>
    <t>21 97477-0761</t>
  </si>
  <si>
    <t>NF 1280</t>
  </si>
  <si>
    <t>Camarão Delivery</t>
  </si>
  <si>
    <t xml:space="preserve"> 98 9190-6162</t>
  </si>
  <si>
    <t>NF 1662</t>
  </si>
  <si>
    <t xml:space="preserve">Fabrício </t>
  </si>
  <si>
    <t>Consultar Consultoria</t>
  </si>
  <si>
    <t>27 99715-1554</t>
  </si>
  <si>
    <t>NF 1281</t>
  </si>
  <si>
    <t xml:space="preserve"> STUDIO 7</t>
  </si>
  <si>
    <t>45 9105-9998</t>
  </si>
  <si>
    <t>nf 1582</t>
  </si>
  <si>
    <t xml:space="preserve">Amazomix  </t>
  </si>
  <si>
    <t>92 9483-1832</t>
  </si>
  <si>
    <t>NF 1663</t>
  </si>
  <si>
    <t xml:space="preserve">WMI Refrigeração </t>
  </si>
  <si>
    <t>21 97038-2978</t>
  </si>
  <si>
    <t>NF 1664</t>
  </si>
  <si>
    <t>Jameson Nascimento</t>
  </si>
  <si>
    <r>
      <rPr>
        <rFont val="Arial"/>
        <color theme="1"/>
      </rPr>
      <t xml:space="preserve">NasciTur </t>
    </r>
    <r>
      <rPr>
        <rFont val="Arial"/>
        <color rgb="FFFFFF00"/>
      </rPr>
      <t>*urgente para hoje*</t>
    </r>
  </si>
  <si>
    <t>81 9904-2590</t>
  </si>
  <si>
    <t>NF 1665</t>
  </si>
  <si>
    <t xml:space="preserve">Guilherme </t>
  </si>
  <si>
    <t>Compre Cripto</t>
  </si>
  <si>
    <t>19 98130-8377</t>
  </si>
  <si>
    <t>NF 1666</t>
  </si>
  <si>
    <t xml:space="preserve"> Peterson Rosa</t>
  </si>
  <si>
    <t xml:space="preserve"> Eletro Shift</t>
  </si>
  <si>
    <t>41 9855-6655</t>
  </si>
  <si>
    <t>PPSA 3</t>
  </si>
  <si>
    <t xml:space="preserve">Rodrigo </t>
  </si>
  <si>
    <t>SB Conect 5</t>
  </si>
  <si>
    <t xml:space="preserve"> 71 9232-9223</t>
  </si>
  <si>
    <t>NF 1668</t>
  </si>
  <si>
    <t>Mix Farma Drogaria</t>
  </si>
  <si>
    <t>11 98567-4765</t>
  </si>
  <si>
    <t>NF 1283</t>
  </si>
  <si>
    <t>fabiana</t>
  </si>
  <si>
    <t>pit stop</t>
  </si>
  <si>
    <t xml:space="preserve"> 21 98311-8276</t>
  </si>
  <si>
    <t>NF 1669</t>
  </si>
  <si>
    <t xml:space="preserve"> Idenizia </t>
  </si>
  <si>
    <t xml:space="preserve"> Idenizia Ribeiro Consórcio </t>
  </si>
  <si>
    <t>67 9928-3110</t>
  </si>
  <si>
    <t>nf1237</t>
  </si>
  <si>
    <t>Centro dos EPIs</t>
  </si>
  <si>
    <t xml:space="preserve"> 55 9963-2392</t>
  </si>
  <si>
    <t>NF 1284</t>
  </si>
  <si>
    <t>Dellta Calhas</t>
  </si>
  <si>
    <t>34 9730-8417</t>
  </si>
  <si>
    <t>NF 1670</t>
  </si>
  <si>
    <t>Edinaldo</t>
  </si>
  <si>
    <t xml:space="preserve">De Paula Gás e Água </t>
  </si>
  <si>
    <t>11 95747-0391</t>
  </si>
  <si>
    <t>NF 1285</t>
  </si>
  <si>
    <t>ServiceHosp</t>
  </si>
  <si>
    <t>19 99374-4181</t>
  </si>
  <si>
    <t xml:space="preserve">Probonnus 8 </t>
  </si>
  <si>
    <t>61 9847-9279</t>
  </si>
  <si>
    <t>Palas 13</t>
  </si>
  <si>
    <t xml:space="preserve">Grupo </t>
  </si>
  <si>
    <t>NF 1286</t>
  </si>
  <si>
    <t xml:space="preserve">MOTTI APP </t>
  </si>
  <si>
    <t xml:space="preserve"> 47 8812-6959</t>
  </si>
  <si>
    <t>NF 1287</t>
  </si>
  <si>
    <t>joão</t>
  </si>
  <si>
    <t>js representações</t>
  </si>
  <si>
    <t xml:space="preserve"> 66 9638-9521</t>
  </si>
  <si>
    <t>NF 1671</t>
  </si>
  <si>
    <t>Alisson Rodrido</t>
  </si>
  <si>
    <r>
      <rPr>
        <rFont val="Arial"/>
        <color theme="1"/>
      </rPr>
      <t>Speciale movimentação ficticia (</t>
    </r>
    <r>
      <rPr>
        <rFont val="Arial"/>
        <color rgb="FFFF0000"/>
      </rPr>
      <t>MICHELE</t>
    </r>
    <r>
      <rPr>
        <rFont val="Arial"/>
        <color theme="1"/>
      </rPr>
      <t>) PG</t>
    </r>
  </si>
  <si>
    <t>NF 1672</t>
  </si>
  <si>
    <t>Éder Marques</t>
  </si>
  <si>
    <t>Éder Marques Advogado 1</t>
  </si>
  <si>
    <t>44 9953-0087</t>
  </si>
  <si>
    <t>Éder Marques Advogado 2</t>
  </si>
  <si>
    <t>NF 1288</t>
  </si>
  <si>
    <t>Franco Agência</t>
  </si>
  <si>
    <t xml:space="preserve"> 65 9699-0433</t>
  </si>
  <si>
    <t>NF 1289</t>
  </si>
  <si>
    <t>gelson</t>
  </si>
  <si>
    <t>gelson colchões</t>
  </si>
  <si>
    <t>51 9651-1422</t>
  </si>
  <si>
    <t>NF 1290</t>
  </si>
  <si>
    <t>Lucas Mendes</t>
  </si>
  <si>
    <r>
      <rPr>
        <rFont val="Arial"/>
        <color theme="1"/>
      </rPr>
      <t xml:space="preserve">Águas de Valadares </t>
    </r>
    <r>
      <rPr>
        <rFont val="Arial"/>
        <color rgb="FFFFFF00"/>
      </rPr>
      <t xml:space="preserve">entregar dia 19 </t>
    </r>
  </si>
  <si>
    <t xml:space="preserve"> 33 9988-9016</t>
  </si>
  <si>
    <t>NF 1497</t>
  </si>
  <si>
    <t xml:space="preserve">Grégori Fagundes </t>
  </si>
  <si>
    <t xml:space="preserve">Food Smart PACOTE </t>
  </si>
  <si>
    <t xml:space="preserve"> 41 9670-3633</t>
  </si>
  <si>
    <t>NF 1291</t>
  </si>
  <si>
    <t>Fernando Cavalheiro</t>
  </si>
  <si>
    <r>
      <rPr>
        <rFont val="Arial"/>
        <color theme="1"/>
      </rPr>
      <t>Cep Transportes (</t>
    </r>
    <r>
      <rPr>
        <rFont val="Arial"/>
        <color rgb="FFFF0000"/>
      </rPr>
      <t>MICHELE</t>
    </r>
    <r>
      <rPr>
        <rFont val="Arial"/>
        <color theme="1"/>
      </rPr>
      <t>) Premium PG</t>
    </r>
  </si>
  <si>
    <t>11 95540-5129</t>
  </si>
  <si>
    <t>NF 1292</t>
  </si>
  <si>
    <t xml:space="preserve">Roodo Limp </t>
  </si>
  <si>
    <t>11 95334-2807</t>
  </si>
  <si>
    <t>NF 1909</t>
  </si>
  <si>
    <t>W7 Print *</t>
  </si>
  <si>
    <t>11 96077-8722</t>
  </si>
  <si>
    <t>NF 1673</t>
  </si>
  <si>
    <t>MURV Brasil</t>
  </si>
  <si>
    <t>11 93936-0360</t>
  </si>
  <si>
    <t>NF 1674</t>
  </si>
  <si>
    <t>Iarlysson</t>
  </si>
  <si>
    <t>Stronda Music</t>
  </si>
  <si>
    <t>61 9107-8644</t>
  </si>
  <si>
    <t>NF 1675</t>
  </si>
  <si>
    <t xml:space="preserve">Luciana </t>
  </si>
  <si>
    <t xml:space="preserve">Cafeteria Meia de Leite </t>
  </si>
  <si>
    <t>11 99485-7752</t>
  </si>
  <si>
    <t>NF 1293</t>
  </si>
  <si>
    <t>Renan</t>
  </si>
  <si>
    <t>Hórus 1</t>
  </si>
  <si>
    <t>11 99861-1981</t>
  </si>
  <si>
    <t>NF 1294</t>
  </si>
  <si>
    <t>elias bateria logo</t>
  </si>
  <si>
    <t xml:space="preserve"> SJC Bioenergia 24</t>
  </si>
  <si>
    <t>NF 1676</t>
  </si>
  <si>
    <t>Hórus 2 (Kaua)</t>
  </si>
  <si>
    <t>INFINITY 1.4</t>
  </si>
  <si>
    <t>NF 1295</t>
  </si>
  <si>
    <t>vinicius milane</t>
  </si>
  <si>
    <t>legenda vinicius milane 24 horas</t>
  </si>
  <si>
    <t>41 9512-6667</t>
  </si>
  <si>
    <t>fernando</t>
  </si>
  <si>
    <t>autibrás 3D premium aguardando</t>
  </si>
  <si>
    <t xml:space="preserve"> 21 96747-6109</t>
  </si>
  <si>
    <t>NF 1296</t>
  </si>
  <si>
    <t>LR IMPORTS 2</t>
  </si>
  <si>
    <t>21 96606-2849</t>
  </si>
  <si>
    <t>NF 1297</t>
  </si>
  <si>
    <t>Luluh 3D PREMIUM</t>
  </si>
  <si>
    <t>21 96929-7819</t>
  </si>
  <si>
    <t>NF 1518</t>
  </si>
  <si>
    <t>Alexandre Zwicker</t>
  </si>
  <si>
    <t xml:space="preserve">Federação Aquática Paulista </t>
  </si>
  <si>
    <t>14 98108-7749</t>
  </si>
  <si>
    <t>NF 1298</t>
  </si>
  <si>
    <t>chrismarc</t>
  </si>
  <si>
    <t>11 99385-7973</t>
  </si>
  <si>
    <t>NF 1910</t>
  </si>
  <si>
    <t>Fabiano</t>
  </si>
  <si>
    <r>
      <rPr>
        <rFont val="Arial"/>
        <color theme="1"/>
      </rPr>
      <t>Vale (</t>
    </r>
    <r>
      <rPr>
        <rFont val="Arial"/>
        <color rgb="FFFFFF00"/>
      </rPr>
      <t>Vinicius</t>
    </r>
    <r>
      <rPr>
        <rFont val="Arial"/>
        <color theme="1"/>
      </rPr>
      <t>)</t>
    </r>
  </si>
  <si>
    <t>31 8764-3690</t>
  </si>
  <si>
    <t>NF 1677</t>
  </si>
  <si>
    <t>Lelo</t>
  </si>
  <si>
    <t xml:space="preserve">Observatório Ibira30 </t>
  </si>
  <si>
    <t>11 93315-1512</t>
  </si>
  <si>
    <t>NF 1678</t>
  </si>
  <si>
    <t xml:space="preserve">Observatório Ibira30 ILUSTRAÇÃO </t>
  </si>
  <si>
    <t>NF- 1189</t>
  </si>
  <si>
    <t>josé bruno</t>
  </si>
  <si>
    <t xml:space="preserve">melhora 3d premium PRECISA QUARTA  áudio já vai </t>
  </si>
  <si>
    <t>11 99188-6302</t>
  </si>
  <si>
    <t>NF 1299</t>
  </si>
  <si>
    <t>Giovana tcc</t>
  </si>
  <si>
    <t xml:space="preserve"> 11 97250-8743</t>
  </si>
  <si>
    <t>NF 1679</t>
  </si>
  <si>
    <t xml:space="preserve"> Luiz</t>
  </si>
  <si>
    <t>Marujo's Milhas</t>
  </si>
  <si>
    <t>92 8400-4768</t>
  </si>
  <si>
    <t>NF 1680</t>
  </si>
  <si>
    <t>Axe General (LOGO) *MICHELE* PG</t>
  </si>
  <si>
    <t>1 (954) 280-5688</t>
  </si>
  <si>
    <t>NF 1681</t>
  </si>
  <si>
    <t xml:space="preserve">Eduardo </t>
  </si>
  <si>
    <t xml:space="preserve">EDUARDO GOMES ADVOGADO </t>
  </si>
  <si>
    <t>27 99516-7293</t>
  </si>
  <si>
    <t>NF 1682</t>
  </si>
  <si>
    <t xml:space="preserve">Ademicon </t>
  </si>
  <si>
    <t>62 9683-2083</t>
  </si>
  <si>
    <t>NF 1300</t>
  </si>
  <si>
    <t>cleverson</t>
  </si>
  <si>
    <t>micasa arte burguer</t>
  </si>
  <si>
    <t>41 9659-2880</t>
  </si>
  <si>
    <t>NF 1683</t>
  </si>
  <si>
    <t>Xerox Oliveira</t>
  </si>
  <si>
    <t>94 8139-2774</t>
  </si>
  <si>
    <t>NF 1684</t>
  </si>
  <si>
    <t xml:space="preserve">Inove Construções </t>
  </si>
  <si>
    <t>19 99596-6832</t>
  </si>
  <si>
    <t>NF1579</t>
  </si>
  <si>
    <t xml:space="preserve">João </t>
  </si>
  <si>
    <t>Falcon Assessoria</t>
  </si>
  <si>
    <t>41 8448-7810</t>
  </si>
  <si>
    <t>NF1550</t>
  </si>
  <si>
    <t>Vivi</t>
  </si>
  <si>
    <t>Aventuras de Pingo e Bento 3D PREMIUM *Michele</t>
  </si>
  <si>
    <t>82 9616-3494</t>
  </si>
  <si>
    <t>NF 1685</t>
  </si>
  <si>
    <t>Lincoln</t>
  </si>
  <si>
    <t>Merlin Sabor Caseiro</t>
  </si>
  <si>
    <t>41 8499-7648</t>
  </si>
  <si>
    <t xml:space="preserve"> AUTO ELÉTRICA PRIME</t>
  </si>
  <si>
    <t>74 9926-2651</t>
  </si>
  <si>
    <t>NF 1301</t>
  </si>
  <si>
    <t>HORTGREEN</t>
  </si>
  <si>
    <t xml:space="preserve"> 21 99679-8603</t>
  </si>
  <si>
    <t>NF 1548</t>
  </si>
  <si>
    <t xml:space="preserve">Júlio </t>
  </si>
  <si>
    <t>Tech Harvest 1</t>
  </si>
  <si>
    <t>19 99847-0119</t>
  </si>
  <si>
    <t>Tech Harvest  2</t>
  </si>
  <si>
    <t>Tech Harvest 3</t>
  </si>
  <si>
    <t>NF 1686</t>
  </si>
  <si>
    <t xml:space="preserve">Contador Irineu </t>
  </si>
  <si>
    <t>84 9102-3519</t>
  </si>
  <si>
    <t>NF 1687</t>
  </si>
  <si>
    <t xml:space="preserve">Fábio </t>
  </si>
  <si>
    <t xml:space="preserve">Fabio Oliver Hospedagem site </t>
  </si>
  <si>
    <t>NF 1302</t>
  </si>
  <si>
    <t>Veronica M</t>
  </si>
  <si>
    <t>Petcom Veterinário</t>
  </si>
  <si>
    <t xml:space="preserve"> 11 97030-6772</t>
  </si>
  <si>
    <t>NF 1688</t>
  </si>
  <si>
    <t>ÓTICAS LEVI</t>
  </si>
  <si>
    <t>62 8515-3270</t>
  </si>
  <si>
    <t>NF 1689</t>
  </si>
  <si>
    <t>Samsung de Novo Hamburgo</t>
  </si>
  <si>
    <t>51 8130-6900</t>
  </si>
  <si>
    <t>nf1221</t>
  </si>
  <si>
    <t>Acertamed.</t>
  </si>
  <si>
    <t xml:space="preserve"> 67 9815-5658</t>
  </si>
  <si>
    <t>NF 1303</t>
  </si>
  <si>
    <t>Kátia Cristina Depilação</t>
  </si>
  <si>
    <t xml:space="preserve"> 34 8830-4783</t>
  </si>
  <si>
    <t>NF 1690</t>
  </si>
  <si>
    <t>camila</t>
  </si>
  <si>
    <t>Marthielo Marques</t>
  </si>
  <si>
    <t xml:space="preserve">  eficience 3D Premium</t>
  </si>
  <si>
    <t>55 9989-8634</t>
  </si>
  <si>
    <t>NF 1549</t>
  </si>
  <si>
    <t xml:space="preserve">Renata </t>
  </si>
  <si>
    <t>Phineas Espaço</t>
  </si>
  <si>
    <t>21 96990-8600</t>
  </si>
  <si>
    <t xml:space="preserve"> Displays Personalizados *roteiro*</t>
  </si>
  <si>
    <t>11 94706-4793</t>
  </si>
  <si>
    <t>NF 1304</t>
  </si>
  <si>
    <t>dom</t>
  </si>
  <si>
    <t>engenho móveis</t>
  </si>
  <si>
    <t xml:space="preserve"> 71 9600-5729</t>
  </si>
  <si>
    <t>NF 1691</t>
  </si>
  <si>
    <t>Leo Freitas</t>
  </si>
  <si>
    <t xml:space="preserve">Solar Isaura </t>
  </si>
  <si>
    <t>21 98574-8027</t>
  </si>
  <si>
    <t>NF 1305</t>
  </si>
  <si>
    <t>fábia</t>
  </si>
  <si>
    <t>fábia richter para hoje as 15 horas</t>
  </si>
  <si>
    <t>51 9983-0394</t>
  </si>
  <si>
    <t>NF 1692</t>
  </si>
  <si>
    <t>Paulo</t>
  </si>
  <si>
    <t>Paulo &amp; Associados *MICHELE*</t>
  </si>
  <si>
    <t>86 9550-6574</t>
  </si>
  <si>
    <t>Albuquerque 2</t>
  </si>
  <si>
    <t>11 97441-3414</t>
  </si>
  <si>
    <t>NF 1693</t>
  </si>
  <si>
    <r>
      <rPr>
        <rFont val="Arial"/>
        <color theme="1"/>
      </rPr>
      <t>Uriel Mascote (movimentação IA) (</t>
    </r>
    <r>
      <rPr>
        <rFont val="Arial"/>
        <color rgb="FFFF0000"/>
      </rPr>
      <t>MICHELE</t>
    </r>
    <r>
      <rPr>
        <rFont val="Arial"/>
        <color theme="1"/>
      </rPr>
      <t>) PG</t>
    </r>
  </si>
  <si>
    <t>11 97979-3000</t>
  </si>
  <si>
    <t xml:space="preserve">Ariane </t>
  </si>
  <si>
    <t>Projeto Segurança &amp; Hospitalidade</t>
  </si>
  <si>
    <t>91 8417-9923</t>
  </si>
  <si>
    <t>NF 1694</t>
  </si>
  <si>
    <t>Daniel Dias</t>
  </si>
  <si>
    <t xml:space="preserve">Vício de Pizza </t>
  </si>
  <si>
    <t>85 9661-1605</t>
  </si>
  <si>
    <t>NF 1533</t>
  </si>
  <si>
    <t xml:space="preserve">Orangefox URGENTE </t>
  </si>
  <si>
    <t>11 99149-7755</t>
  </si>
  <si>
    <t>NF 1695</t>
  </si>
  <si>
    <t xml:space="preserve">Canil Santa Paula </t>
  </si>
  <si>
    <t>11 94536-7868</t>
  </si>
  <si>
    <t>Gabriel Fernando 8</t>
  </si>
  <si>
    <t xml:space="preserve"> 11 96278-8751</t>
  </si>
  <si>
    <t>NF 1306</t>
  </si>
  <si>
    <t xml:space="preserve">Daniel </t>
  </si>
  <si>
    <t>Oficina Certa</t>
  </si>
  <si>
    <t>85 8605-9336</t>
  </si>
  <si>
    <t>NF 1696</t>
  </si>
  <si>
    <t>Vaquinha do Bem</t>
  </si>
  <si>
    <t>11 97635-5436</t>
  </si>
  <si>
    <t>NF 1697</t>
  </si>
  <si>
    <t>Alex Assumpção</t>
  </si>
  <si>
    <t xml:space="preserve">MessenTech </t>
  </si>
  <si>
    <t>16 99724-1450</t>
  </si>
  <si>
    <t>NF 1698</t>
  </si>
  <si>
    <t>Flavio</t>
  </si>
  <si>
    <t xml:space="preserve">Rangow Food </t>
  </si>
  <si>
    <t>98 8854-3662</t>
  </si>
  <si>
    <t>OpenSupply *</t>
  </si>
  <si>
    <t>11 98627-7672</t>
  </si>
  <si>
    <t>NF 1307</t>
  </si>
  <si>
    <t>renata</t>
  </si>
  <si>
    <t>Rodolhian Máquinas MASCOTE *</t>
  </si>
  <si>
    <t>11 96385-5992</t>
  </si>
  <si>
    <t>312,5</t>
  </si>
  <si>
    <t xml:space="preserve">renata </t>
  </si>
  <si>
    <t>Rodolhian Máquinas 3D PREMIUM</t>
  </si>
  <si>
    <t>NF 1699</t>
  </si>
  <si>
    <t>JUNTOS PELA REPUBLICA</t>
  </si>
  <si>
    <t>11 98293-8560</t>
  </si>
  <si>
    <t>NF 1700</t>
  </si>
  <si>
    <t xml:space="preserve">Naldo </t>
  </si>
  <si>
    <t xml:space="preserve">Naldo Pereira </t>
  </si>
  <si>
    <t>34 8821-8063</t>
  </si>
  <si>
    <t>NF 1308</t>
  </si>
  <si>
    <t>Autoescola STYLLOS</t>
  </si>
  <si>
    <t xml:space="preserve"> 11 96055-5532</t>
  </si>
  <si>
    <t>NF 1701</t>
  </si>
  <si>
    <t>Tiago Calabrese</t>
  </si>
  <si>
    <t xml:space="preserve">Panqueca Calabrese </t>
  </si>
  <si>
    <t>16 99791-5642</t>
  </si>
  <si>
    <t>NF 1702</t>
  </si>
  <si>
    <r>
      <rPr>
        <rFont val="Arial"/>
        <color theme="1"/>
      </rPr>
      <t>Fábrica do Sono  (</t>
    </r>
    <r>
      <rPr>
        <rFont val="Arial"/>
        <color rgb="FFFFFF00"/>
      </rPr>
      <t>Jonatha</t>
    </r>
    <r>
      <rPr>
        <rFont val="Arial"/>
        <color theme="1"/>
      </rPr>
      <t>)</t>
    </r>
  </si>
  <si>
    <t>71 8205-5354</t>
  </si>
  <si>
    <t>NF 1703</t>
  </si>
  <si>
    <t>Festival de Camarão</t>
  </si>
  <si>
    <t>11 99326-6023</t>
  </si>
  <si>
    <t>NF 1309</t>
  </si>
  <si>
    <t>rogélio medeiros</t>
  </si>
  <si>
    <t>star cursos</t>
  </si>
  <si>
    <t>47 9259-8490</t>
  </si>
  <si>
    <t>NF 1310</t>
  </si>
  <si>
    <t>luigi</t>
  </si>
  <si>
    <t>luppa</t>
  </si>
  <si>
    <t>32 8875-8320</t>
  </si>
  <si>
    <t>NF 1704</t>
  </si>
  <si>
    <t>Helga Galluzi</t>
  </si>
  <si>
    <t>Helga Calçados</t>
  </si>
  <si>
    <t>15 99828-7134</t>
  </si>
  <si>
    <t>NF 1706</t>
  </si>
  <si>
    <t>Alek</t>
  </si>
  <si>
    <t xml:space="preserve">Smartlibra </t>
  </si>
  <si>
    <t>61 8172-4949</t>
  </si>
  <si>
    <t>NF 1705</t>
  </si>
  <si>
    <t xml:space="preserve">Enriplast Personalização </t>
  </si>
  <si>
    <t xml:space="preserve"> 21 97058-6705</t>
  </si>
  <si>
    <t>nely_corretora *   Quinta 27</t>
  </si>
  <si>
    <t xml:space="preserve"> 65 9912-2368</t>
  </si>
  <si>
    <t>NF 1707</t>
  </si>
  <si>
    <t>Revoada Eventos</t>
  </si>
  <si>
    <t>18 98819-1954</t>
  </si>
  <si>
    <t>NF 1709</t>
  </si>
  <si>
    <t>Maia</t>
  </si>
  <si>
    <t xml:space="preserve">AGT Controle </t>
  </si>
  <si>
    <t>19 99323-2158</t>
  </si>
  <si>
    <t>NF 1710</t>
  </si>
  <si>
    <t>Gerdson</t>
  </si>
  <si>
    <t xml:space="preserve">Panificadora Trigo de Ouro </t>
  </si>
  <si>
    <t>13 99793-1437</t>
  </si>
  <si>
    <t>NF 1711</t>
  </si>
  <si>
    <t>instituto de fono</t>
  </si>
  <si>
    <t>11 95072-2705</t>
  </si>
  <si>
    <t>NF 1712</t>
  </si>
  <si>
    <t>Pc Água</t>
  </si>
  <si>
    <t>21 99014-2481</t>
  </si>
  <si>
    <t>NF 1713</t>
  </si>
  <si>
    <t xml:space="preserve">Blend’s imobiliária </t>
  </si>
  <si>
    <t>14 98801-6572</t>
  </si>
  <si>
    <t>NF-1225</t>
  </si>
  <si>
    <t>thiago cristiano</t>
  </si>
  <si>
    <t>vuptvoin</t>
  </si>
  <si>
    <t>62 9636-6817</t>
  </si>
  <si>
    <t>NF 1714</t>
  </si>
  <si>
    <t xml:space="preserve">André </t>
  </si>
  <si>
    <t>Anita Garibaldi</t>
  </si>
  <si>
    <t>48 9192-8173</t>
  </si>
  <si>
    <t>NF 1311</t>
  </si>
  <si>
    <t xml:space="preserve"> SOS ÓCULOS!</t>
  </si>
  <si>
    <t>86 8803-7782</t>
  </si>
  <si>
    <t>NF 1715</t>
  </si>
  <si>
    <t xml:space="preserve">Odontomax  </t>
  </si>
  <si>
    <t>31 7131-8223</t>
  </si>
  <si>
    <t>NF 1312</t>
  </si>
  <si>
    <t xml:space="preserve">Paulinho do Chopp </t>
  </si>
  <si>
    <t>81 9982-0572</t>
  </si>
  <si>
    <t>NF 1716</t>
  </si>
  <si>
    <t xml:space="preserve">Felipe Santana Tráfego </t>
  </si>
  <si>
    <t>98 9161-2929</t>
  </si>
  <si>
    <t>NF 1313</t>
  </si>
  <si>
    <t xml:space="preserve">JULIANO LIMA </t>
  </si>
  <si>
    <t>GRUPO EMUVI *</t>
  </si>
  <si>
    <t>49 9917-9989</t>
  </si>
  <si>
    <t>NF 1314</t>
  </si>
  <si>
    <t>Clínica Oliver Psicologia *</t>
  </si>
  <si>
    <t>71 9662-9479</t>
  </si>
  <si>
    <t>NF 1717</t>
  </si>
  <si>
    <t xml:space="preserve">Bruna </t>
  </si>
  <si>
    <t>OPPRON Contabilidade</t>
  </si>
  <si>
    <t>21 99526-1677</t>
  </si>
  <si>
    <t>Palas 14</t>
  </si>
  <si>
    <t>NF 1728</t>
  </si>
  <si>
    <t xml:space="preserve">Alexandre Azarias arquitetura MASCOTE </t>
  </si>
  <si>
    <t>11 95092-1511</t>
  </si>
  <si>
    <t xml:space="preserve">Alexandre Azarias arquitetura ESPERAR MASCOTE </t>
  </si>
  <si>
    <t>NF 1718</t>
  </si>
  <si>
    <t>NC Contabilidade</t>
  </si>
  <si>
    <t xml:space="preserve"> 27 99979-6869</t>
  </si>
  <si>
    <t xml:space="preserve">Depósito Constrular *GOLPE </t>
  </si>
  <si>
    <t>66 8134-9878</t>
  </si>
  <si>
    <t>NF 1719</t>
  </si>
  <si>
    <t>Cleverson Clebao</t>
  </si>
  <si>
    <t xml:space="preserve">CL Repasses </t>
  </si>
  <si>
    <t>41 9598-0401</t>
  </si>
  <si>
    <t>NF 1318</t>
  </si>
  <si>
    <t xml:space="preserve">raphael </t>
  </si>
  <si>
    <t xml:space="preserve"> TEAMRAPHA</t>
  </si>
  <si>
    <t>61 9882-5040</t>
  </si>
  <si>
    <t>NF 1319</t>
  </si>
  <si>
    <t>BarBearia 3Dpremium</t>
  </si>
  <si>
    <t xml:space="preserve"> 32 9146-3010</t>
  </si>
  <si>
    <t>NF 1720</t>
  </si>
  <si>
    <t>Rafaela Enrique</t>
  </si>
  <si>
    <t>homenageamos as militares</t>
  </si>
  <si>
    <t xml:space="preserve"> 27 99879-4771</t>
  </si>
  <si>
    <t>NF 1721</t>
  </si>
  <si>
    <t>Goiá Máquinas</t>
  </si>
  <si>
    <t>62 8411-7661</t>
  </si>
  <si>
    <t xml:space="preserve">victor augusto </t>
  </si>
  <si>
    <t>inova eletro *</t>
  </si>
  <si>
    <t>92 8423-1494</t>
  </si>
  <si>
    <t>NF 1320</t>
  </si>
  <si>
    <t xml:space="preserve">fabricio </t>
  </si>
  <si>
    <t>torneadora maringá 3d premium</t>
  </si>
  <si>
    <t>69 9297-4203</t>
  </si>
  <si>
    <t>NF 1722</t>
  </si>
  <si>
    <t>Leandro Arruda</t>
  </si>
  <si>
    <r>
      <rPr>
        <rFont val="Arial"/>
        <color theme="1"/>
      </rPr>
      <t>LUAR MedSeg (</t>
    </r>
    <r>
      <rPr>
        <rFont val="Arial"/>
        <color rgb="FFFFFF00"/>
      </rPr>
      <t>Vinicius</t>
    </r>
    <r>
      <rPr>
        <rFont val="Arial"/>
        <color theme="1"/>
      </rPr>
      <t>)</t>
    </r>
  </si>
  <si>
    <t>83 8877-1577</t>
  </si>
  <si>
    <t>NF 1723</t>
  </si>
  <si>
    <t>Michee</t>
  </si>
  <si>
    <t xml:space="preserve"> Trampo Mais</t>
  </si>
  <si>
    <t>47 8898-5785</t>
  </si>
  <si>
    <t>NF 1912</t>
  </si>
  <si>
    <t>Wilson Macedo</t>
  </si>
  <si>
    <r>
      <rPr>
        <rFont val="Arial"/>
        <color theme="1"/>
      </rPr>
      <t>Pesca com Jesus 2D  (</t>
    </r>
    <r>
      <rPr>
        <rFont val="Arial"/>
        <color rgb="FFFFFF00"/>
      </rPr>
      <t>Caio</t>
    </r>
    <r>
      <rPr>
        <rFont val="Arial"/>
        <color theme="1"/>
      </rPr>
      <t>)</t>
    </r>
  </si>
  <si>
    <t>81 9794-0142</t>
  </si>
  <si>
    <t>NF 1724</t>
  </si>
  <si>
    <t>Jeferson</t>
  </si>
  <si>
    <t>Preterição em Barreiras</t>
  </si>
  <si>
    <t xml:space="preserve"> 77 9920-5940</t>
  </si>
  <si>
    <t>NF 1321</t>
  </si>
  <si>
    <t xml:space="preserve"> Avalia Bem</t>
  </si>
  <si>
    <t>31 8774-7557</t>
  </si>
  <si>
    <t>NF 1322</t>
  </si>
  <si>
    <t xml:space="preserve">Toldo modelo Clean </t>
  </si>
  <si>
    <t>19 99678-6311</t>
  </si>
  <si>
    <t>NF 1323</t>
  </si>
  <si>
    <t>ingrid santos</t>
  </si>
  <si>
    <t>ingrid consultora</t>
  </si>
  <si>
    <t>31 8907-0283</t>
  </si>
  <si>
    <t xml:space="preserve">dalto rossi </t>
  </si>
  <si>
    <t>drosi marine 8</t>
  </si>
  <si>
    <t>21 97101-7471</t>
  </si>
  <si>
    <t>NF 1725</t>
  </si>
  <si>
    <t xml:space="preserve">Joice </t>
  </si>
  <si>
    <t xml:space="preserve">Joice Camargo Advogada </t>
  </si>
  <si>
    <t>14 99798-6263</t>
  </si>
  <si>
    <t>NF 1324</t>
  </si>
  <si>
    <t>felipe</t>
  </si>
  <si>
    <t xml:space="preserve">brisa climatizadores </t>
  </si>
  <si>
    <t>19 97415-2417</t>
  </si>
  <si>
    <t>NF 1325</t>
  </si>
  <si>
    <t>Gox Conect</t>
  </si>
  <si>
    <t xml:space="preserve"> 11 99261-6642</t>
  </si>
  <si>
    <t>NF 1726</t>
  </si>
  <si>
    <t>Mauricio</t>
  </si>
  <si>
    <t xml:space="preserve">MS Agropecuária </t>
  </si>
  <si>
    <t>93 8408-7022</t>
  </si>
  <si>
    <t>NF 1727</t>
  </si>
  <si>
    <t>Orlando Ferraz</t>
  </si>
  <si>
    <t xml:space="preserve">Regina Ferraz </t>
  </si>
  <si>
    <t>65 9251-5918</t>
  </si>
  <si>
    <t>NF 1326</t>
  </si>
  <si>
    <t xml:space="preserve">fran </t>
  </si>
  <si>
    <t xml:space="preserve">ótica noronha </t>
  </si>
  <si>
    <t>71 8710-0913</t>
  </si>
  <si>
    <t>NF 1327</t>
  </si>
  <si>
    <t xml:space="preserve">Agência Pixel </t>
  </si>
  <si>
    <t xml:space="preserve"> 16 99262-7995</t>
  </si>
  <si>
    <t>NF 1729</t>
  </si>
  <si>
    <t>Igor</t>
  </si>
  <si>
    <t xml:space="preserve">Igor Fernandes </t>
  </si>
  <si>
    <t>11 3961-0864</t>
  </si>
  <si>
    <t>NF 1730</t>
  </si>
  <si>
    <t>Wesley Aspiazu</t>
  </si>
  <si>
    <t xml:space="preserve">WM Piscinas </t>
  </si>
  <si>
    <t>11 95479-7975</t>
  </si>
  <si>
    <t>Gabriel Fernando 9</t>
  </si>
  <si>
    <t>NF 1731</t>
  </si>
  <si>
    <t>Luana</t>
  </si>
  <si>
    <t>M4S TRANSPORTES</t>
  </si>
  <si>
    <t>12 97411-8383</t>
  </si>
  <si>
    <t>NF 1732</t>
  </si>
  <si>
    <t xml:space="preserve">Lair Felipe </t>
  </si>
  <si>
    <t>HORTTIBOX. *</t>
  </si>
  <si>
    <t>32 9129-1100</t>
  </si>
  <si>
    <t>NF 1733</t>
  </si>
  <si>
    <t xml:space="preserve">John </t>
  </si>
  <si>
    <t>Wayschoo</t>
  </si>
  <si>
    <t xml:space="preserve"> 12 99146-8764</t>
  </si>
  <si>
    <t>NF 1734</t>
  </si>
  <si>
    <t>RR Produções</t>
  </si>
  <si>
    <t>32 8896-9889</t>
  </si>
  <si>
    <t>Ótica Perfil</t>
  </si>
  <si>
    <t>43 9833-2863</t>
  </si>
  <si>
    <t>NF 1735</t>
  </si>
  <si>
    <t xml:space="preserve">Nivaldo </t>
  </si>
  <si>
    <t>HYAFILIA</t>
  </si>
  <si>
    <t>61 9804-8708</t>
  </si>
  <si>
    <t>NF 1329</t>
  </si>
  <si>
    <t xml:space="preserve"> Tony Sakai</t>
  </si>
  <si>
    <t>Tony Sakai 2 *</t>
  </si>
  <si>
    <t>11 98385-1567</t>
  </si>
  <si>
    <t>NF 1736</t>
  </si>
  <si>
    <t>DX FIT Pisos Premium</t>
  </si>
  <si>
    <t>18 99138-3431</t>
  </si>
  <si>
    <t>NF 1737</t>
  </si>
  <si>
    <t>Seu TCC</t>
  </si>
  <si>
    <t>13 98801-7660</t>
  </si>
  <si>
    <t>Gabriel</t>
  </si>
  <si>
    <t>Gabriel Fernando 10</t>
  </si>
  <si>
    <t>Grupo Belv *</t>
  </si>
  <si>
    <t xml:space="preserve"> 47 9153-9378</t>
  </si>
  <si>
    <t>NF 1738</t>
  </si>
  <si>
    <t>Durval Farias</t>
  </si>
  <si>
    <t>Dmf soluçoes 3D Premium</t>
  </si>
  <si>
    <t>21 98570-7777</t>
  </si>
  <si>
    <t>NF 1330</t>
  </si>
  <si>
    <t>Murilo Pansarello</t>
  </si>
  <si>
    <t xml:space="preserve"> Stand Art </t>
  </si>
  <si>
    <t>11 96305-1858</t>
  </si>
  <si>
    <t>NF 1739</t>
  </si>
  <si>
    <t>Sinair</t>
  </si>
  <si>
    <t>Epichat (Kaua)</t>
  </si>
  <si>
    <t>62 9244-4628</t>
  </si>
  <si>
    <t xml:space="preserve">Dejarino </t>
  </si>
  <si>
    <t xml:space="preserve">Dejarino Figurinha </t>
  </si>
  <si>
    <t xml:space="preserve"> 85 8893-7303</t>
  </si>
  <si>
    <t>NF 1740</t>
  </si>
  <si>
    <t xml:space="preserve"> Le-brusk Moda Íntima</t>
  </si>
  <si>
    <t>63 9203-9369</t>
  </si>
  <si>
    <t>NF 1741</t>
  </si>
  <si>
    <t>Mercilanio</t>
  </si>
  <si>
    <t xml:space="preserve">Dr. Gelatto </t>
  </si>
  <si>
    <t>88 9228-7499</t>
  </si>
  <si>
    <t>NF 1880</t>
  </si>
  <si>
    <t xml:space="preserve">Apresentação do AIOS </t>
  </si>
  <si>
    <t>11 99213-1705</t>
  </si>
  <si>
    <t>NF 1742</t>
  </si>
  <si>
    <t>Rodocap Cargas</t>
  </si>
  <si>
    <t>33 9135-8637</t>
  </si>
  <si>
    <t>NF 1331</t>
  </si>
  <si>
    <t xml:space="preserve">Preventiva </t>
  </si>
  <si>
    <t>27 99525-3522</t>
  </si>
  <si>
    <t>NF 1743</t>
  </si>
  <si>
    <t>Wellington</t>
  </si>
  <si>
    <t xml:space="preserve">AfeZ Engenharia 2 </t>
  </si>
  <si>
    <t>11 94729-5352</t>
  </si>
  <si>
    <t xml:space="preserve">juan </t>
  </si>
  <si>
    <t>UNIVERSO DO CRÉDITO *</t>
  </si>
  <si>
    <t xml:space="preserve"> 79 9838-2090</t>
  </si>
  <si>
    <t xml:space="preserve">Linda Bello *Não vai pagar / cliente complicada </t>
  </si>
  <si>
    <t>41 8724-0879</t>
  </si>
  <si>
    <t>NF 1744</t>
  </si>
  <si>
    <t>Wiliam</t>
  </si>
  <si>
    <t xml:space="preserve">Drogaria da Reta </t>
  </si>
  <si>
    <t>21 97677-6840</t>
  </si>
  <si>
    <t>NF 1745</t>
  </si>
  <si>
    <t xml:space="preserve">Jhonatan </t>
  </si>
  <si>
    <t xml:space="preserve"> GeoINCRA</t>
  </si>
  <si>
    <t>48 9639-8801</t>
  </si>
  <si>
    <t>NF 1332</t>
  </si>
  <si>
    <t xml:space="preserve">AABB </t>
  </si>
  <si>
    <t>17 98190-5179</t>
  </si>
  <si>
    <t>NF 1746</t>
  </si>
  <si>
    <t xml:space="preserve">Auto Escola Progresso </t>
  </si>
  <si>
    <t>93 8414-4099</t>
  </si>
  <si>
    <t>NF 1913</t>
  </si>
  <si>
    <t xml:space="preserve">Marcio </t>
  </si>
  <si>
    <t xml:space="preserve">marcio santos Corretor </t>
  </si>
  <si>
    <t>66 9905-3971</t>
  </si>
  <si>
    <t>NF 1333</t>
  </si>
  <si>
    <t xml:space="preserve">rafael </t>
  </si>
  <si>
    <t>la colinna *</t>
  </si>
  <si>
    <t>53 9708-7395</t>
  </si>
  <si>
    <t>NF 1747</t>
  </si>
  <si>
    <t>Ana Lloyd</t>
  </si>
  <si>
    <t xml:space="preserve">FitEnergize </t>
  </si>
  <si>
    <t>21 99626-1049</t>
  </si>
  <si>
    <t>NF 1334</t>
  </si>
  <si>
    <t>Starcell</t>
  </si>
  <si>
    <t>85 9252-2304</t>
  </si>
  <si>
    <t>Aposta no Bicho *</t>
  </si>
  <si>
    <t>38 9828-9387</t>
  </si>
  <si>
    <t>NF 1748</t>
  </si>
  <si>
    <t xml:space="preserve"> Ralph</t>
  </si>
  <si>
    <t>RCOMzap 1</t>
  </si>
  <si>
    <t xml:space="preserve"> 11 98534-8037</t>
  </si>
  <si>
    <t>NF 1749</t>
  </si>
  <si>
    <t>RCOMzap 2</t>
  </si>
  <si>
    <t>mauricio</t>
  </si>
  <si>
    <t xml:space="preserve">saudávelmente </t>
  </si>
  <si>
    <t>48 8840-3235</t>
  </si>
  <si>
    <t>NF 1335</t>
  </si>
  <si>
    <t>CGE CONTADORES *</t>
  </si>
  <si>
    <t xml:space="preserve"> 19 97138-7765</t>
  </si>
  <si>
    <t>NF 1750</t>
  </si>
  <si>
    <t>Heverton</t>
  </si>
  <si>
    <t>Poupa Tempo Soluções 2</t>
  </si>
  <si>
    <t>66 9233-7066</t>
  </si>
  <si>
    <t>Midasshop 10/04</t>
  </si>
  <si>
    <t>84 9975-5268</t>
  </si>
  <si>
    <t xml:space="preserve">sr joão </t>
  </si>
  <si>
    <t>criatório j lima 3d premium sexta</t>
  </si>
  <si>
    <t>44 9902-6867</t>
  </si>
  <si>
    <t>NF 1577</t>
  </si>
  <si>
    <t xml:space="preserve">Deise </t>
  </si>
  <si>
    <t>YouFollow</t>
  </si>
  <si>
    <t xml:space="preserve"> 55 9722-0912</t>
  </si>
  <si>
    <t>NF 1336</t>
  </si>
  <si>
    <t xml:space="preserve"> William</t>
  </si>
  <si>
    <t xml:space="preserve"> Secretaria de Meio Ambiente</t>
  </si>
  <si>
    <t xml:space="preserve"> 22 99720-5865</t>
  </si>
  <si>
    <t>NF 1752</t>
  </si>
  <si>
    <t>Maiara</t>
  </si>
  <si>
    <t xml:space="preserve">hed gepro 1 URGENTE </t>
  </si>
  <si>
    <t xml:space="preserve"> 45 9934-2831</t>
  </si>
  <si>
    <t>NF 1753</t>
  </si>
  <si>
    <t xml:space="preserve">hed gepro 2  URGENTE </t>
  </si>
  <si>
    <t>NF 1337</t>
  </si>
  <si>
    <t>Luan</t>
  </si>
  <si>
    <t>2F Energia</t>
  </si>
  <si>
    <t>33 8713-5079</t>
  </si>
  <si>
    <t>NF 1754</t>
  </si>
  <si>
    <t>Luiz Felipe</t>
  </si>
  <si>
    <t xml:space="preserve">LF Locaferramenta </t>
  </si>
  <si>
    <t>47 9193-6440</t>
  </si>
  <si>
    <t>NF 1338</t>
  </si>
  <si>
    <t>catia</t>
  </si>
  <si>
    <t>Quimonos Mamma 3D PREMIUM</t>
  </si>
  <si>
    <t xml:space="preserve"> 21 98565-6512</t>
  </si>
  <si>
    <t>NF 1339</t>
  </si>
  <si>
    <t>edevaldo</t>
  </si>
  <si>
    <t>casarão das peliculas 1</t>
  </si>
  <si>
    <t xml:space="preserve"> 47 9744-1667</t>
  </si>
  <si>
    <t>NF 1340</t>
  </si>
  <si>
    <t xml:space="preserve">casarão das peliculas 2 </t>
  </si>
  <si>
    <t>NF 1755</t>
  </si>
  <si>
    <t xml:space="preserve"> XR Logística 3D premium</t>
  </si>
  <si>
    <t xml:space="preserve"> 92 8849-9464</t>
  </si>
  <si>
    <t>NF 1341</t>
  </si>
  <si>
    <t>fábio</t>
  </si>
  <si>
    <t>fabelly instaladora</t>
  </si>
  <si>
    <t>47 9182-1199</t>
  </si>
  <si>
    <t>Francisco</t>
  </si>
  <si>
    <t xml:space="preserve">PACOTE Dueto do Dentinho / Michelle </t>
  </si>
  <si>
    <t>NF 1756</t>
  </si>
  <si>
    <t>VISION 360°</t>
  </si>
  <si>
    <t xml:space="preserve">Solutri Consultoria </t>
  </si>
  <si>
    <t>61 8158-0790</t>
  </si>
  <si>
    <t>NF 1760</t>
  </si>
  <si>
    <t>CocktailbarEventos</t>
  </si>
  <si>
    <t xml:space="preserve"> 11 98777-4390</t>
  </si>
  <si>
    <t>gauer consórcios 6</t>
  </si>
  <si>
    <t xml:space="preserve">gauer consórcios 7 </t>
  </si>
  <si>
    <t>gauer consórcios 8</t>
  </si>
  <si>
    <t>gauer consórcios 9</t>
  </si>
  <si>
    <t>gauer consórcios 10</t>
  </si>
  <si>
    <t>NF 1761</t>
  </si>
  <si>
    <t>J&amp;V Soluções Premium</t>
  </si>
  <si>
    <t>13 3329-6606</t>
  </si>
  <si>
    <t>NF 1762</t>
  </si>
  <si>
    <t>Everton</t>
  </si>
  <si>
    <t xml:space="preserve">shark arenaa
</t>
  </si>
  <si>
    <t>65 9981-1449</t>
  </si>
  <si>
    <t>NF 1763</t>
  </si>
  <si>
    <t xml:space="preserve">Fabiano </t>
  </si>
  <si>
    <t xml:space="preserve"> Custo Zero Outlet 2</t>
  </si>
  <si>
    <t>67 9941-7368</t>
  </si>
  <si>
    <t>NF 1764</t>
  </si>
  <si>
    <t>Adam Melchior</t>
  </si>
  <si>
    <t xml:space="preserve">Nutrimix Nutrição </t>
  </si>
  <si>
    <t>73 9150-5106</t>
  </si>
  <si>
    <t>Dourado Cash 5</t>
  </si>
  <si>
    <t>Vitória</t>
  </si>
  <si>
    <t xml:space="preserve">Vitória Arão </t>
  </si>
  <si>
    <t>11 98814-8010</t>
  </si>
  <si>
    <t>NF 1765</t>
  </si>
  <si>
    <t xml:space="preserve">Fabio </t>
  </si>
  <si>
    <r>
      <rPr>
        <rFont val="Arial"/>
        <color theme="1"/>
      </rPr>
      <t>COFEL (</t>
    </r>
    <r>
      <rPr>
        <rFont val="Arial"/>
        <color rgb="FFFFFF00"/>
      </rPr>
      <t>Jonatha</t>
    </r>
    <r>
      <rPr>
        <rFont val="Arial"/>
        <color theme="1"/>
      </rPr>
      <t>)</t>
    </r>
  </si>
  <si>
    <t>75 9981-6267</t>
  </si>
  <si>
    <t>NF 1343</t>
  </si>
  <si>
    <t xml:space="preserve"> Danilo</t>
  </si>
  <si>
    <t xml:space="preserve">Hespanha Informática </t>
  </si>
  <si>
    <t xml:space="preserve"> 11 94847-4390</t>
  </si>
  <si>
    <t>Dueto do dentinho 2 3d premium</t>
  </si>
  <si>
    <t>61 9129-3015</t>
  </si>
  <si>
    <t>NF 1766</t>
  </si>
  <si>
    <t>Herick Boaria</t>
  </si>
  <si>
    <t>Diságua Locação</t>
  </si>
  <si>
    <t>69 9945-1908</t>
  </si>
  <si>
    <t xml:space="preserve">El Shadday Serviços (quinta-feira) </t>
  </si>
  <si>
    <t xml:space="preserve"> 92 9485-7724</t>
  </si>
  <si>
    <t xml:space="preserve">VISION 360° 1 </t>
  </si>
  <si>
    <t>NF 1583</t>
  </si>
  <si>
    <t xml:space="preserve">J A Segurança Eletrônica </t>
  </si>
  <si>
    <t>48 8464-6308</t>
  </si>
  <si>
    <t xml:space="preserve">VISION 360° 2 </t>
  </si>
  <si>
    <t>NF 1767</t>
  </si>
  <si>
    <t xml:space="preserve">Sandra </t>
  </si>
  <si>
    <t>Smart Cartório</t>
  </si>
  <si>
    <t>11 91530-2222</t>
  </si>
  <si>
    <t>NF 1344</t>
  </si>
  <si>
    <t xml:space="preserve">fabio </t>
  </si>
  <si>
    <t xml:space="preserve">Radiar Ar Condicionado </t>
  </si>
  <si>
    <t>66 8431-3337</t>
  </si>
  <si>
    <t>Cintia do pula pula</t>
  </si>
  <si>
    <t xml:space="preserve"> 71 8755-0332</t>
  </si>
  <si>
    <t>NF 1774</t>
  </si>
  <si>
    <t xml:space="preserve">Francisco </t>
  </si>
  <si>
    <t>Pastor  Francisco</t>
  </si>
  <si>
    <t xml:space="preserve"> 99 8425-0697</t>
  </si>
  <si>
    <t>Academia Aero Fitness</t>
  </si>
  <si>
    <t>81 8178-6823</t>
  </si>
  <si>
    <t xml:space="preserve">empório tuli </t>
  </si>
  <si>
    <t>11 94910-0035</t>
  </si>
  <si>
    <t>NF 1769</t>
  </si>
  <si>
    <t>Ativo Moeda 11 LOCUÇÃO - KAUA</t>
  </si>
  <si>
    <t>Ativo Moeda 12 LOCUÇÃO - KAUA</t>
  </si>
  <si>
    <t>NF 1776</t>
  </si>
  <si>
    <t xml:space="preserve">Guilherme Bialeski Advogado </t>
  </si>
  <si>
    <t>47 9111-5640</t>
  </si>
  <si>
    <t>NF 1777</t>
  </si>
  <si>
    <t xml:space="preserve">Ana Clara </t>
  </si>
  <si>
    <t xml:space="preserve">Ana Clara  Advogado </t>
  </si>
  <si>
    <t>81 8651-4721</t>
  </si>
  <si>
    <t xml:space="preserve">M4sTransportes 3 </t>
  </si>
  <si>
    <t xml:space="preserve">marcus </t>
  </si>
  <si>
    <t>sos protocolo</t>
  </si>
  <si>
    <t>11 96186-6825</t>
  </si>
  <si>
    <t xml:space="preserve">TELUS 2D </t>
  </si>
  <si>
    <t>81 8677-4728</t>
  </si>
  <si>
    <t>paulo</t>
  </si>
  <si>
    <t>paulo silva</t>
  </si>
  <si>
    <t>11 98993-8494</t>
  </si>
  <si>
    <t>NF 1778</t>
  </si>
  <si>
    <t xml:space="preserve">João Paulo </t>
  </si>
  <si>
    <t>Pet Shop Cães e Bichos</t>
  </si>
  <si>
    <t>15 99736-5223</t>
  </si>
  <si>
    <t>NF 1779</t>
  </si>
  <si>
    <t>Nagel Consultoria</t>
  </si>
  <si>
    <t>21 97559-6816</t>
  </si>
  <si>
    <t>NF 1605</t>
  </si>
  <si>
    <t>Edição de Vídeo  *MICHELE* PG</t>
  </si>
  <si>
    <t>11 99535-2407</t>
  </si>
  <si>
    <t>CredScore Assessoria</t>
  </si>
  <si>
    <t xml:space="preserve"> 11 91563-9188</t>
  </si>
  <si>
    <t>marcelle</t>
  </si>
  <si>
    <t xml:space="preserve">chama e ponto </t>
  </si>
  <si>
    <t>11 98051-1492</t>
  </si>
  <si>
    <t>NF 1780</t>
  </si>
  <si>
    <t xml:space="preserve">Charles </t>
  </si>
  <si>
    <t xml:space="preserve"> Supervista-Car</t>
  </si>
  <si>
    <t xml:space="preserve"> 19 97409-0273</t>
  </si>
  <si>
    <t>NF 1781</t>
  </si>
  <si>
    <t>Frigigold LOCUÇÃO</t>
  </si>
  <si>
    <t>1 9130-7620</t>
  </si>
  <si>
    <t>erich</t>
  </si>
  <si>
    <t>erich bpc urgente amanhã</t>
  </si>
  <si>
    <t>85 8725-7899</t>
  </si>
  <si>
    <t xml:space="preserve">churrascaria do Lê </t>
  </si>
  <si>
    <t xml:space="preserve"> 27 99615-4118</t>
  </si>
  <si>
    <t>NF 1782</t>
  </si>
  <si>
    <t>Fabiana</t>
  </si>
  <si>
    <t xml:space="preserve">FSerra Consultoria </t>
  </si>
  <si>
    <t>11 98380-3272</t>
  </si>
  <si>
    <t>Ju Custodio</t>
  </si>
  <si>
    <t>Ju Custodio 1</t>
  </si>
  <si>
    <t xml:space="preserve"> 62 9213-8294</t>
  </si>
  <si>
    <t>Ju Custodio 2</t>
  </si>
  <si>
    <t>Ju Custodio 3</t>
  </si>
  <si>
    <t>NF 1783</t>
  </si>
  <si>
    <t>Máquininha Ton</t>
  </si>
  <si>
    <t>48 9999-9910</t>
  </si>
  <si>
    <t>Palas 15</t>
  </si>
  <si>
    <t>Palas 16</t>
  </si>
  <si>
    <t>Dueto do dentinho 3 3d premium</t>
  </si>
  <si>
    <t>NF 1784</t>
  </si>
  <si>
    <t>império Caça Vazamentos</t>
  </si>
  <si>
    <t>61 8322-3535</t>
  </si>
  <si>
    <t xml:space="preserve">Wanderlei 3D Premium </t>
  </si>
  <si>
    <t xml:space="preserve"> 31 8736-3123</t>
  </si>
  <si>
    <t>NF 1785</t>
  </si>
  <si>
    <t xml:space="preserve">Márcio </t>
  </si>
  <si>
    <t xml:space="preserve">Márcio  Corretor </t>
  </si>
  <si>
    <t>11 98483-7726</t>
  </si>
  <si>
    <t xml:space="preserve"> Burgão Amoreiras </t>
  </si>
  <si>
    <t xml:space="preserve"> 19 3113-5227</t>
  </si>
  <si>
    <t>NF 1786</t>
  </si>
  <si>
    <t xml:space="preserve">Zacarias </t>
  </si>
  <si>
    <t>Um ESpaço.com 2</t>
  </si>
  <si>
    <t xml:space="preserve">rodrigo silva </t>
  </si>
  <si>
    <t>superplay park</t>
  </si>
  <si>
    <t>(203) 435-6683</t>
  </si>
  <si>
    <t>NF 1787</t>
  </si>
  <si>
    <t xml:space="preserve">Luanda </t>
  </si>
  <si>
    <t>Luanda  Advogada  1</t>
  </si>
  <si>
    <t>71 9245-0088</t>
  </si>
  <si>
    <t>NF 1788</t>
  </si>
  <si>
    <t>Gás Barato 3D PREMIUM- MICHELE</t>
  </si>
  <si>
    <t>douglas</t>
  </si>
  <si>
    <t xml:space="preserve">eletronica volts </t>
  </si>
  <si>
    <t xml:space="preserve"> 54 9243-0249</t>
  </si>
  <si>
    <t>NF 1789</t>
  </si>
  <si>
    <t>Clube Play</t>
  </si>
  <si>
    <t xml:space="preserve"> 31 9254-7283</t>
  </si>
  <si>
    <t>NF 1790</t>
  </si>
  <si>
    <t>Odontomax locução</t>
  </si>
  <si>
    <t>NF 1791</t>
  </si>
  <si>
    <t>Laboratório Santo Antonio 5</t>
  </si>
  <si>
    <t>NF 1792</t>
  </si>
  <si>
    <t>NOVA GESTÃO - LOCUÇÃO</t>
  </si>
  <si>
    <t>NF 1793</t>
  </si>
  <si>
    <t>RNX FIDC</t>
  </si>
  <si>
    <t>49 8898-4775</t>
  </si>
  <si>
    <t>NF 1794</t>
  </si>
  <si>
    <t xml:space="preserve">Mônica </t>
  </si>
  <si>
    <t xml:space="preserve"> Mônica Resende</t>
  </si>
  <si>
    <t>21 99955-5358</t>
  </si>
  <si>
    <t>NF 1795</t>
  </si>
  <si>
    <t xml:space="preserve">Luísa </t>
  </si>
  <si>
    <t>projeto Semana do Meio Ambiente</t>
  </si>
  <si>
    <t>93 9236-4711</t>
  </si>
  <si>
    <t xml:space="preserve">marcelo </t>
  </si>
  <si>
    <t>marcelo bazan 3</t>
  </si>
  <si>
    <t>NF 1796</t>
  </si>
  <si>
    <t>Arinaldo</t>
  </si>
  <si>
    <t xml:space="preserve">O SENHOR DO BOLO </t>
  </si>
  <si>
    <t>86 9993-7075</t>
  </si>
  <si>
    <t xml:space="preserve">kaio cazáres </t>
  </si>
  <si>
    <t>kaio da k2  3d premium aguardando</t>
  </si>
  <si>
    <t>19 99757-6251</t>
  </si>
  <si>
    <t>NF 1797</t>
  </si>
  <si>
    <t xml:space="preserve">Cibele </t>
  </si>
  <si>
    <t xml:space="preserve"> PMG ATACADISTA</t>
  </si>
  <si>
    <t xml:space="preserve"> 11 96076-1448</t>
  </si>
  <si>
    <t>micael</t>
  </si>
  <si>
    <t>mizotica 2</t>
  </si>
  <si>
    <t xml:space="preserve"> 98 8446-1547</t>
  </si>
  <si>
    <t>NF 1360</t>
  </si>
  <si>
    <t>Rodofrio</t>
  </si>
  <si>
    <t xml:space="preserve"> 64 8114-0567</t>
  </si>
  <si>
    <t>NF 1798</t>
  </si>
  <si>
    <t xml:space="preserve"> Recuperadora Central. </t>
  </si>
  <si>
    <t>67 8454-8738</t>
  </si>
  <si>
    <t>louise</t>
  </si>
  <si>
    <t xml:space="preserve">louise amaral 3 ver na data que fechou tem cobrar restante </t>
  </si>
  <si>
    <t>31 9416-9898</t>
  </si>
  <si>
    <t>NF1606</t>
  </si>
  <si>
    <t xml:space="preserve">Erran </t>
  </si>
  <si>
    <t xml:space="preserve">NarreTech 3D premium </t>
  </si>
  <si>
    <t>98 8824-6089 / 98 8241-9653</t>
  </si>
  <si>
    <t>NF 1361</t>
  </si>
  <si>
    <t>Sara</t>
  </si>
  <si>
    <t>LAVANDERIA DO BAIRRO</t>
  </si>
  <si>
    <t xml:space="preserve"> 21 97189-7840</t>
  </si>
  <si>
    <t>Gleson</t>
  </si>
  <si>
    <t xml:space="preserve">Clube de Tiro </t>
  </si>
  <si>
    <t>11 95304-2006</t>
  </si>
  <si>
    <t>NF 1607</t>
  </si>
  <si>
    <t>Sind frentistas Franca</t>
  </si>
  <si>
    <t>16 99340-0808</t>
  </si>
  <si>
    <t xml:space="preserve">pedro </t>
  </si>
  <si>
    <t xml:space="preserve">peixotos </t>
  </si>
  <si>
    <t>38 9970-2044</t>
  </si>
  <si>
    <t xml:space="preserve">Linkwin pacote </t>
  </si>
  <si>
    <t>54 9990-5792</t>
  </si>
  <si>
    <t>NF 1799</t>
  </si>
  <si>
    <t>vinci laboratório 4 (legenda)</t>
  </si>
  <si>
    <t>11 98383-6635</t>
  </si>
  <si>
    <t>Instituto Cassimiro</t>
  </si>
  <si>
    <t xml:space="preserve"> 67 9872-6900</t>
  </si>
  <si>
    <t xml:space="preserve">andréia </t>
  </si>
  <si>
    <t xml:space="preserve">sacolinhas de amor 3D premium </t>
  </si>
  <si>
    <t>11 98852-4308</t>
  </si>
  <si>
    <t xml:space="preserve">Diságua Locação 1 </t>
  </si>
  <si>
    <t>NF 1807</t>
  </si>
  <si>
    <t>Euler.</t>
  </si>
  <si>
    <t>Leve Magia</t>
  </si>
  <si>
    <t xml:space="preserve"> 31 8418-8242</t>
  </si>
  <si>
    <t>Rancho Verde</t>
  </si>
  <si>
    <t>11 96365-6261</t>
  </si>
  <si>
    <t>NF 1808</t>
  </si>
  <si>
    <t xml:space="preserve">Eletrônica Vitória </t>
  </si>
  <si>
    <t>31 9592-1245</t>
  </si>
  <si>
    <t>Plug Solutions</t>
  </si>
  <si>
    <t>47 9657-8206</t>
  </si>
  <si>
    <t>NF 1809</t>
  </si>
  <si>
    <t>Hamilton Borges</t>
  </si>
  <si>
    <t>Hall Center</t>
  </si>
  <si>
    <t>92 8187-2118</t>
  </si>
  <si>
    <t>NF 1810</t>
  </si>
  <si>
    <t xml:space="preserve">Antônio </t>
  </si>
  <si>
    <t>Hub do Mercado</t>
  </si>
  <si>
    <t>1 (432) 703-9320</t>
  </si>
  <si>
    <t xml:space="preserve">Upavet </t>
  </si>
  <si>
    <t xml:space="preserve"> 61 9252-9531</t>
  </si>
  <si>
    <t>ES CORRETORA</t>
  </si>
  <si>
    <t>67 9166-2138</t>
  </si>
  <si>
    <t xml:space="preserve">Vinicius </t>
  </si>
  <si>
    <t xml:space="preserve">Vinicius A. teixeira </t>
  </si>
  <si>
    <t>46 9133-0212</t>
  </si>
  <si>
    <t xml:space="preserve">RC Figueira </t>
  </si>
  <si>
    <t xml:space="preserve"> 93 9122-2987</t>
  </si>
  <si>
    <t>Igor Vintem</t>
  </si>
  <si>
    <t>Uriel PREMIUM (AG CLIENTE)</t>
  </si>
  <si>
    <t xml:space="preserve">fernando </t>
  </si>
  <si>
    <t xml:space="preserve">mascote boi </t>
  </si>
  <si>
    <t xml:space="preserve"> 75 8173-7764</t>
  </si>
  <si>
    <t>Master Recursos</t>
  </si>
  <si>
    <t xml:space="preserve"> 92 8264-1752</t>
  </si>
  <si>
    <t>NF 1800</t>
  </si>
  <si>
    <t>Cinthia</t>
  </si>
  <si>
    <t xml:space="preserve">Cinthia Curta metragem </t>
  </si>
  <si>
    <t xml:space="preserve"> 31 8947-4442</t>
  </si>
  <si>
    <t xml:space="preserve">táliton </t>
  </si>
  <si>
    <t>táliton urgente amanhã sábado</t>
  </si>
  <si>
    <t>65 8167-1190</t>
  </si>
  <si>
    <t>nf 1757</t>
  </si>
  <si>
    <t xml:space="preserve">Paula </t>
  </si>
  <si>
    <t xml:space="preserve">Paula Corretora </t>
  </si>
  <si>
    <t>11 99926-5585</t>
  </si>
  <si>
    <t>NF 1811</t>
  </si>
  <si>
    <t xml:space="preserve">Silvana </t>
  </si>
  <si>
    <t>Priscila psicanalista</t>
  </si>
  <si>
    <t xml:space="preserve"> 85 92151-3752</t>
  </si>
  <si>
    <t>NF 1812</t>
  </si>
  <si>
    <t>William</t>
  </si>
  <si>
    <t>Teólogo Evangélico</t>
  </si>
  <si>
    <t>34 9800-3526</t>
  </si>
  <si>
    <t>NF 1813</t>
  </si>
  <si>
    <t xml:space="preserve">Giovani </t>
  </si>
  <si>
    <t>Velox Solução Financeira</t>
  </si>
  <si>
    <t>77 9967-3107</t>
  </si>
  <si>
    <t>NF 1814</t>
  </si>
  <si>
    <t>Marta Costa</t>
  </si>
  <si>
    <t>Carpa - Aulas para Habilitados</t>
  </si>
  <si>
    <t xml:space="preserve">51 9548-9496 </t>
  </si>
  <si>
    <t>Adriano</t>
  </si>
  <si>
    <t xml:space="preserve">Winpro </t>
  </si>
  <si>
    <t>61 9822-0209</t>
  </si>
  <si>
    <t>gabriela barreto</t>
  </si>
  <si>
    <t>fortlev</t>
  </si>
  <si>
    <t>71 9229-3366</t>
  </si>
  <si>
    <t>NF 1815</t>
  </si>
  <si>
    <t xml:space="preserve">Mello&amp;Achitti </t>
  </si>
  <si>
    <t>65 8404-5125</t>
  </si>
  <si>
    <t>NF 1816</t>
  </si>
  <si>
    <t xml:space="preserve">Glaucio </t>
  </si>
  <si>
    <r>
      <rPr>
        <rFont val="Arial"/>
        <color theme="1"/>
      </rPr>
      <t>VitaFit</t>
    </r>
    <r>
      <rPr>
        <rFont val="Arial"/>
        <color rgb="FFFFFF00"/>
      </rPr>
      <t xml:space="preserve"> *urgênte terça*</t>
    </r>
  </si>
  <si>
    <t xml:space="preserve"> 62 8256-6667</t>
  </si>
  <si>
    <t>NF 1817</t>
  </si>
  <si>
    <t xml:space="preserve">Jéssica Castro </t>
  </si>
  <si>
    <t>19 99349-8765</t>
  </si>
  <si>
    <t>colégio risco e rabisco</t>
  </si>
  <si>
    <t>79 9828-0101</t>
  </si>
  <si>
    <t>NF 1818</t>
  </si>
  <si>
    <t xml:space="preserve">Fernanda </t>
  </si>
  <si>
    <t>chat para concurso 1</t>
  </si>
  <si>
    <t>22 98107-2874</t>
  </si>
  <si>
    <t>chat para concurso 2</t>
  </si>
  <si>
    <t xml:space="preserve"> Oficina da Fome </t>
  </si>
  <si>
    <t>27 99798-5833</t>
  </si>
  <si>
    <t>NF 1819</t>
  </si>
  <si>
    <t>New Master Madureira</t>
  </si>
  <si>
    <t>21 99220-9079</t>
  </si>
  <si>
    <t xml:space="preserve">táliton 2 segunda feira </t>
  </si>
  <si>
    <t>NF 1820</t>
  </si>
  <si>
    <t>Ariana</t>
  </si>
  <si>
    <t xml:space="preserve">Vale Pharma </t>
  </si>
  <si>
    <t>31 9300-1512</t>
  </si>
  <si>
    <t>Iraldo Silva</t>
  </si>
  <si>
    <t xml:space="preserve">Correspondente Bancário </t>
  </si>
  <si>
    <t xml:space="preserve"> 82 8786-9467</t>
  </si>
  <si>
    <t>NF 1821</t>
  </si>
  <si>
    <t>Guia de Orlando 1</t>
  </si>
  <si>
    <t>5 61 9251-2569</t>
  </si>
  <si>
    <t>NF 1915</t>
  </si>
  <si>
    <t>Guia de Orlando 2</t>
  </si>
  <si>
    <t>NF 1822</t>
  </si>
  <si>
    <t>RB Energy Solar 3D PREMIUM</t>
  </si>
  <si>
    <t xml:space="preserve"> 67 9284-1564</t>
  </si>
  <si>
    <t>NF 1823</t>
  </si>
  <si>
    <t>Arthur</t>
  </si>
  <si>
    <t xml:space="preserve">Pizzaria Dom Arthur </t>
  </si>
  <si>
    <t>67 9834-2172</t>
  </si>
  <si>
    <t>NF 1824</t>
  </si>
  <si>
    <r>
      <rPr>
        <rFont val="Arial"/>
        <color theme="1"/>
      </rPr>
      <t>Eterno World (67 9831-1681) (</t>
    </r>
    <r>
      <rPr>
        <rFont val="Arial"/>
        <color rgb="FFFFFF00"/>
      </rPr>
      <t>Jonatha</t>
    </r>
    <r>
      <rPr>
        <rFont val="Arial"/>
        <color theme="1"/>
      </rPr>
      <t>)</t>
    </r>
  </si>
  <si>
    <t>11 96364-7696</t>
  </si>
  <si>
    <t>NF 1825</t>
  </si>
  <si>
    <t xml:space="preserve">STRIKES </t>
  </si>
  <si>
    <t>11 98135-3441</t>
  </si>
  <si>
    <t xml:space="preserve">Willian </t>
  </si>
  <si>
    <t xml:space="preserve">Rogerio Damasceno 3D Premium  </t>
  </si>
  <si>
    <t>31 8834-6525</t>
  </si>
  <si>
    <t xml:space="preserve">PARQUINHO FESTAS </t>
  </si>
  <si>
    <t>21 98634-0818</t>
  </si>
  <si>
    <t>Alvaro</t>
  </si>
  <si>
    <t>Cidadania Direta *roteiro*</t>
  </si>
  <si>
    <t>41 9764-6205</t>
  </si>
  <si>
    <t>NF 1916</t>
  </si>
  <si>
    <t xml:space="preserve">Colégio São Francisco de Paula (locução) </t>
  </si>
  <si>
    <t>11 98813-2241</t>
  </si>
  <si>
    <t>vera sorvetes 3d premium</t>
  </si>
  <si>
    <t>Ednalva Pereira</t>
  </si>
  <si>
    <t>12 98806-7725</t>
  </si>
  <si>
    <t>NF 1379</t>
  </si>
  <si>
    <t xml:space="preserve"> Josemar</t>
  </si>
  <si>
    <t>J Mattos Arquitetura</t>
  </si>
  <si>
    <t xml:space="preserve"> 46 9907-9361</t>
  </si>
  <si>
    <t>NF 1380</t>
  </si>
  <si>
    <t>Fábrica de Bancos</t>
  </si>
  <si>
    <t xml:space="preserve"> 11 96024-6896</t>
  </si>
  <si>
    <t xml:space="preserve">Pachecos Beer </t>
  </si>
  <si>
    <t>44 9719-4054</t>
  </si>
  <si>
    <t>NF 1826</t>
  </si>
  <si>
    <t xml:space="preserve">Alessandro </t>
  </si>
  <si>
    <t>Loucamizetas</t>
  </si>
  <si>
    <t xml:space="preserve"> 16 99117-5213</t>
  </si>
  <si>
    <t>NF 1381</t>
  </si>
  <si>
    <t>léo</t>
  </si>
  <si>
    <t>transmec</t>
  </si>
  <si>
    <t>21 96443-6562</t>
  </si>
  <si>
    <t>wilson</t>
  </si>
  <si>
    <t>wilson ledra ENVIAR PRÉVIA DE 30S ANTES</t>
  </si>
  <si>
    <t>11 99975-2628</t>
  </si>
  <si>
    <t>NF 1827</t>
  </si>
  <si>
    <t xml:space="preserve">Churrascaria O Frango </t>
  </si>
  <si>
    <t>91 8266-4111</t>
  </si>
  <si>
    <t>NF 1382</t>
  </si>
  <si>
    <t xml:space="preserve">Guduko Kids </t>
  </si>
  <si>
    <t xml:space="preserve"> 24 98116-3518</t>
  </si>
  <si>
    <t>cloud 15</t>
  </si>
  <si>
    <t xml:space="preserve">cloud 16 </t>
  </si>
  <si>
    <t>NF 1828</t>
  </si>
  <si>
    <t>Alpha</t>
  </si>
  <si>
    <t>22 98148-2643</t>
  </si>
  <si>
    <t>NF 1875</t>
  </si>
  <si>
    <t>you follow - locução</t>
  </si>
  <si>
    <t>55 9722-0912</t>
  </si>
  <si>
    <t>NF 1830</t>
  </si>
  <si>
    <t xml:space="preserve">Jessyca </t>
  </si>
  <si>
    <t>Divina Laranja</t>
  </si>
  <si>
    <t xml:space="preserve"> 62 8131-1714</t>
  </si>
  <si>
    <t>Dayana</t>
  </si>
  <si>
    <r>
      <rPr>
        <rFont val="Arial"/>
        <color theme="1"/>
      </rPr>
      <t>Tudo no Prato (</t>
    </r>
    <r>
      <rPr>
        <rFont val="Arial"/>
        <color rgb="FFFFFF00"/>
      </rPr>
      <t>Vinicius</t>
    </r>
    <r>
      <rPr>
        <rFont val="Arial"/>
        <color theme="1"/>
      </rPr>
      <t>)</t>
    </r>
  </si>
  <si>
    <t>11 91331-5871</t>
  </si>
  <si>
    <t>NF 1831</t>
  </si>
  <si>
    <t>Guido</t>
  </si>
  <si>
    <t>eu canord 3D PREMIUM  ( MICHELE )</t>
  </si>
  <si>
    <t>88 8112-1996</t>
  </si>
  <si>
    <t>NF1623</t>
  </si>
  <si>
    <t xml:space="preserve">Edilene </t>
  </si>
  <si>
    <t>Shot Detox</t>
  </si>
  <si>
    <t xml:space="preserve"> 61 8191-4875</t>
  </si>
  <si>
    <t>NF 1383</t>
  </si>
  <si>
    <t xml:space="preserve">Edegar Lazarek  Pacote </t>
  </si>
  <si>
    <t>NF 1384</t>
  </si>
  <si>
    <t>Alex Carnali</t>
  </si>
  <si>
    <r>
      <rPr>
        <rFont val="Arial"/>
        <color theme="1"/>
      </rPr>
      <t xml:space="preserve">Puro Gelato </t>
    </r>
    <r>
      <rPr>
        <rFont val="Arial"/>
        <color rgb="FFCC0000"/>
      </rPr>
      <t>entregar DIA 26</t>
    </r>
  </si>
  <si>
    <t>16 99300-7895</t>
  </si>
  <si>
    <t>NF 1385</t>
  </si>
  <si>
    <t xml:space="preserve">Cecília </t>
  </si>
  <si>
    <t>casais ECC locução</t>
  </si>
  <si>
    <t xml:space="preserve"> 68 9977-9192</t>
  </si>
  <si>
    <t>NF 1832</t>
  </si>
  <si>
    <t>NF 1833</t>
  </si>
  <si>
    <t>Rogerio</t>
  </si>
  <si>
    <t>GV Adega</t>
  </si>
  <si>
    <t>19 99779-8550</t>
  </si>
  <si>
    <t>NF 1834</t>
  </si>
  <si>
    <t>Solutions 7</t>
  </si>
  <si>
    <t>11 93043-0836</t>
  </si>
  <si>
    <t>NF 1386</t>
  </si>
  <si>
    <t xml:space="preserve">ATC Smart </t>
  </si>
  <si>
    <t>11 97826-2667</t>
  </si>
  <si>
    <t>NF 1917</t>
  </si>
  <si>
    <t>Alisson</t>
  </si>
  <si>
    <r>
      <rPr>
        <rFont val="Arial"/>
        <color theme="1"/>
      </rPr>
      <t>Speciale (Posição) (</t>
    </r>
    <r>
      <rPr>
        <rFont val="Arial"/>
        <color rgb="FFFF0000"/>
      </rPr>
      <t>MICHELE</t>
    </r>
    <r>
      <rPr>
        <rFont val="Arial"/>
        <color theme="1"/>
      </rPr>
      <t>) (</t>
    </r>
    <r>
      <rPr>
        <rFont val="Arial"/>
        <color rgb="FFFFFF00"/>
      </rPr>
      <t>Caio</t>
    </r>
    <r>
      <rPr>
        <rFont val="Arial"/>
        <color theme="1"/>
      </rPr>
      <t>)</t>
    </r>
  </si>
  <si>
    <t>NF 1387</t>
  </si>
  <si>
    <t xml:space="preserve"> Tom Grill Restaurante</t>
  </si>
  <si>
    <t>21 97240-7874</t>
  </si>
  <si>
    <t>NF1610</t>
  </si>
  <si>
    <t xml:space="preserve">Top Brasil PACOTE </t>
  </si>
  <si>
    <t xml:space="preserve"> 62 9165-0829</t>
  </si>
  <si>
    <t>NF 1388</t>
  </si>
  <si>
    <t xml:space="preserve">cartão popular da familia 2 </t>
  </si>
  <si>
    <t>82 9979-5038</t>
  </si>
  <si>
    <t>NF 1389</t>
  </si>
  <si>
    <t xml:space="preserve">Maycon </t>
  </si>
  <si>
    <t xml:space="preserve">  SAOJORGE</t>
  </si>
  <si>
    <t xml:space="preserve"> 91 8218-2467</t>
  </si>
  <si>
    <t>NF 1390</t>
  </si>
  <si>
    <t xml:space="preserve">AJR Tec </t>
  </si>
  <si>
    <t>62 9317-7336</t>
  </si>
  <si>
    <t>Borboleta Dourada</t>
  </si>
  <si>
    <t>75 9271-1823</t>
  </si>
  <si>
    <t>NF 1835</t>
  </si>
  <si>
    <t>networkv</t>
  </si>
  <si>
    <t>51 9361-7863</t>
  </si>
  <si>
    <t>NF 1391</t>
  </si>
  <si>
    <t>Farmaster</t>
  </si>
  <si>
    <t>11 98630-6139</t>
  </si>
  <si>
    <t>NF 1836</t>
  </si>
  <si>
    <t>Elaine</t>
  </si>
  <si>
    <t xml:space="preserve">Maju Tur Excursões </t>
  </si>
  <si>
    <t>21 96548-2465</t>
  </si>
  <si>
    <t>NF 1837</t>
  </si>
  <si>
    <t>Support Electro</t>
  </si>
  <si>
    <t>31 9268-6896</t>
  </si>
  <si>
    <t>NF 1918</t>
  </si>
  <si>
    <t xml:space="preserve">Yeso Imobiliária Vinheta </t>
  </si>
  <si>
    <t>73 9908-5019</t>
  </si>
  <si>
    <t>NF 1840</t>
  </si>
  <si>
    <t xml:space="preserve">mauricio </t>
  </si>
  <si>
    <t>oficina gravando</t>
  </si>
  <si>
    <t>31 9877-0753</t>
  </si>
  <si>
    <t>NF 1838</t>
  </si>
  <si>
    <t xml:space="preserve">Simone </t>
  </si>
  <si>
    <t>eskema photos</t>
  </si>
  <si>
    <t xml:space="preserve"> 62 8115-2726</t>
  </si>
  <si>
    <t>Art Laser 6</t>
  </si>
  <si>
    <t>91 8114-2190</t>
  </si>
  <si>
    <t>F. A Telecom 3d Premium</t>
  </si>
  <si>
    <t xml:space="preserve"> 93 9138-0310</t>
  </si>
  <si>
    <t>NF 1841</t>
  </si>
  <si>
    <t>Cleide</t>
  </si>
  <si>
    <t xml:space="preserve">Peixaria Mexilhão </t>
  </si>
  <si>
    <t>22 99236-2006</t>
  </si>
  <si>
    <t>NF-1282</t>
  </si>
  <si>
    <t xml:space="preserve">nobreaks 2 </t>
  </si>
  <si>
    <t>11 96716-9859</t>
  </si>
  <si>
    <t>NF 1392</t>
  </si>
  <si>
    <t>uilian</t>
  </si>
  <si>
    <t xml:space="preserve">result </t>
  </si>
  <si>
    <t>69 9336-1425</t>
  </si>
  <si>
    <t>NF 1393</t>
  </si>
  <si>
    <t xml:space="preserve">bizz stay  </t>
  </si>
  <si>
    <t xml:space="preserve"> 61 9936-6223</t>
  </si>
  <si>
    <t>Liliane Mateó</t>
  </si>
  <si>
    <t>CINE DATEN 1</t>
  </si>
  <si>
    <t>71 9111-4331</t>
  </si>
  <si>
    <t>CINE DATEN 2</t>
  </si>
  <si>
    <t>CINE DATEN 3</t>
  </si>
  <si>
    <t>NF 1394</t>
  </si>
  <si>
    <t xml:space="preserve">Jessica Tamyres  </t>
  </si>
  <si>
    <t>14 99740-8441</t>
  </si>
  <si>
    <t xml:space="preserve">isac </t>
  </si>
  <si>
    <t>avelloz 24 horas</t>
  </si>
  <si>
    <t>77 9813-6160</t>
  </si>
  <si>
    <t>NF- 1422</t>
  </si>
  <si>
    <t xml:space="preserve">Polo Petroquímico 3D premium </t>
  </si>
  <si>
    <t xml:space="preserve"> 51 9900-3261</t>
  </si>
  <si>
    <t>NF 1842</t>
  </si>
  <si>
    <t xml:space="preserve">A LIJER </t>
  </si>
  <si>
    <t>69 9994-6632</t>
  </si>
  <si>
    <t>NF 1843</t>
  </si>
  <si>
    <t>Fabíola Belkìss</t>
  </si>
  <si>
    <t>fabiola belkiss</t>
  </si>
  <si>
    <t xml:space="preserve"> 38 9986-9939</t>
  </si>
  <si>
    <t xml:space="preserve">jonatas </t>
  </si>
  <si>
    <t xml:space="preserve">jonatas estofados 3d premium </t>
  </si>
  <si>
    <t xml:space="preserve"> 55 9131-8228</t>
  </si>
  <si>
    <t>NF 1844</t>
  </si>
  <si>
    <t>QuintoAndar 2</t>
  </si>
  <si>
    <t>11 94728-8030</t>
  </si>
  <si>
    <t xml:space="preserve">QuintoAndar 3 </t>
  </si>
  <si>
    <t>NF 1845</t>
  </si>
  <si>
    <r>
      <rPr>
        <rFont val="Arial"/>
        <color theme="1"/>
      </rPr>
      <t xml:space="preserve">Roca Extrajeria 6 </t>
    </r>
    <r>
      <rPr>
        <rFont val="Arial"/>
        <color rgb="FFFFFF00"/>
      </rPr>
      <t>*urgênte amanhã*</t>
    </r>
  </si>
  <si>
    <t>11 96633-1616</t>
  </si>
  <si>
    <t xml:space="preserve">Renisson </t>
  </si>
  <si>
    <t xml:space="preserve">RL Cursos </t>
  </si>
  <si>
    <t>93 9954-0141</t>
  </si>
  <si>
    <t>NF 1846</t>
  </si>
  <si>
    <t>Joelson Mota</t>
  </si>
  <si>
    <t xml:space="preserve"> CreditSun Energia Solar</t>
  </si>
  <si>
    <t>91 9815-5031</t>
  </si>
  <si>
    <t xml:space="preserve"> Elevate Business </t>
  </si>
  <si>
    <t xml:space="preserve"> 18 99677-7448</t>
  </si>
  <si>
    <t>Edegar Lazarek  1</t>
  </si>
  <si>
    <t>Edegar Lazarek  2</t>
  </si>
  <si>
    <t>NF 1919</t>
  </si>
  <si>
    <t xml:space="preserve">Brasil Motobombas </t>
  </si>
  <si>
    <t>62 9915-8296</t>
  </si>
  <si>
    <r>
      <rPr>
        <rFont val="Arial"/>
        <color theme="1"/>
      </rPr>
      <t>Guelfi Assessoria 5 (</t>
    </r>
    <r>
      <rPr>
        <rFont val="Arial"/>
        <color rgb="FFFFFF00"/>
      </rPr>
      <t>Jonatha</t>
    </r>
    <r>
      <rPr>
        <rFont val="Arial"/>
        <color theme="1"/>
      </rPr>
      <t>)</t>
    </r>
  </si>
  <si>
    <t>11 97101-3706</t>
  </si>
  <si>
    <t>Alessandro Jardim (Audio) 3</t>
  </si>
  <si>
    <t>61 8152-0200</t>
  </si>
  <si>
    <t>Camila</t>
  </si>
  <si>
    <t>FERMINO CAÇAMBAS</t>
  </si>
  <si>
    <t>47 9106-0681</t>
  </si>
  <si>
    <t>NF 1847</t>
  </si>
  <si>
    <t>Classicar - pacote</t>
  </si>
  <si>
    <t>11 94026-4520</t>
  </si>
  <si>
    <t>NF 1848</t>
  </si>
  <si>
    <t>tona rede toledo</t>
  </si>
  <si>
    <t xml:space="preserve"> 45 8844-9016</t>
  </si>
  <si>
    <t>NF 1849</t>
  </si>
  <si>
    <t>fp next digital - pacote</t>
  </si>
  <si>
    <t>NF 1850</t>
  </si>
  <si>
    <t>Ezequias</t>
  </si>
  <si>
    <t xml:space="preserve">Ezequias Advogado </t>
  </si>
  <si>
    <t xml:space="preserve"> 81 9843-3423</t>
  </si>
  <si>
    <t>VidroCar</t>
  </si>
  <si>
    <t xml:space="preserve"> 77 9833-5568</t>
  </si>
  <si>
    <t>Rogerio Damasceno (Formatos )</t>
  </si>
  <si>
    <t>giseli</t>
  </si>
  <si>
    <t>roger car</t>
  </si>
  <si>
    <t>12 98200-7635</t>
  </si>
  <si>
    <r>
      <rPr>
        <rFont val="Arial"/>
        <color theme="1"/>
      </rPr>
      <t xml:space="preserve"> Andresa</t>
    </r>
    <r>
      <rPr>
        <rFont val="Arial"/>
        <color rgb="FFFFFF00"/>
      </rPr>
      <t xml:space="preserve"> amanhã (disse que não precisa mais)</t>
    </r>
  </si>
  <si>
    <t>77 8161-3657</t>
  </si>
  <si>
    <t>global ocean</t>
  </si>
  <si>
    <t>11 95328-4332</t>
  </si>
  <si>
    <t>NF 1851</t>
  </si>
  <si>
    <t>Auto Escola Leal</t>
  </si>
  <si>
    <t>94 9278-6405</t>
  </si>
  <si>
    <t>NF 1852</t>
  </si>
  <si>
    <t>Bruno Rocha</t>
  </si>
  <si>
    <t xml:space="preserve">Oh! Madalena Hostel 1 </t>
  </si>
  <si>
    <t>11 93043-0566</t>
  </si>
  <si>
    <t>Oh! Madalena Hostel 2</t>
  </si>
  <si>
    <t>NF 1853</t>
  </si>
  <si>
    <t xml:space="preserve">Vagner </t>
  </si>
  <si>
    <t xml:space="preserve">Clínica Conscientizar </t>
  </si>
  <si>
    <t xml:space="preserve"> 31 9415-0101</t>
  </si>
  <si>
    <t>NF 1854</t>
  </si>
  <si>
    <t>Refrigeração Fernandes</t>
  </si>
  <si>
    <t>82 8751-9932</t>
  </si>
  <si>
    <t>NF 1855</t>
  </si>
  <si>
    <r>
      <rPr>
        <rFont val="Arial"/>
        <color theme="1"/>
      </rPr>
      <t>Fabio Petrelli  Premium (</t>
    </r>
    <r>
      <rPr>
        <rFont val="Arial"/>
        <color rgb="FFFFFF00"/>
      </rPr>
      <t>Urgente</t>
    </r>
    <r>
      <rPr>
        <rFont val="Arial"/>
        <color theme="1"/>
      </rPr>
      <t>)</t>
    </r>
  </si>
  <si>
    <t>11 99293-4899</t>
  </si>
  <si>
    <r>
      <rPr>
        <rFont val="Calibri"/>
        <color theme="1"/>
        <sz val="11.0"/>
      </rPr>
      <t>Lucas Morais  Premium (</t>
    </r>
    <r>
      <rPr>
        <rFont val="Calibri"/>
        <color rgb="FFFFFF00"/>
        <sz val="11.0"/>
      </rPr>
      <t>Urgente</t>
    </r>
    <r>
      <rPr>
        <rFont val="Calibri"/>
        <color theme="1"/>
        <sz val="11.0"/>
      </rPr>
      <t>)</t>
    </r>
  </si>
  <si>
    <t>NF 1920</t>
  </si>
  <si>
    <t>Laura</t>
  </si>
  <si>
    <t>Edson</t>
  </si>
  <si>
    <t xml:space="preserve">Edson Gomes ( LAURA) -MICHELI </t>
  </si>
  <si>
    <t>1196686-4095</t>
  </si>
  <si>
    <t>Entre Elas</t>
  </si>
  <si>
    <t>11 98179-6452</t>
  </si>
  <si>
    <t>igor</t>
  </si>
  <si>
    <t xml:space="preserve">maranhão calçados </t>
  </si>
  <si>
    <t>99 8170-7795</t>
  </si>
  <si>
    <t xml:space="preserve">Ana Flávia </t>
  </si>
  <si>
    <t xml:space="preserve"> Medic Imagem 4</t>
  </si>
  <si>
    <t>34 9975-6560</t>
  </si>
  <si>
    <t>NF 1856</t>
  </si>
  <si>
    <t>Shana Lopes</t>
  </si>
  <si>
    <t>Guerra Auto Center</t>
  </si>
  <si>
    <t>Marcela</t>
  </si>
  <si>
    <t>Grupo terapêutico</t>
  </si>
  <si>
    <t>21 98256-1037</t>
  </si>
  <si>
    <t>Parceria Educacional</t>
  </si>
  <si>
    <t xml:space="preserve"> 21 99613-6636</t>
  </si>
  <si>
    <t>NF 1921</t>
  </si>
  <si>
    <t>gb porto contabilidade</t>
  </si>
  <si>
    <t>22 98180-9258</t>
  </si>
  <si>
    <t>NF 1857</t>
  </si>
  <si>
    <t xml:space="preserve"> João Ricardo</t>
  </si>
  <si>
    <t>Tem Doutor Premium</t>
  </si>
  <si>
    <t>81 9610-1520</t>
  </si>
  <si>
    <t>NF 1922</t>
  </si>
  <si>
    <t xml:space="preserve">Cyclops </t>
  </si>
  <si>
    <t>16 99788-3721</t>
  </si>
  <si>
    <t xml:space="preserve">Júlio César Música </t>
  </si>
  <si>
    <t xml:space="preserve"> 61 8183-6988</t>
  </si>
  <si>
    <t>NF 1401</t>
  </si>
  <si>
    <t xml:space="preserve">Autoescola Costa Dourada </t>
  </si>
  <si>
    <t xml:space="preserve"> 82 9325-4156</t>
  </si>
  <si>
    <t xml:space="preserve">Pix </t>
  </si>
  <si>
    <t>Renan Castro</t>
  </si>
  <si>
    <t xml:space="preserve">Interneuro MASCOTE </t>
  </si>
  <si>
    <t>21 97216-5220</t>
  </si>
  <si>
    <t>NF 1402</t>
  </si>
  <si>
    <t xml:space="preserve">Rotisserie </t>
  </si>
  <si>
    <t>44 9881-3039</t>
  </si>
  <si>
    <t>Coliseu Fight Club  (02/04)</t>
  </si>
  <si>
    <t xml:space="preserve"> 31 8371-3385</t>
  </si>
  <si>
    <t>NF1771</t>
  </si>
  <si>
    <t>Concretar 1 Pacote  3D Premium</t>
  </si>
  <si>
    <t xml:space="preserve"> 62 9313-2952</t>
  </si>
  <si>
    <t>NF 1858</t>
  </si>
  <si>
    <t>Aureo Pierazzo</t>
  </si>
  <si>
    <t xml:space="preserve"> MobiZoom </t>
  </si>
  <si>
    <t xml:space="preserve"> 64 9306-1477</t>
  </si>
  <si>
    <t xml:space="preserve">Deivid Wagner </t>
  </si>
  <si>
    <t>Deivid Wagner Correto</t>
  </si>
  <si>
    <t>51 8298-0405</t>
  </si>
  <si>
    <t xml:space="preserve">saulo </t>
  </si>
  <si>
    <t>mister hortifruti</t>
  </si>
  <si>
    <t>11 98225-4078</t>
  </si>
  <si>
    <t>NF 1859</t>
  </si>
  <si>
    <t>Alex Batista</t>
  </si>
  <si>
    <t>KIPATAS STUDIO</t>
  </si>
  <si>
    <t xml:space="preserve"> 79 9999-7731</t>
  </si>
  <si>
    <t>Danilo Manys</t>
  </si>
  <si>
    <t xml:space="preserve">Danilo Manys 3D PREMIUM </t>
  </si>
  <si>
    <t>47 9181-2258</t>
  </si>
  <si>
    <t xml:space="preserve">cartão </t>
  </si>
  <si>
    <t xml:space="preserve">alessandro </t>
  </si>
  <si>
    <t xml:space="preserve">nb social </t>
  </si>
  <si>
    <t>61 8474-7792</t>
  </si>
  <si>
    <t>patricia</t>
  </si>
  <si>
    <t>patricia alves</t>
  </si>
  <si>
    <t>19 97420-2649</t>
  </si>
  <si>
    <t xml:space="preserve">Consultare </t>
  </si>
  <si>
    <t xml:space="preserve"> 27 98833-1831</t>
  </si>
  <si>
    <t>Empório e Peixaria Martins</t>
  </si>
  <si>
    <t>21 97562-8084</t>
  </si>
  <si>
    <t>Manú Silva</t>
  </si>
  <si>
    <t xml:space="preserve">Manú Silva </t>
  </si>
  <si>
    <t xml:space="preserve"> 81 9968-0817</t>
  </si>
  <si>
    <t>Leonardo Martins</t>
  </si>
  <si>
    <t xml:space="preserve">Okado Soluções 1 </t>
  </si>
  <si>
    <t>11 96720-0672</t>
  </si>
  <si>
    <t xml:space="preserve">Okado Soluções 2 </t>
  </si>
  <si>
    <t>NF 1860</t>
  </si>
  <si>
    <t>Pra jácar Mobilidade</t>
  </si>
  <si>
    <t>44 9923-3884</t>
  </si>
  <si>
    <t>NF 1861</t>
  </si>
  <si>
    <t xml:space="preserve">Carlos Fernando </t>
  </si>
  <si>
    <t>Perillo Marmoraria</t>
  </si>
  <si>
    <t>21 99381-5454</t>
  </si>
  <si>
    <t>Felipe</t>
  </si>
  <si>
    <t xml:space="preserve">Pizzaria La Renzo Premium </t>
  </si>
  <si>
    <t>11 99661-4229</t>
  </si>
  <si>
    <r>
      <rPr>
        <rFont val="Arial"/>
        <color theme="1"/>
      </rPr>
      <t>VISION 360° 3 (</t>
    </r>
    <r>
      <rPr>
        <rFont val="Arial"/>
        <color rgb="FFFFFF00"/>
      </rPr>
      <t>Kaua</t>
    </r>
    <r>
      <rPr>
        <rFont val="Arial"/>
        <color theme="1"/>
      </rPr>
      <t xml:space="preserve">) </t>
    </r>
  </si>
  <si>
    <t>NF 1862</t>
  </si>
  <si>
    <t>Jordão</t>
  </si>
  <si>
    <t>RPVUDI</t>
  </si>
  <si>
    <t>34 8417-1383</t>
  </si>
  <si>
    <t>NF 1863</t>
  </si>
  <si>
    <t xml:space="preserve">Pamela </t>
  </si>
  <si>
    <t xml:space="preserve"> Clínica Pamela</t>
  </si>
  <si>
    <t>81 7340-2698</t>
  </si>
  <si>
    <t>DiRoma Exclusive</t>
  </si>
  <si>
    <t>19 99149-4378</t>
  </si>
  <si>
    <t>NF 1864</t>
  </si>
  <si>
    <t xml:space="preserve">Lukinha </t>
  </si>
  <si>
    <t xml:space="preserve">everest moda </t>
  </si>
  <si>
    <t>43 9905-6815</t>
  </si>
  <si>
    <t>fp next digital 1</t>
  </si>
  <si>
    <t>fp next digital 2</t>
  </si>
  <si>
    <t xml:space="preserve">LUAR MedSeg Premium </t>
  </si>
  <si>
    <t xml:space="preserve">Bilacorp </t>
  </si>
  <si>
    <t xml:space="preserve"> 11 93926-2624</t>
  </si>
  <si>
    <t xml:space="preserve"> Íntegro Proteção</t>
  </si>
  <si>
    <t>21 96454-0335</t>
  </si>
  <si>
    <t>francis</t>
  </si>
  <si>
    <t>juruti moda intima 3D premium</t>
  </si>
  <si>
    <t>92 8401-8418</t>
  </si>
  <si>
    <t>raquel</t>
  </si>
  <si>
    <t>back garden</t>
  </si>
  <si>
    <t>31 9458-6430</t>
  </si>
  <si>
    <t xml:space="preserve">Jump Car 7 </t>
  </si>
  <si>
    <t>NF 1865</t>
  </si>
  <si>
    <t>Clube Fortes</t>
  </si>
  <si>
    <t>NF 1866</t>
  </si>
  <si>
    <t>italed 2</t>
  </si>
  <si>
    <r>
      <rPr>
        <rFont val="Arial"/>
        <color theme="1"/>
      </rPr>
      <t>Federação Aquática Paulista 1  (</t>
    </r>
    <r>
      <rPr>
        <rFont val="Arial"/>
        <color rgb="FFFFFF00"/>
      </rPr>
      <t>Jonatha</t>
    </r>
    <r>
      <rPr>
        <rFont val="Arial"/>
        <color theme="1"/>
      </rPr>
      <t>)</t>
    </r>
  </si>
  <si>
    <r>
      <rPr>
        <rFont val="Arial"/>
        <color theme="1"/>
      </rPr>
      <t>Federação Aquática Paulista 2 (</t>
    </r>
    <r>
      <rPr>
        <rFont val="Arial"/>
        <color rgb="FFFFFF00"/>
      </rPr>
      <t>Jonatha</t>
    </r>
    <r>
      <rPr>
        <rFont val="Arial"/>
        <color theme="1"/>
      </rPr>
      <t>)</t>
    </r>
  </si>
  <si>
    <r>
      <rPr>
        <rFont val="Calibri, sans-serif"/>
        <color rgb="FF000000"/>
        <sz val="11.0"/>
      </rPr>
      <t>Federação Aquática Paulista 3 (</t>
    </r>
    <r>
      <rPr>
        <rFont val="Calibri, sans-serif"/>
        <color rgb="FFFFFF00"/>
        <sz val="11.0"/>
      </rPr>
      <t>Jonatha</t>
    </r>
    <r>
      <rPr>
        <rFont val="Calibri, sans-serif"/>
        <color rgb="FF000000"/>
        <sz val="11.0"/>
      </rPr>
      <t>)</t>
    </r>
  </si>
  <si>
    <t>Wallison Fernando</t>
  </si>
  <si>
    <t>FL Elétrica</t>
  </si>
  <si>
    <t>31 7171-2171</t>
  </si>
  <si>
    <t>imfarma 3d premium</t>
  </si>
  <si>
    <t>66 9653-4837</t>
  </si>
  <si>
    <t xml:space="preserve">Nostra Itália Pizzaria 3D premium </t>
  </si>
  <si>
    <t>11 96475-1107</t>
  </si>
  <si>
    <t>FAMILY PROTECT 1 COLOCAR JHONATA</t>
  </si>
  <si>
    <t>NF 1867</t>
  </si>
  <si>
    <t xml:space="preserve">Tia Érica </t>
  </si>
  <si>
    <t>94 8129-2019</t>
  </si>
  <si>
    <t>Paulinho Designer (COMPROVANTE FALSO)</t>
  </si>
  <si>
    <t xml:space="preserve"> 91 9308-7838</t>
  </si>
  <si>
    <t>Automação GSA</t>
  </si>
  <si>
    <t xml:space="preserve"> 66 9968-5592</t>
  </si>
  <si>
    <t>NF 1868</t>
  </si>
  <si>
    <t>Casarão Baterias</t>
  </si>
  <si>
    <t>62 9220-7584</t>
  </si>
  <si>
    <t xml:space="preserve">Jump Car 8 </t>
  </si>
  <si>
    <t>Pavimétrica 1</t>
  </si>
  <si>
    <t xml:space="preserve">Liberte Premium </t>
  </si>
  <si>
    <t>67 9120-9152</t>
  </si>
  <si>
    <t>NF 1869</t>
  </si>
  <si>
    <t>Casa da Irrigação</t>
  </si>
  <si>
    <t>44 9931-1018</t>
  </si>
  <si>
    <t>Classicar Veículos 2</t>
  </si>
  <si>
    <t>FoxConnect</t>
  </si>
  <si>
    <t>19 98860-2223</t>
  </si>
  <si>
    <t>NF 1870</t>
  </si>
  <si>
    <t xml:space="preserve">Pix Acumulado URGENTE </t>
  </si>
  <si>
    <t xml:space="preserve"> 37 8827-7233</t>
  </si>
  <si>
    <r>
      <rPr>
        <rFont val="Arial"/>
        <color theme="1"/>
      </rPr>
      <t>AfeZ Engenharia 2D (</t>
    </r>
    <r>
      <rPr>
        <rFont val="Arial"/>
        <color rgb="FFFFFF00"/>
      </rPr>
      <t>Gustavo</t>
    </r>
    <r>
      <rPr>
        <rFont val="Arial"/>
        <color theme="1"/>
      </rPr>
      <t>)</t>
    </r>
  </si>
  <si>
    <t>Caio Zanin</t>
  </si>
  <si>
    <t>DECLIMP</t>
  </si>
  <si>
    <t>43 9648-4462</t>
  </si>
  <si>
    <t xml:space="preserve">Concretar 2 3D Premium  </t>
  </si>
  <si>
    <t>NF 1871</t>
  </si>
  <si>
    <t xml:space="preserve">Renan </t>
  </si>
  <si>
    <t>Confeitaria R&amp;A</t>
  </si>
  <si>
    <t>11 99730-2031</t>
  </si>
  <si>
    <t>Edy Embalagens:</t>
  </si>
  <si>
    <t xml:space="preserve"> 85 8734-0419</t>
  </si>
  <si>
    <t>Daiane De Morais</t>
  </si>
  <si>
    <t>D&amp; Treinamentos</t>
  </si>
  <si>
    <t xml:space="preserve"> 47 9152-1824</t>
  </si>
  <si>
    <t>NF 1872</t>
  </si>
  <si>
    <t>Lany Dutra</t>
  </si>
  <si>
    <t>Bella Ótica</t>
  </si>
  <si>
    <t>83 8794-2310</t>
  </si>
  <si>
    <t>NF 1873</t>
  </si>
  <si>
    <t xml:space="preserve">Itoshii Sushi VSL </t>
  </si>
  <si>
    <t>11 95238-8509</t>
  </si>
  <si>
    <t>NF 1874</t>
  </si>
  <si>
    <t xml:space="preserve">Dany Oliveira </t>
  </si>
  <si>
    <t>Marketing jurídico</t>
  </si>
  <si>
    <t>17 99773-3780</t>
  </si>
  <si>
    <r>
      <rPr>
        <rFont val="Arial"/>
        <color theme="1"/>
      </rPr>
      <t xml:space="preserve">Cootravale 2 </t>
    </r>
    <r>
      <rPr>
        <rFont val="Arial"/>
        <color rgb="FFFFFF00"/>
      </rPr>
      <t>P/ AMANHÃ</t>
    </r>
  </si>
  <si>
    <t>47 9752-5270</t>
  </si>
  <si>
    <t>Pix</t>
  </si>
  <si>
    <t xml:space="preserve">Jr Reparos Elétrica Automotiva </t>
  </si>
  <si>
    <t>74 8804-7671</t>
  </si>
  <si>
    <t>PIMENTA ROSA 2</t>
  </si>
  <si>
    <t xml:space="preserve"> 51 9526-7716</t>
  </si>
  <si>
    <t>PIMENTA ROSA 3</t>
  </si>
  <si>
    <t>Andre</t>
  </si>
  <si>
    <t xml:space="preserve">Bravoloc </t>
  </si>
  <si>
    <t>85 9771-5762</t>
  </si>
  <si>
    <t>elton</t>
  </si>
  <si>
    <t>toniani grafic</t>
  </si>
  <si>
    <t>21 96425-6297</t>
  </si>
  <si>
    <t>Alessandra</t>
  </si>
  <si>
    <t xml:space="preserve">Dona Neguinha </t>
  </si>
  <si>
    <t>16 99165-5932</t>
  </si>
  <si>
    <t>Jhonny</t>
  </si>
  <si>
    <t>Alia Brasil</t>
  </si>
  <si>
    <t xml:space="preserve"> 98 8475-6844</t>
  </si>
  <si>
    <t xml:space="preserve">duda silva </t>
  </si>
  <si>
    <t>estação red</t>
  </si>
  <si>
    <t>98 9150-8878</t>
  </si>
  <si>
    <t>Cartão</t>
  </si>
  <si>
    <t xml:space="preserve">Thais </t>
  </si>
  <si>
    <t>Grupo Vida Ativa</t>
  </si>
  <si>
    <t>31 9316-6685</t>
  </si>
  <si>
    <t>Gleydson</t>
  </si>
  <si>
    <t>FIXAR 11 ( KAUA)</t>
  </si>
  <si>
    <t xml:space="preserve"> 85 8511-5001</t>
  </si>
  <si>
    <t xml:space="preserve">Sabrina 3D PREMIUM </t>
  </si>
  <si>
    <t xml:space="preserve"> 31 9165-1501</t>
  </si>
  <si>
    <t>chama e ponto locução</t>
  </si>
  <si>
    <t>Bruno</t>
  </si>
  <si>
    <t>JAVE Móveis Planejados 1</t>
  </si>
  <si>
    <t>17 99154-2825</t>
  </si>
  <si>
    <t xml:space="preserve">JAVE Móveis Planejados 2 </t>
  </si>
  <si>
    <t xml:space="preserve">Luimaikell </t>
  </si>
  <si>
    <t>Acervo 23</t>
  </si>
  <si>
    <t xml:space="preserve"> 89 9406-0474</t>
  </si>
  <si>
    <t>CAMILA</t>
  </si>
  <si>
    <t>Jhon Rossi</t>
  </si>
  <si>
    <t>Canever Transportadora 2 ( 3D )</t>
  </si>
  <si>
    <t>48 9633-9696</t>
  </si>
  <si>
    <t>água gold 2 amanhã a tarde</t>
  </si>
  <si>
    <t>21 99981-7158</t>
  </si>
  <si>
    <r>
      <rPr>
        <rFont val="Arial"/>
        <color theme="1"/>
      </rPr>
      <t>Bruno Gás e Água (</t>
    </r>
    <r>
      <rPr>
        <rFont val="Arial"/>
        <color rgb="FFFFFF00"/>
      </rPr>
      <t>Urgente</t>
    </r>
    <r>
      <rPr>
        <rFont val="Arial"/>
        <color theme="1"/>
      </rPr>
      <t>)</t>
    </r>
  </si>
  <si>
    <t>15 99776-5683</t>
  </si>
  <si>
    <t>Gabriel Anderson</t>
  </si>
  <si>
    <t xml:space="preserve">Gabriel Detail </t>
  </si>
  <si>
    <t>34 9183-4024</t>
  </si>
  <si>
    <t xml:space="preserve">JC Gelo Distribuidora </t>
  </si>
  <si>
    <t>79 8861-9785</t>
  </si>
  <si>
    <t xml:space="preserve">Eder </t>
  </si>
  <si>
    <t xml:space="preserve"> Need Fiscal</t>
  </si>
  <si>
    <t>19 99211-2856</t>
  </si>
  <si>
    <t xml:space="preserve">Raquel Löff </t>
  </si>
  <si>
    <t xml:space="preserve"> 51 9950-0881</t>
  </si>
  <si>
    <t>jatotec</t>
  </si>
  <si>
    <t>47 9146-9946</t>
  </si>
  <si>
    <t xml:space="preserve"> LOCPLAN ECOSSISTEMAS</t>
  </si>
  <si>
    <t>11 98215-6748</t>
  </si>
  <si>
    <t>Bruno Gás e Água (LOGO)</t>
  </si>
  <si>
    <t>chabiola</t>
  </si>
  <si>
    <t xml:space="preserve">revolução auto escola </t>
  </si>
  <si>
    <t>32 8480-2093</t>
  </si>
  <si>
    <t xml:space="preserve"> Java Express  3D premum </t>
  </si>
  <si>
    <t>19 98189-0151</t>
  </si>
  <si>
    <t>Cesar Giaconi  3</t>
  </si>
  <si>
    <t>Cesar Giaconi  4</t>
  </si>
  <si>
    <t>Cesar Giaconi  5</t>
  </si>
  <si>
    <t>Cesar Giaconi  6</t>
  </si>
  <si>
    <t xml:space="preserve">Cesar Giaconi  PACOTE 2 </t>
  </si>
  <si>
    <t xml:space="preserve">Izabella </t>
  </si>
  <si>
    <t>Poseidon Engenharia</t>
  </si>
  <si>
    <t xml:space="preserve"> 38 9132-3242</t>
  </si>
  <si>
    <t xml:space="preserve">Armazém São Jorge  *comprou pacote* </t>
  </si>
  <si>
    <t>75 9161-0079</t>
  </si>
  <si>
    <t>NF- 1317</t>
  </si>
  <si>
    <t xml:space="preserve">alessandro fernandes </t>
  </si>
  <si>
    <t>alessandro logo 3d quarta feira ele estornou</t>
  </si>
  <si>
    <t xml:space="preserve"> 24 98841-0311</t>
  </si>
  <si>
    <t>Alex Oliveira</t>
  </si>
  <si>
    <t>Despachante 1000 por Hora</t>
  </si>
  <si>
    <t xml:space="preserve"> 11 96904-6044</t>
  </si>
  <si>
    <r>
      <rPr>
        <rFont val="Arial"/>
        <color theme="1"/>
      </rPr>
      <t xml:space="preserve">carlos alberto 3D PREMIUM </t>
    </r>
    <r>
      <rPr>
        <rFont val="Arial"/>
        <color rgb="FFFFFF00"/>
      </rPr>
      <t xml:space="preserve">AMANHÃ </t>
    </r>
  </si>
  <si>
    <t xml:space="preserve"> 21 99771-2561</t>
  </si>
  <si>
    <t xml:space="preserve">Plano Odontológico TOP 3D Premium </t>
  </si>
  <si>
    <t xml:space="preserve"> 71 4103-5222</t>
  </si>
  <si>
    <t>Zé Elias</t>
  </si>
  <si>
    <t xml:space="preserve">Desafio Brou </t>
  </si>
  <si>
    <t>31 8400-1312</t>
  </si>
  <si>
    <t>NF 1708</t>
  </si>
  <si>
    <t>NF 1758</t>
  </si>
  <si>
    <t>Claudilon Gouveia</t>
  </si>
  <si>
    <t>Borghetti Logística</t>
  </si>
  <si>
    <t xml:space="preserve">Marcus </t>
  </si>
  <si>
    <t>Golfinho Móveis</t>
  </si>
  <si>
    <t>67 9633-9173</t>
  </si>
  <si>
    <t>Jonathan</t>
  </si>
  <si>
    <t>JL Consignado</t>
  </si>
  <si>
    <t>61 9412-7385</t>
  </si>
  <si>
    <t>fp next digital 3</t>
  </si>
  <si>
    <t xml:space="preserve">Alexandra </t>
  </si>
  <si>
    <t>Alexandra TCC 3D Premium *Michele*</t>
  </si>
  <si>
    <t>31 8361-9644</t>
  </si>
  <si>
    <t>Dionatan</t>
  </si>
  <si>
    <t xml:space="preserve">JS Móveis Planejados </t>
  </si>
  <si>
    <t>69 8459-5698</t>
  </si>
  <si>
    <t xml:space="preserve">Raul 3D PREMIUM </t>
  </si>
  <si>
    <t xml:space="preserve"> 68 9981-7683</t>
  </si>
  <si>
    <t>Clinica Logui 5</t>
  </si>
  <si>
    <t>96 9118-1869</t>
  </si>
  <si>
    <t>Juliana</t>
  </si>
  <si>
    <t xml:space="preserve"> Biazotti Contabilidade</t>
  </si>
  <si>
    <t>19 98184-7688</t>
  </si>
  <si>
    <t>Proactus Tecnologia</t>
  </si>
  <si>
    <t xml:space="preserve"> 41 8496-8485</t>
  </si>
  <si>
    <t xml:space="preserve">ALEXANDRE </t>
  </si>
  <si>
    <t xml:space="preserve">Ebbok Terapeuta </t>
  </si>
  <si>
    <t xml:space="preserve"> 21 99896-6672</t>
  </si>
  <si>
    <t xml:space="preserve">Alexandria Energia </t>
  </si>
  <si>
    <t xml:space="preserve"> IGREEN Energy</t>
  </si>
  <si>
    <t>98 8484-7826</t>
  </si>
  <si>
    <t>nf 2075</t>
  </si>
  <si>
    <t>Santiago</t>
  </si>
  <si>
    <t xml:space="preserve"> conservação dos tubarões 3D Premium </t>
  </si>
  <si>
    <t>13 99630-4645</t>
  </si>
  <si>
    <t>Grg Locação</t>
  </si>
  <si>
    <t>21 98700-5947</t>
  </si>
  <si>
    <t xml:space="preserve">Pavimétrica 2 </t>
  </si>
  <si>
    <t>Elionay Lopes</t>
  </si>
  <si>
    <t>ECO LATA ENTULHOS</t>
  </si>
  <si>
    <t xml:space="preserve"> 27 99900-2656</t>
  </si>
  <si>
    <t xml:space="preserve">wesley </t>
  </si>
  <si>
    <t>wesley contabilidade</t>
  </si>
  <si>
    <t>64 9909-9355</t>
  </si>
  <si>
    <t xml:space="preserve">alex silva </t>
  </si>
  <si>
    <t xml:space="preserve">alex silva 2 </t>
  </si>
  <si>
    <t>99 9168-6751</t>
  </si>
  <si>
    <t>nf - 1759</t>
  </si>
  <si>
    <t>Pastor Francisco - Mascote</t>
  </si>
  <si>
    <t>99 8463-5950</t>
  </si>
  <si>
    <t>Marcelo</t>
  </si>
  <si>
    <t xml:space="preserve">Mercado do Fio </t>
  </si>
  <si>
    <t>51 9826-1497</t>
  </si>
  <si>
    <t xml:space="preserve">Douglas Demetrio. </t>
  </si>
  <si>
    <t xml:space="preserve">Douglas Demetrio 2 </t>
  </si>
  <si>
    <t xml:space="preserve"> 48 9905-6742</t>
  </si>
  <si>
    <t xml:space="preserve">Serra da Mesa </t>
  </si>
  <si>
    <t xml:space="preserve"> 62 8411-1295</t>
  </si>
  <si>
    <t xml:space="preserve">Madalena </t>
  </si>
  <si>
    <t xml:space="preserve">Meu lar é um paraiso </t>
  </si>
  <si>
    <t xml:space="preserve"> 19 99539-6825</t>
  </si>
  <si>
    <t>Alexandre Lacerda</t>
  </si>
  <si>
    <r>
      <rPr>
        <rFont val="Arial"/>
        <color theme="1"/>
      </rPr>
      <t>Paraíso dos Calçados (</t>
    </r>
    <r>
      <rPr>
        <rFont val="Arial"/>
        <color rgb="FFFFFF00"/>
      </rPr>
      <t>Kaua</t>
    </r>
    <r>
      <rPr>
        <rFont val="Arial"/>
        <color theme="1"/>
      </rPr>
      <t>)</t>
    </r>
  </si>
  <si>
    <t>37 9970-1004</t>
  </si>
  <si>
    <t>Vanessa Robustelli</t>
  </si>
  <si>
    <t xml:space="preserve"> Seduc Amazonas</t>
  </si>
  <si>
    <t>92 9190-6019</t>
  </si>
  <si>
    <t xml:space="preserve">Armazém São Jorge </t>
  </si>
  <si>
    <t xml:space="preserve">Henrique </t>
  </si>
  <si>
    <t xml:space="preserve">SLOT VENCEDOR </t>
  </si>
  <si>
    <t>77 9139-9435</t>
  </si>
  <si>
    <t xml:space="preserve"> Rifando.tech</t>
  </si>
  <si>
    <t>11 98636-0198</t>
  </si>
  <si>
    <t>gyn service 3d premium</t>
  </si>
  <si>
    <t>62 8406-5777</t>
  </si>
  <si>
    <t>Marcelo Silotto 1 3D Premium</t>
  </si>
  <si>
    <t xml:space="preserve"> 11 95365-9266</t>
  </si>
  <si>
    <t xml:space="preserve">Marcelo Silotto 2 </t>
  </si>
  <si>
    <t xml:space="preserve">Felipe Mathias </t>
  </si>
  <si>
    <t>11 99384-1881</t>
  </si>
  <si>
    <t>Fernando Aires</t>
  </si>
  <si>
    <t xml:space="preserve">NossoBot </t>
  </si>
  <si>
    <t>54 9615-5634</t>
  </si>
  <si>
    <t xml:space="preserve">JB Cred </t>
  </si>
  <si>
    <t>21 97876-7176</t>
  </si>
  <si>
    <t>César Giaconi 7</t>
  </si>
  <si>
    <t>11 99603-6553</t>
  </si>
  <si>
    <t>César Giaconi 8</t>
  </si>
  <si>
    <t>César Giaconi 9</t>
  </si>
  <si>
    <t>César Giaconi 10</t>
  </si>
  <si>
    <t>Daniel De Oliveira</t>
  </si>
  <si>
    <r>
      <rPr>
        <rFont val="Arial"/>
        <color theme="1"/>
      </rPr>
      <t xml:space="preserve">Deca Triathlon 1 </t>
    </r>
    <r>
      <rPr>
        <rFont val="Arial"/>
        <color rgb="FFFFFF00"/>
      </rPr>
      <t>*kauan*</t>
    </r>
  </si>
  <si>
    <t xml:space="preserve"> 47 8910-5420</t>
  </si>
  <si>
    <r>
      <rPr>
        <rFont val="Arial"/>
        <color theme="1"/>
      </rPr>
      <t xml:space="preserve">Deca Triathlon 2 </t>
    </r>
    <r>
      <rPr>
        <rFont val="Arial"/>
        <color rgb="FFFFFF00"/>
      </rPr>
      <t>*kauan*</t>
    </r>
  </si>
  <si>
    <t xml:space="preserve">Kelmer </t>
  </si>
  <si>
    <t xml:space="preserve"> Kelmer  Advogado </t>
  </si>
  <si>
    <t xml:space="preserve"> 92 9601-5503</t>
  </si>
  <si>
    <t>BRAVURA</t>
  </si>
  <si>
    <t xml:space="preserve"> 54 8434-2053</t>
  </si>
  <si>
    <t>TROQUEAQUI</t>
  </si>
  <si>
    <t xml:space="preserve"> 61 8444-5105</t>
  </si>
  <si>
    <t xml:space="preserve">Neide </t>
  </si>
  <si>
    <t xml:space="preserve">eskema photos porcelana  AUDIO </t>
  </si>
  <si>
    <t>62 8115-2726</t>
  </si>
  <si>
    <t>Mateus Chagas</t>
  </si>
  <si>
    <t xml:space="preserve"> 92 8550-7486</t>
  </si>
  <si>
    <t xml:space="preserve">COACH TEC </t>
  </si>
  <si>
    <t>41 9600-1906</t>
  </si>
  <si>
    <t xml:space="preserve">buff box </t>
  </si>
  <si>
    <t>11 98124-7179</t>
  </si>
  <si>
    <t>Pro Ar</t>
  </si>
  <si>
    <t xml:space="preserve"> 18 99691-9592</t>
  </si>
  <si>
    <t>marmi fitness</t>
  </si>
  <si>
    <t xml:space="preserve"> 27 99238-6496</t>
  </si>
  <si>
    <t>Nivea Dorta</t>
  </si>
  <si>
    <t xml:space="preserve">Teacher Nivea </t>
  </si>
  <si>
    <t>63 8491-7837</t>
  </si>
  <si>
    <t>Elielton Ferrari</t>
  </si>
  <si>
    <t>Fazendo Futuro</t>
  </si>
  <si>
    <t>15 98136-6316</t>
  </si>
  <si>
    <t>Win7 Med Imagem 1 3D Premium</t>
  </si>
  <si>
    <t>61 3772-0703</t>
  </si>
  <si>
    <t>Mathaus</t>
  </si>
  <si>
    <t xml:space="preserve">Prime Investimento </t>
  </si>
  <si>
    <t>62 9313-3666</t>
  </si>
  <si>
    <t>nf1354</t>
  </si>
  <si>
    <t>NF - 1424</t>
  </si>
  <si>
    <t>Dubelplastic</t>
  </si>
  <si>
    <t>11 95520-8959</t>
  </si>
  <si>
    <t>Gerson</t>
  </si>
  <si>
    <t>Gerson Cardozo</t>
  </si>
  <si>
    <t xml:space="preserve"> 21 99533-7865</t>
  </si>
  <si>
    <t>Win7 Med Imagem 2 3D Premium esperar cliente pagar o 1</t>
  </si>
  <si>
    <t xml:space="preserve">brinde </t>
  </si>
  <si>
    <t>NF 1801</t>
  </si>
  <si>
    <t xml:space="preserve">Sandra Beatriz </t>
  </si>
  <si>
    <r>
      <rPr>
        <rFont val="Calibri"/>
        <color theme="1"/>
        <sz val="11.0"/>
      </rPr>
      <t>Profª Sandra VSL</t>
    </r>
    <r>
      <rPr>
        <rFont val="Calibri"/>
        <color rgb="FFFFFF00"/>
        <sz val="11.0"/>
      </rPr>
      <t xml:space="preserve"> dia 02/03</t>
    </r>
    <r>
      <rPr>
        <rFont val="Calibri"/>
        <color theme="1"/>
        <sz val="11.0"/>
      </rPr>
      <t xml:space="preserve"> *michele*</t>
    </r>
  </si>
  <si>
    <t xml:space="preserve"> 53 8404-5880</t>
  </si>
  <si>
    <t xml:space="preserve">Adir Zenni </t>
  </si>
  <si>
    <t xml:space="preserve"> ATN Vidros 3D Premium </t>
  </si>
  <si>
    <t>98 8189-5474</t>
  </si>
  <si>
    <t>Alyne</t>
  </si>
  <si>
    <t xml:space="preserve">EuQueroRevender 2 </t>
  </si>
  <si>
    <t xml:space="preserve"> 11 96200-4538</t>
  </si>
  <si>
    <t xml:space="preserve">ControlTech Premium </t>
  </si>
  <si>
    <t>84 9109-1758</t>
  </si>
  <si>
    <t>CASA Clínica de Psicologia</t>
  </si>
  <si>
    <t xml:space="preserve"> 21 99667-1515</t>
  </si>
  <si>
    <r>
      <rPr>
        <rFont val="Arial"/>
        <color theme="1"/>
      </rPr>
      <t>Armazém São Jorge 1 (</t>
    </r>
    <r>
      <rPr>
        <rFont val="Arial"/>
        <color rgb="FFFFFF00"/>
      </rPr>
      <t>Jonatha</t>
    </r>
    <r>
      <rPr>
        <rFont val="Arial"/>
        <color theme="1"/>
      </rPr>
      <t>)</t>
    </r>
  </si>
  <si>
    <t xml:space="preserve">fabiola vian </t>
  </si>
  <si>
    <t>fabiola vian 3d premium</t>
  </si>
  <si>
    <t>77 9973-8080</t>
  </si>
  <si>
    <t xml:space="preserve"> Anti Jamer Hallt</t>
  </si>
  <si>
    <t>35 9243-7518</t>
  </si>
  <si>
    <t>Pix do AONDEIR</t>
  </si>
  <si>
    <t>35 8822-3033</t>
  </si>
  <si>
    <t>NF1805</t>
  </si>
  <si>
    <t>Levy</t>
  </si>
  <si>
    <t xml:space="preserve">Edifício Beach Class </t>
  </si>
  <si>
    <t>85 9937-4350</t>
  </si>
  <si>
    <t>Vitor</t>
  </si>
  <si>
    <t xml:space="preserve">Medical Facility </t>
  </si>
  <si>
    <t xml:space="preserve"> 66 9967-8980</t>
  </si>
  <si>
    <r>
      <rPr>
        <rFont val="Arial"/>
        <color theme="1"/>
      </rPr>
      <t>Fazendo Futuro 1 (</t>
    </r>
    <r>
      <rPr>
        <rFont val="Arial"/>
        <color rgb="FFFFFF00"/>
      </rPr>
      <t>Jonatha</t>
    </r>
    <r>
      <rPr>
        <rFont val="Arial"/>
        <color theme="1"/>
      </rPr>
      <t>)</t>
    </r>
  </si>
  <si>
    <t xml:space="preserve">Luis sebastião </t>
  </si>
  <si>
    <t xml:space="preserve">Farmácia Soares 3D PREMIUM </t>
  </si>
  <si>
    <t xml:space="preserve"> 81 8104-8844</t>
  </si>
  <si>
    <t xml:space="preserve">Leonardo </t>
  </si>
  <si>
    <t>Porto Bank Turbo</t>
  </si>
  <si>
    <t>31 9787-9283</t>
  </si>
  <si>
    <t xml:space="preserve">Katia </t>
  </si>
  <si>
    <t xml:space="preserve">Consultório Selene 3D Premium </t>
  </si>
  <si>
    <t>11 99349-2318</t>
  </si>
  <si>
    <t xml:space="preserve"> Feito para Mulheres </t>
  </si>
  <si>
    <t>11 95661-5544</t>
  </si>
  <si>
    <t xml:space="preserve">Mundinet Pacote </t>
  </si>
  <si>
    <t>alessandro</t>
  </si>
  <si>
    <t>nb social 2</t>
  </si>
  <si>
    <t>Doutor Ventilador</t>
  </si>
  <si>
    <t>21 99232-0540</t>
  </si>
  <si>
    <t>A jornada do vinho 3d premium</t>
  </si>
  <si>
    <t>41 9163-3146</t>
  </si>
  <si>
    <t>NF1803</t>
  </si>
  <si>
    <t>Sinvaldo</t>
  </si>
  <si>
    <t xml:space="preserve"> CARDEAL GEOLOGIA-GEOTECNICA 1</t>
  </si>
  <si>
    <t>65 9983-8660</t>
  </si>
  <si>
    <t>NF1804</t>
  </si>
  <si>
    <t xml:space="preserve">Mila </t>
  </si>
  <si>
    <t xml:space="preserve">Mila Imóveis </t>
  </si>
  <si>
    <t>27 99520-1971</t>
  </si>
  <si>
    <t>Instituto Educacional Brilhando</t>
  </si>
  <si>
    <t>31 9909-5519</t>
  </si>
  <si>
    <t xml:space="preserve"> Malik Segurança 3D premium</t>
  </si>
  <si>
    <t>94 8448-8778</t>
  </si>
  <si>
    <t xml:space="preserve">Naiara </t>
  </si>
  <si>
    <t xml:space="preserve">TV Bloqueada </t>
  </si>
  <si>
    <t xml:space="preserve"> 71 8780-0437</t>
  </si>
  <si>
    <t>Loja Profecia 3D PREMIUM</t>
  </si>
  <si>
    <t>99 8279-7607</t>
  </si>
  <si>
    <t xml:space="preserve">Mundinet telecom 1 3D Premium </t>
  </si>
  <si>
    <t xml:space="preserve"> 88 9724-1817</t>
  </si>
  <si>
    <t>nobreaks 2</t>
  </si>
  <si>
    <t>Camila Rezende</t>
  </si>
  <si>
    <t xml:space="preserve">Financinhas da Juju Premium </t>
  </si>
  <si>
    <t>35 9722-7782</t>
  </si>
  <si>
    <t>Iara</t>
  </si>
  <si>
    <t xml:space="preserve">Roberta Nails Produtos </t>
  </si>
  <si>
    <t>32 8831-3275</t>
  </si>
  <si>
    <t>Luiz Fernando</t>
  </si>
  <si>
    <t xml:space="preserve">Saúde Livre </t>
  </si>
  <si>
    <t>41 9232-9613</t>
  </si>
  <si>
    <t>Studio Ventura  (07/04)</t>
  </si>
  <si>
    <t>31 8440-3635</t>
  </si>
  <si>
    <t xml:space="preserve">Off Brasil 3D Premium </t>
  </si>
  <si>
    <t xml:space="preserve"> 11 99315-7147</t>
  </si>
  <si>
    <t>Bombas Gianni 3D Premium  CAIO</t>
  </si>
  <si>
    <t xml:space="preserve"> 19 99857-4927</t>
  </si>
  <si>
    <t>Nova Teka 3D Premium</t>
  </si>
  <si>
    <t>13 99117-9550</t>
  </si>
  <si>
    <t xml:space="preserve">Saulo </t>
  </si>
  <si>
    <t>mister hortifruti (nova locução)</t>
  </si>
  <si>
    <t xml:space="preserve"> 11 98225-4078</t>
  </si>
  <si>
    <t>niplan 1 3d premium  COLOCAR CAMILA</t>
  </si>
  <si>
    <t>43 9989-1000</t>
  </si>
  <si>
    <t>niplan 2 3d premium aguardando</t>
  </si>
  <si>
    <t>niplan 3 3d premium aguardando</t>
  </si>
  <si>
    <t>Life Telemedicina 4</t>
  </si>
  <si>
    <t>Andre faveron</t>
  </si>
  <si>
    <t xml:space="preserve">C.R. Acessórios </t>
  </si>
  <si>
    <t>54 9142-9363</t>
  </si>
  <si>
    <t xml:space="preserve">richard </t>
  </si>
  <si>
    <t xml:space="preserve"> MetaCelMaster</t>
  </si>
  <si>
    <t>37 9938-6972</t>
  </si>
  <si>
    <t>Vestibular Social da USF 3D PREMIUM</t>
  </si>
  <si>
    <t>11 97272-2329</t>
  </si>
  <si>
    <t xml:space="preserve">Aju Gramas Sintéticas </t>
  </si>
  <si>
    <t xml:space="preserve"> 79 8110-9959</t>
  </si>
  <si>
    <t>CNH Facilitada</t>
  </si>
  <si>
    <t>35 9927-8388</t>
  </si>
  <si>
    <t xml:space="preserve"> Dr. Irã 3D Premium </t>
  </si>
  <si>
    <t xml:space="preserve"> 71 9188-9473</t>
  </si>
  <si>
    <t xml:space="preserve">Léo </t>
  </si>
  <si>
    <t>Ironside</t>
  </si>
  <si>
    <t xml:space="preserve"> 22 98156-7407</t>
  </si>
  <si>
    <t>Monteiro Advogados 1</t>
  </si>
  <si>
    <t>71 9979-4542</t>
  </si>
  <si>
    <t>Monteiro Advogados 2</t>
  </si>
  <si>
    <t>Monteiro Advogados 3</t>
  </si>
  <si>
    <t>Monteiro Advogados 4</t>
  </si>
  <si>
    <t>Monteiro Advogados 5</t>
  </si>
  <si>
    <t xml:space="preserve">action corretora 2 QUINTA FEIRA </t>
  </si>
  <si>
    <t>21 97470-4767</t>
  </si>
  <si>
    <t xml:space="preserve">Alex Lima </t>
  </si>
  <si>
    <t>print comunicacao</t>
  </si>
  <si>
    <t xml:space="preserve"> 94 9230-1526</t>
  </si>
  <si>
    <t xml:space="preserve">Dysrael </t>
  </si>
  <si>
    <t xml:space="preserve"> Imobiliária Ferri 2 - 3D PREMIUM</t>
  </si>
  <si>
    <t xml:space="preserve"> 49 3444-5010</t>
  </si>
  <si>
    <t>Neilton</t>
  </si>
  <si>
    <t>Rey dos Brinquedos 3D PREMIUM</t>
  </si>
  <si>
    <t xml:space="preserve"> 21 98053-5798</t>
  </si>
  <si>
    <t xml:space="preserve">Sueli </t>
  </si>
  <si>
    <r>
      <rPr>
        <rFont val="Arial"/>
        <color theme="1"/>
      </rPr>
      <t xml:space="preserve">Alpha Ômega 13 </t>
    </r>
    <r>
      <rPr>
        <rFont val="Arial"/>
        <color rgb="FFFFFF00"/>
      </rPr>
      <t>*Jhonata*</t>
    </r>
  </si>
  <si>
    <t xml:space="preserve"> 11 97599-1724</t>
  </si>
  <si>
    <t>luppa 3d premium</t>
  </si>
  <si>
    <t>Milton</t>
  </si>
  <si>
    <t>babytub</t>
  </si>
  <si>
    <t>41 9998-0661</t>
  </si>
  <si>
    <t>rafaelly coelho 1 urgente</t>
  </si>
  <si>
    <t>Tiago Bulcão</t>
  </si>
  <si>
    <t>Instituto Brasileiro de Desenvolvimento 1</t>
  </si>
  <si>
    <t xml:space="preserve"> 71 9968-3962</t>
  </si>
  <si>
    <t>Guilherme Mosconi</t>
  </si>
  <si>
    <t>Advogado Guilherme Mosconi</t>
  </si>
  <si>
    <t>17 99144-8935</t>
  </si>
  <si>
    <t>Júnior Silva</t>
  </si>
  <si>
    <t>Center Music</t>
  </si>
  <si>
    <t xml:space="preserve"> 88 9793-2812</t>
  </si>
  <si>
    <t>Aline de Sá</t>
  </si>
  <si>
    <r>
      <rPr>
        <rFont val="Arial"/>
        <color theme="1"/>
      </rPr>
      <t>Herbomel  (</t>
    </r>
    <r>
      <rPr>
        <rFont val="Arial"/>
        <color rgb="FFFFFF00"/>
      </rPr>
      <t>Jonatha</t>
    </r>
    <r>
      <rPr>
        <rFont val="Arial"/>
        <color theme="1"/>
      </rPr>
      <t>)</t>
    </r>
  </si>
  <si>
    <t>35 9195-8764</t>
  </si>
  <si>
    <t>Italo</t>
  </si>
  <si>
    <t xml:space="preserve">MekTek Elétrica </t>
  </si>
  <si>
    <t>61 9274-9092</t>
  </si>
  <si>
    <t>Zachêo Brandão</t>
  </si>
  <si>
    <r>
      <rPr>
        <rFont val="Arial"/>
        <color theme="1"/>
      </rPr>
      <t>PDKART Racing Rio  (</t>
    </r>
    <r>
      <rPr>
        <rFont val="Arial"/>
        <color rgb="FFFFFF00"/>
      </rPr>
      <t>Vinicius</t>
    </r>
    <r>
      <rPr>
        <rFont val="Arial"/>
        <color theme="1"/>
      </rPr>
      <t>)</t>
    </r>
  </si>
  <si>
    <t>21 97537-0798</t>
  </si>
  <si>
    <t>João</t>
  </si>
  <si>
    <t xml:space="preserve">Oficina DHM </t>
  </si>
  <si>
    <t>11 95451-9340</t>
  </si>
  <si>
    <t>Pamela 3D PREMIUM</t>
  </si>
  <si>
    <t>91 9101-1200</t>
  </si>
  <si>
    <t>Adriana Celi</t>
  </si>
  <si>
    <t xml:space="preserve">Celi Carvalho </t>
  </si>
  <si>
    <t>12 98250-6625</t>
  </si>
  <si>
    <t>tsa novo audio *MICHELE*</t>
  </si>
  <si>
    <t>21 98103-5487</t>
  </si>
  <si>
    <t>Raposa TV</t>
  </si>
  <si>
    <t>15 99145-4854</t>
  </si>
  <si>
    <t>Igor Cruz</t>
  </si>
  <si>
    <t xml:space="preserve">Bar do Meio </t>
  </si>
  <si>
    <t xml:space="preserve"> 92 8420-4100</t>
  </si>
  <si>
    <t>Naiara Santana</t>
  </si>
  <si>
    <r>
      <rPr>
        <rFont val="Arial"/>
        <color theme="1"/>
      </rPr>
      <t>Nah do Queijo (</t>
    </r>
    <r>
      <rPr>
        <rFont val="Arial"/>
        <color rgb="FFFFFF00"/>
      </rPr>
      <t>Jonatha</t>
    </r>
    <r>
      <rPr>
        <rFont val="Arial"/>
        <color theme="1"/>
      </rPr>
      <t>)</t>
    </r>
  </si>
  <si>
    <t>67 9255-6351</t>
  </si>
  <si>
    <t>Marcio</t>
  </si>
  <si>
    <t>Vidro Arte 3D PREMIUM</t>
  </si>
  <si>
    <t>89 9918-3652</t>
  </si>
  <si>
    <t>nf 1806</t>
  </si>
  <si>
    <t>Ediglei Nascimento</t>
  </si>
  <si>
    <t>3A COMUNICAÇÃO  3D Premium</t>
  </si>
  <si>
    <t xml:space="preserve"> 31 8475-1802</t>
  </si>
  <si>
    <t>Arte Caixa</t>
  </si>
  <si>
    <t>85 8668-1024</t>
  </si>
  <si>
    <t xml:space="preserve">Rogério Damasceno nova locução </t>
  </si>
  <si>
    <t>Thor Uniformes</t>
  </si>
  <si>
    <t xml:space="preserve"> 37 8838-7292</t>
  </si>
  <si>
    <t>Maria Brasileira 3d premium</t>
  </si>
  <si>
    <t>53 8102-1415</t>
  </si>
  <si>
    <t xml:space="preserve"> Empório Distribuidor</t>
  </si>
  <si>
    <t>11 99450-4746</t>
  </si>
  <si>
    <t>BIO LIFT</t>
  </si>
  <si>
    <t>16 99366-2689</t>
  </si>
  <si>
    <t>Geisa</t>
  </si>
  <si>
    <t>RGB Centro Automotivo</t>
  </si>
  <si>
    <t xml:space="preserve"> 19 99117-7189</t>
  </si>
  <si>
    <t xml:space="preserve">José Flavio </t>
  </si>
  <si>
    <t>Zyber Fibra Telecom</t>
  </si>
  <si>
    <t xml:space="preserve"> 11 99766-1333</t>
  </si>
  <si>
    <t>Vinicius acessoria</t>
  </si>
  <si>
    <t xml:space="preserve">  83 9666-2563</t>
  </si>
  <si>
    <t xml:space="preserve">Fênix Cursos </t>
  </si>
  <si>
    <t>67 9245-2508</t>
  </si>
  <si>
    <t>Wesdre</t>
  </si>
  <si>
    <r>
      <rPr>
        <rFont val="Arial"/>
        <color theme="1"/>
      </rPr>
      <t>Domínio Pizzas (</t>
    </r>
    <r>
      <rPr>
        <rFont val="Arial"/>
        <color rgb="FFFFFF00"/>
      </rPr>
      <t>Kaua</t>
    </r>
    <r>
      <rPr>
        <rFont val="Arial"/>
        <color theme="1"/>
      </rPr>
      <t>)</t>
    </r>
  </si>
  <si>
    <t>69 8411-0202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</si>
</sst>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[$R$ ]#,##0.00"/>
    <numFmt numFmtId="167" formatCode="&quot;R$&quot;\ #,##0.00"/>
    <numFmt numFmtId="168" formatCode="&quot;R$&quot;\ #,##0.00;[Red]\-&quot;R$&quot;\ #,##0.00"/>
    <numFmt numFmtId="169" formatCode="&quot;$&quot;#,##0.00"/>
    <numFmt numFmtId="170" formatCode="dd/mm/yyyy"/>
    <numFmt numFmtId="171" formatCode="[$R$]#,##0.00"/>
  </numFmts>
  <fonts count="2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color rgb="FFFFFFFF"/>
      <name val="Arial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b/>
      <color theme="0"/>
      <name val="Arial"/>
    </font>
    <font>
      <color rgb="FF000000"/>
      <name val="Arial"/>
    </font>
    <font>
      <sz val="10.0"/>
      <color rgb="FF333333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3.0"/>
      <color theme="1"/>
      <name val="Arial"/>
    </font>
    <font>
      <b/>
      <sz val="14.0"/>
      <color rgb="FFFFFFFF"/>
      <name val="Arial"/>
    </font>
    <font>
      <sz val="10.0"/>
      <color rgb="FF000000"/>
      <name val="Arial"/>
    </font>
    <font>
      <color rgb="FF000000"/>
      <name val="Arial"/>
      <scheme val="minor"/>
    </font>
    <font>
      <sz val="10.0"/>
      <color theme="1"/>
      <name val="Arial"/>
    </font>
    <font>
      <sz val="12.0"/>
      <color theme="1"/>
      <name val="&quot;Times New Roman&quot;"/>
    </font>
    <font>
      <sz val="12.0"/>
      <color rgb="FF333333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3097D"/>
        <bgColor rgb="FFF3097D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bottom style="thin">
        <color rgb="FFCCCCCC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7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0" fillId="2" fontId="1" numFmtId="167" xfId="0" applyAlignment="1" applyFont="1" applyNumberFormat="1">
      <alignment vertical="bottom"/>
    </xf>
    <xf borderId="4" fillId="5" fontId="7" numFmtId="0" xfId="0" applyAlignment="1" applyBorder="1" applyFill="1" applyFont="1">
      <alignment horizontal="center" readingOrder="0" vertical="bottom"/>
    </xf>
    <xf borderId="4" fillId="6" fontId="8" numFmtId="165" xfId="0" applyAlignment="1" applyBorder="1" applyFill="1" applyFont="1" applyNumberFormat="1">
      <alignment vertical="bottom"/>
    </xf>
    <xf borderId="5" fillId="0" fontId="1" numFmtId="165" xfId="0" applyAlignment="1" applyBorder="1" applyFont="1" applyNumberFormat="1">
      <alignment horizontal="center" vertical="bottom"/>
    </xf>
    <xf borderId="6" fillId="2" fontId="1" numFmtId="165" xfId="0" applyAlignment="1" applyBorder="1" applyFont="1" applyNumberFormat="1">
      <alignment vertical="bottom"/>
    </xf>
    <xf borderId="6" fillId="2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6" fillId="0" fontId="1" numFmtId="165" xfId="0" applyAlignment="1" applyBorder="1" applyFont="1" applyNumberFormat="1">
      <alignment vertical="bottom"/>
    </xf>
    <xf borderId="6" fillId="0" fontId="1" numFmtId="165" xfId="0" applyAlignment="1" applyBorder="1" applyFont="1" applyNumberFormat="1">
      <alignment horizontal="center" vertical="bottom"/>
    </xf>
    <xf borderId="6" fillId="2" fontId="1" numFmtId="166" xfId="0" applyAlignment="1" applyBorder="1" applyFont="1" applyNumberFormat="1">
      <alignment vertical="bottom"/>
    </xf>
    <xf borderId="6" fillId="2" fontId="1" numFmtId="166" xfId="0" applyAlignment="1" applyBorder="1" applyFont="1" applyNumberFormat="1">
      <alignment vertical="bottom"/>
    </xf>
    <xf borderId="7" fillId="7" fontId="9" numFmtId="0" xfId="0" applyAlignment="1" applyBorder="1" applyFill="1" applyFont="1">
      <alignment horizontal="center" readingOrder="0" vertical="bottom"/>
    </xf>
    <xf borderId="7" fillId="7" fontId="9" numFmtId="0" xfId="0" applyAlignment="1" applyBorder="1" applyFont="1">
      <alignment horizontal="center" vertical="bottom"/>
    </xf>
    <xf borderId="7" fillId="7" fontId="9" numFmtId="165" xfId="0" applyAlignment="1" applyBorder="1" applyFont="1" applyNumberFormat="1">
      <alignment horizontal="center" vertical="bottom"/>
    </xf>
    <xf borderId="5" fillId="7" fontId="9" numFmtId="165" xfId="0" applyAlignment="1" applyBorder="1" applyFont="1" applyNumberFormat="1">
      <alignment horizontal="center" readingOrder="0" vertical="bottom"/>
    </xf>
    <xf borderId="5" fillId="7" fontId="9" numFmtId="0" xfId="0" applyAlignment="1" applyBorder="1" applyFont="1">
      <alignment horizontal="center" readingOrder="0" vertical="bottom"/>
    </xf>
    <xf borderId="5" fillId="8" fontId="9" numFmtId="0" xfId="0" applyAlignment="1" applyBorder="1" applyFill="1" applyFont="1">
      <alignment horizontal="center" vertical="bottom"/>
    </xf>
    <xf borderId="5" fillId="9" fontId="9" numFmtId="0" xfId="0" applyAlignment="1" applyBorder="1" applyFill="1" applyFont="1">
      <alignment horizontal="center" vertical="bottom"/>
    </xf>
    <xf borderId="5" fillId="10" fontId="9" numFmtId="0" xfId="0" applyAlignment="1" applyBorder="1" applyFill="1" applyFont="1">
      <alignment horizontal="center" vertical="bottom"/>
    </xf>
    <xf borderId="5" fillId="5" fontId="9" numFmtId="0" xfId="0" applyAlignment="1" applyBorder="1" applyFont="1">
      <alignment horizontal="center" vertical="bottom"/>
    </xf>
    <xf borderId="5" fillId="11" fontId="9" numFmtId="0" xfId="0" applyAlignment="1" applyBorder="1" applyFill="1" applyFont="1">
      <alignment horizontal="center" vertical="bottom"/>
    </xf>
    <xf borderId="5" fillId="12" fontId="10" numFmtId="165" xfId="0" applyAlignment="1" applyBorder="1" applyFill="1" applyFont="1" applyNumberFormat="1">
      <alignment horizontal="center" vertical="bottom"/>
    </xf>
    <xf borderId="5" fillId="13" fontId="9" numFmtId="0" xfId="0" applyAlignment="1" applyBorder="1" applyFill="1" applyFont="1">
      <alignment horizontal="center" vertical="bottom"/>
    </xf>
    <xf borderId="5" fillId="14" fontId="9" numFmtId="0" xfId="0" applyAlignment="1" applyBorder="1" applyFill="1" applyFont="1">
      <alignment horizontal="center" vertical="bottom"/>
    </xf>
    <xf borderId="5" fillId="15" fontId="9" numFmtId="0" xfId="0" applyAlignment="1" applyBorder="1" applyFill="1" applyFont="1">
      <alignment horizontal="center" vertical="bottom"/>
    </xf>
    <xf borderId="5" fillId="16" fontId="9" numFmtId="0" xfId="0" applyAlignment="1" applyBorder="1" applyFill="1" applyFont="1">
      <alignment horizontal="center" readingOrder="0" vertical="bottom"/>
    </xf>
    <xf borderId="4" fillId="16" fontId="9" numFmtId="0" xfId="0" applyAlignment="1" applyBorder="1" applyFont="1">
      <alignment horizontal="center" readingOrder="0" vertical="bottom"/>
    </xf>
    <xf borderId="0" fillId="17" fontId="9" numFmtId="0" xfId="0" applyAlignment="1" applyFill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2" fontId="2" numFmtId="164" xfId="0" applyAlignment="1" applyBorder="1" applyFont="1" applyNumberFormat="1">
      <alignment horizontal="center" vertical="bottom"/>
    </xf>
    <xf borderId="5" fillId="2" fontId="2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readingOrder="0" vertical="bottom"/>
    </xf>
    <xf borderId="4" fillId="2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5" fillId="18" fontId="10" numFmtId="165" xfId="0" applyAlignment="1" applyBorder="1" applyFill="1" applyFont="1" applyNumberFormat="1">
      <alignment horizontal="center" readingOrder="0" vertical="bottom"/>
    </xf>
    <xf borderId="3" fillId="19" fontId="11" numFmtId="168" xfId="0" applyAlignment="1" applyBorder="1" applyFill="1" applyFont="1" applyNumberFormat="1">
      <alignment horizontal="center" readingOrder="0" vertical="bottom"/>
    </xf>
    <xf borderId="5" fillId="10" fontId="12" numFmtId="168" xfId="0" applyAlignment="1" applyBorder="1" applyFont="1" applyNumberFormat="1">
      <alignment horizontal="center" vertical="bottom"/>
    </xf>
    <xf borderId="5" fillId="17" fontId="11" numFmtId="168" xfId="0" applyAlignment="1" applyBorder="1" applyFont="1" applyNumberFormat="1">
      <alignment horizontal="center" readingOrder="0" vertical="bottom"/>
    </xf>
    <xf borderId="5" fillId="11" fontId="11" numFmtId="168" xfId="0" applyAlignment="1" applyBorder="1" applyFont="1" applyNumberFormat="1">
      <alignment horizontal="center" readingOrder="0" vertical="bottom"/>
    </xf>
    <xf borderId="5" fillId="12" fontId="11" numFmtId="165" xfId="0" applyAlignment="1" applyBorder="1" applyFont="1" applyNumberFormat="1">
      <alignment horizontal="center" readingOrder="0" vertical="bottom"/>
    </xf>
    <xf borderId="5" fillId="13" fontId="12" numFmtId="168" xfId="0" applyAlignment="1" applyBorder="1" applyFont="1" applyNumberFormat="1">
      <alignment readingOrder="0" vertical="bottom"/>
    </xf>
    <xf borderId="5" fillId="14" fontId="1" numFmtId="168" xfId="0" applyAlignment="1" applyBorder="1" applyFont="1" applyNumberFormat="1">
      <alignment vertical="bottom"/>
    </xf>
    <xf borderId="5" fillId="15" fontId="1" numFmtId="166" xfId="0" applyAlignment="1" applyBorder="1" applyFont="1" applyNumberFormat="1">
      <alignment vertical="bottom"/>
    </xf>
    <xf borderId="4" fillId="2" fontId="1" numFmtId="165" xfId="0" applyAlignment="1" applyBorder="1" applyFont="1" applyNumberFormat="1">
      <alignment horizontal="center" readingOrder="0" vertical="bottom"/>
    </xf>
    <xf borderId="0" fillId="18" fontId="9" numFmtId="0" xfId="0" applyAlignment="1" applyFont="1">
      <alignment horizontal="center" vertical="bottom"/>
    </xf>
    <xf borderId="4" fillId="0" fontId="2" numFmtId="165" xfId="0" applyAlignment="1" applyBorder="1" applyFont="1" applyNumberFormat="1">
      <alignment horizontal="right" vertical="bottom"/>
    </xf>
    <xf borderId="5" fillId="2" fontId="2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readingOrder="0" vertical="bottom"/>
    </xf>
    <xf borderId="5" fillId="18" fontId="11" numFmtId="165" xfId="0" applyAlignment="1" applyBorder="1" applyFont="1" applyNumberFormat="1">
      <alignment horizontal="center" readingOrder="0" vertical="bottom"/>
    </xf>
    <xf borderId="5" fillId="10" fontId="11" numFmtId="168" xfId="0" applyAlignment="1" applyBorder="1" applyFont="1" applyNumberFormat="1">
      <alignment horizontal="center" readingOrder="0" vertical="bottom"/>
    </xf>
    <xf borderId="3" fillId="5" fontId="11" numFmtId="168" xfId="0" applyAlignment="1" applyBorder="1" applyFont="1" applyNumberFormat="1">
      <alignment horizontal="center" readingOrder="0" vertical="bottom"/>
    </xf>
    <xf borderId="5" fillId="12" fontId="12" numFmtId="165" xfId="0" applyAlignment="1" applyBorder="1" applyFont="1" applyNumberFormat="1">
      <alignment horizontal="center" vertical="bottom"/>
    </xf>
    <xf borderId="5" fillId="13" fontId="11" numFmtId="168" xfId="0" applyAlignment="1" applyBorder="1" applyFont="1" applyNumberFormat="1">
      <alignment horizontal="center" readingOrder="0" vertical="bottom"/>
    </xf>
    <xf borderId="5" fillId="14" fontId="1" numFmtId="168" xfId="0" applyAlignment="1" applyBorder="1" applyFont="1" applyNumberFormat="1">
      <alignment horizontal="center" vertical="bottom"/>
    </xf>
    <xf borderId="5" fillId="15" fontId="9" numFmtId="166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3" fillId="19" fontId="10" numFmtId="168" xfId="0" applyAlignment="1" applyBorder="1" applyFont="1" applyNumberFormat="1">
      <alignment horizontal="center" readingOrder="0" vertical="bottom"/>
    </xf>
    <xf borderId="5" fillId="5" fontId="12" numFmtId="168" xfId="0" applyAlignment="1" applyBorder="1" applyFont="1" applyNumberFormat="1">
      <alignment horizontal="center" vertical="bottom"/>
    </xf>
    <xf borderId="0" fillId="10" fontId="10" numFmtId="0" xfId="0" applyAlignment="1" applyFont="1">
      <alignment horizontal="center" vertical="bottom"/>
    </xf>
    <xf borderId="4" fillId="0" fontId="2" numFmtId="168" xfId="0" applyAlignment="1" applyBorder="1" applyFont="1" applyNumberFormat="1">
      <alignment horizontal="right" vertical="bottom"/>
    </xf>
    <xf borderId="4" fillId="2" fontId="2" numFmtId="165" xfId="0" applyAlignment="1" applyBorder="1" applyFont="1" applyNumberFormat="1">
      <alignment horizontal="center" readingOrder="0" vertical="bottom"/>
    </xf>
    <xf borderId="5" fillId="12" fontId="10" numFmtId="165" xfId="0" applyAlignment="1" applyBorder="1" applyFont="1" applyNumberFormat="1">
      <alignment horizontal="center" readingOrder="0" vertical="bottom"/>
    </xf>
    <xf borderId="5" fillId="13" fontId="12" numFmtId="168" xfId="0" applyAlignment="1" applyBorder="1" applyFont="1" applyNumberFormat="1">
      <alignment horizontal="center" vertical="bottom"/>
    </xf>
    <xf borderId="0" fillId="5" fontId="10" numFmtId="0" xfId="0" applyAlignment="1" applyFon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3" fillId="19" fontId="12" numFmtId="168" xfId="0" applyAlignment="1" applyBorder="1" applyFont="1" applyNumberFormat="1">
      <alignment horizontal="center" vertical="bottom"/>
    </xf>
    <xf borderId="5" fillId="5" fontId="11" numFmtId="168" xfId="0" applyAlignment="1" applyBorder="1" applyFont="1" applyNumberFormat="1">
      <alignment horizontal="center" readingOrder="0" vertical="bottom"/>
    </xf>
    <xf borderId="5" fillId="11" fontId="12" numFmtId="168" xfId="0" applyAlignment="1" applyBorder="1" applyFont="1" applyNumberFormat="1">
      <alignment horizontal="center" readingOrder="0" vertical="bottom"/>
    </xf>
    <xf borderId="5" fillId="14" fontId="12" numFmtId="168" xfId="0" applyAlignment="1" applyBorder="1" applyFont="1" applyNumberFormat="1">
      <alignment horizontal="center" vertical="bottom"/>
    </xf>
    <xf borderId="5" fillId="15" fontId="11" numFmtId="166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4" fillId="9" fontId="12" numFmtId="168" xfId="0" applyAlignment="1" applyBorder="1" applyFont="1" applyNumberFormat="1">
      <alignment horizontal="center" vertical="bottom"/>
    </xf>
    <xf borderId="4" fillId="5" fontId="11" numFmtId="168" xfId="0" applyAlignment="1" applyBorder="1" applyFont="1" applyNumberFormat="1">
      <alignment horizontal="center" readingOrder="0" vertical="bottom"/>
    </xf>
    <xf borderId="4" fillId="13" fontId="12" numFmtId="168" xfId="0" applyAlignment="1" applyBorder="1" applyFont="1" applyNumberFormat="1">
      <alignment horizontal="center" vertical="bottom"/>
    </xf>
    <xf borderId="4" fillId="14" fontId="12" numFmtId="168" xfId="0" applyAlignment="1" applyBorder="1" applyFont="1" applyNumberFormat="1">
      <alignment horizontal="center" vertical="bottom"/>
    </xf>
    <xf borderId="5" fillId="15" fontId="12" numFmtId="166" xfId="0" applyAlignment="1" applyBorder="1" applyFont="1" applyNumberFormat="1">
      <alignment horizontal="center" vertical="bottom"/>
    </xf>
    <xf borderId="4" fillId="12" fontId="10" numFmtId="165" xfId="0" applyAlignment="1" applyBorder="1" applyFont="1" applyNumberFormat="1">
      <alignment horizontal="center" vertical="bottom"/>
    </xf>
    <xf borderId="0" fillId="2" fontId="13" numFmtId="0" xfId="0" applyAlignment="1" applyFont="1">
      <alignment readingOrder="0"/>
    </xf>
    <xf borderId="6" fillId="2" fontId="1" numFmtId="165" xfId="0" applyAlignment="1" applyBorder="1" applyFont="1" applyNumberFormat="1">
      <alignment horizontal="center" readingOrder="0" vertical="bottom"/>
    </xf>
    <xf borderId="0" fillId="2" fontId="1" numFmtId="169" xfId="0" applyAlignment="1" applyFont="1" applyNumberFormat="1">
      <alignment vertical="bottom"/>
    </xf>
    <xf borderId="0" fillId="2" fontId="1" numFmtId="168" xfId="0" applyAlignment="1" applyFont="1" applyNumberFormat="1">
      <alignment vertical="bottom"/>
    </xf>
    <xf borderId="5" fillId="14" fontId="11" numFmtId="168" xfId="0" applyAlignment="1" applyBorder="1" applyFont="1" applyNumberFormat="1">
      <alignment horizontal="center" readingOrder="0" vertical="bottom"/>
    </xf>
    <xf borderId="5" fillId="15" fontId="9" numFmtId="166" xfId="0" applyAlignment="1" applyBorder="1" applyFont="1" applyNumberFormat="1">
      <alignment horizontal="center" readingOrder="0" vertical="bottom"/>
    </xf>
    <xf borderId="0" fillId="20" fontId="10" numFmtId="0" xfId="0" applyAlignment="1" applyFill="1" applyFont="1">
      <alignment horizontal="center" vertical="bottom"/>
    </xf>
    <xf borderId="0" fillId="2" fontId="13" numFmtId="165" xfId="0" applyAlignment="1" applyFont="1" applyNumberFormat="1">
      <alignment readingOrder="0"/>
    </xf>
    <xf borderId="5" fillId="11" fontId="14" numFmtId="168" xfId="0" applyAlignment="1" applyBorder="1" applyFont="1" applyNumberFormat="1">
      <alignment horizontal="center" vertical="bottom"/>
    </xf>
    <xf borderId="4" fillId="13" fontId="9" numFmtId="0" xfId="0" applyAlignment="1" applyBorder="1" applyFont="1">
      <alignment horizontal="center" vertical="bottom"/>
    </xf>
    <xf borderId="0" fillId="2" fontId="15" numFmtId="165" xfId="0" applyAlignment="1" applyFont="1" applyNumberFormat="1">
      <alignment horizontal="left" readingOrder="0"/>
    </xf>
    <xf borderId="4" fillId="14" fontId="9" numFmtId="0" xfId="0" applyAlignment="1" applyBorder="1" applyFont="1">
      <alignment horizontal="center" vertical="bottom"/>
    </xf>
    <xf borderId="4" fillId="15" fontId="10" numFmtId="168" xfId="0" applyAlignment="1" applyBorder="1" applyFont="1" applyNumberFormat="1">
      <alignment horizontal="center" vertical="bottom"/>
    </xf>
    <xf borderId="4" fillId="2" fontId="2" numFmtId="166" xfId="0" applyAlignment="1" applyBorder="1" applyFont="1" applyNumberFormat="1">
      <alignment horizontal="right" vertical="bottom"/>
    </xf>
    <xf borderId="3" fillId="19" fontId="14" numFmtId="168" xfId="0" applyAlignment="1" applyBorder="1" applyFont="1" applyNumberFormat="1">
      <alignment horizontal="center" readingOrder="0" vertical="bottom"/>
    </xf>
    <xf borderId="0" fillId="2" fontId="10" numFmtId="0" xfId="0" applyAlignment="1" applyFont="1">
      <alignment horizontal="center" vertical="bottom"/>
    </xf>
    <xf borderId="5" fillId="10" fontId="10" numFmtId="168" xfId="0" applyAlignment="1" applyBorder="1" applyFont="1" applyNumberFormat="1">
      <alignment horizontal="center" readingOrder="0" vertical="bottom"/>
    </xf>
    <xf borderId="4" fillId="20" fontId="3" numFmtId="165" xfId="0" applyAlignment="1" applyBorder="1" applyFont="1" applyNumberFormat="1">
      <alignment horizontal="center" vertical="bottom"/>
    </xf>
    <xf borderId="4" fillId="20" fontId="3" numFmtId="167" xfId="0" applyAlignment="1" applyBorder="1" applyFont="1" applyNumberFormat="1">
      <alignment horizontal="center" vertical="bottom"/>
    </xf>
    <xf borderId="5" fillId="5" fontId="10" numFmtId="168" xfId="0" applyAlignment="1" applyBorder="1" applyFont="1" applyNumberFormat="1">
      <alignment horizontal="center" readingOrder="0" vertical="bottom"/>
    </xf>
    <xf borderId="5" fillId="13" fontId="14" numFmtId="168" xfId="0" applyAlignment="1" applyBorder="1" applyFont="1" applyNumberFormat="1">
      <alignment horizontal="center" vertical="bottom"/>
    </xf>
    <xf borderId="5" fillId="11" fontId="10" numFmtId="168" xfId="0" applyAlignment="1" applyBorder="1" applyFont="1" applyNumberFormat="1">
      <alignment horizontal="center" readingOrder="0" vertical="bottom"/>
    </xf>
    <xf borderId="0" fillId="15" fontId="12" numFmtId="166" xfId="0" applyAlignment="1" applyFont="1" applyNumberFormat="1">
      <alignment horizontal="center" vertical="bottom"/>
    </xf>
    <xf borderId="5" fillId="18" fontId="14" numFmtId="165" xfId="0" applyAlignment="1" applyBorder="1" applyFont="1" applyNumberFormat="1">
      <alignment horizontal="center" readingOrder="0" vertical="bottom"/>
    </xf>
    <xf borderId="5" fillId="11" fontId="12" numFmtId="168" xfId="0" applyAlignment="1" applyBorder="1" applyFont="1" applyNumberFormat="1">
      <alignment horizontal="center" vertical="bottom"/>
    </xf>
    <xf borderId="5" fillId="10" fontId="12" numFmtId="168" xfId="0" applyAlignment="1" applyBorder="1" applyFont="1" applyNumberFormat="1">
      <alignment horizontal="center" readingOrder="0" vertical="bottom"/>
    </xf>
    <xf borderId="5" fillId="18" fontId="12" numFmtId="165" xfId="0" applyAlignment="1" applyBorder="1" applyFont="1" applyNumberFormat="1">
      <alignment horizontal="center" vertical="bottom"/>
    </xf>
    <xf borderId="4" fillId="15" fontId="11" numFmtId="166" xfId="0" applyAlignment="1" applyBorder="1" applyFont="1" applyNumberFormat="1">
      <alignment horizontal="center" readingOrder="0" vertical="bottom"/>
    </xf>
    <xf borderId="4" fillId="15" fontId="12" numFmtId="166" xfId="0" applyAlignment="1" applyBorder="1" applyFont="1" applyNumberFormat="1">
      <alignment horizontal="center" vertical="bottom"/>
    </xf>
    <xf borderId="5" fillId="13" fontId="12" numFmtId="165" xfId="0" applyAlignment="1" applyBorder="1" applyFont="1" applyNumberFormat="1">
      <alignment horizontal="center" vertical="bottom"/>
    </xf>
    <xf borderId="5" fillId="14" fontId="12" numFmtId="165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4" fillId="2" fontId="13" numFmtId="165" xfId="0" applyAlignment="1" applyBorder="1" applyFont="1" applyNumberFormat="1">
      <alignment readingOrder="0"/>
    </xf>
    <xf borderId="4" fillId="2" fontId="16" numFmtId="0" xfId="0" applyAlignment="1" applyBorder="1" applyFont="1">
      <alignment horizontal="left" readingOrder="0"/>
    </xf>
    <xf borderId="5" fillId="10" fontId="14" numFmtId="168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14" fontId="11" numFmtId="165" xfId="0" applyAlignment="1" applyBorder="1" applyFont="1" applyNumberFormat="1">
      <alignment horizontal="center" readingOrder="0" vertical="bottom"/>
    </xf>
    <xf borderId="5" fillId="2" fontId="2" numFmtId="170" xfId="0" applyAlignment="1" applyBorder="1" applyFont="1" applyNumberFormat="1">
      <alignment horizontal="center" vertical="bottom"/>
    </xf>
    <xf borderId="0" fillId="2" fontId="13" numFmtId="0" xfId="0" applyFont="1"/>
    <xf borderId="5" fillId="13" fontId="11" numFmtId="165" xfId="0" applyAlignment="1" applyBorder="1" applyFont="1" applyNumberFormat="1">
      <alignment horizontal="center" readingOrder="0" vertical="bottom"/>
    </xf>
    <xf borderId="4" fillId="2" fontId="15" numFmtId="0" xfId="0" applyAlignment="1" applyBorder="1" applyFont="1">
      <alignment horizontal="left" readingOrder="0"/>
    </xf>
    <xf borderId="5" fillId="12" fontId="14" numFmtId="165" xfId="0" applyAlignment="1" applyBorder="1" applyFont="1" applyNumberFormat="1">
      <alignment horizontal="center" vertical="bottom"/>
    </xf>
    <xf borderId="5" fillId="5" fontId="11" numFmtId="165" xfId="0" applyAlignment="1" applyBorder="1" applyFont="1" applyNumberFormat="1">
      <alignment horizontal="center" readingOrder="0" vertical="bottom"/>
    </xf>
    <xf borderId="5" fillId="5" fontId="14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17" numFmtId="0" xfId="0" applyAlignment="1" applyFont="1">
      <alignment readingOrder="0"/>
    </xf>
    <xf borderId="5" fillId="18" fontId="14" numFmtId="165" xfId="0" applyAlignment="1" applyBorder="1" applyFont="1" applyNumberFormat="1">
      <alignment horizontal="center" vertical="bottom"/>
    </xf>
    <xf borderId="5" fillId="5" fontId="12" numFmtId="165" xfId="0" applyAlignment="1" applyBorder="1" applyFont="1" applyNumberFormat="1">
      <alignment horizontal="center" vertical="bottom"/>
    </xf>
    <xf borderId="4" fillId="5" fontId="11" numFmtId="165" xfId="0" applyAlignment="1" applyBorder="1" applyFont="1" applyNumberFormat="1">
      <alignment horizontal="center" readingOrder="0" vertical="bottom"/>
    </xf>
    <xf borderId="5" fillId="2" fontId="2" numFmtId="0" xfId="0" applyAlignment="1" applyBorder="1" applyFont="1">
      <alignment horizontal="center" readingOrder="0" vertical="bottom"/>
    </xf>
    <xf borderId="4" fillId="2" fontId="18" numFmtId="0" xfId="0" applyAlignment="1" applyBorder="1" applyFont="1">
      <alignment readingOrder="0" vertical="bottom"/>
    </xf>
    <xf borderId="4" fillId="13" fontId="12" numFmtId="165" xfId="0" applyAlignment="1" applyBorder="1" applyFont="1" applyNumberFormat="1">
      <alignment horizontal="center" vertical="bottom"/>
    </xf>
    <xf borderId="4" fillId="14" fontId="11" numFmtId="165" xfId="0" applyAlignment="1" applyBorder="1" applyFont="1" applyNumberFormat="1">
      <alignment horizontal="center" readingOrder="0" vertical="bottom"/>
    </xf>
    <xf borderId="4" fillId="10" fontId="11" numFmtId="165" xfId="0" applyAlignment="1" applyBorder="1" applyFont="1" applyNumberFormat="1">
      <alignment horizontal="center" readingOrder="0" vertical="bottom"/>
    </xf>
    <xf borderId="4" fillId="14" fontId="12" numFmtId="165" xfId="0" applyAlignment="1" applyBorder="1" applyFont="1" applyNumberFormat="1">
      <alignment horizontal="center" vertical="bottom"/>
    </xf>
    <xf borderId="4" fillId="13" fontId="11" numFmtId="165" xfId="0" applyAlignment="1" applyBorder="1" applyFont="1" applyNumberFormat="1">
      <alignment horizontal="center" readingOrder="0" vertical="bottom"/>
    </xf>
    <xf borderId="3" fillId="2" fontId="2" numFmtId="164" xfId="0" applyAlignment="1" applyBorder="1" applyFont="1" applyNumberFormat="1">
      <alignment horizontal="center" vertical="bottom"/>
    </xf>
    <xf borderId="4" fillId="10" fontId="12" numFmtId="165" xfId="0" applyAlignment="1" applyBorder="1" applyFont="1" applyNumberFormat="1">
      <alignment horizontal="center" vertical="bottom"/>
    </xf>
    <xf borderId="4" fillId="11" fontId="11" numFmtId="165" xfId="0" applyAlignment="1" applyBorder="1" applyFont="1" applyNumberFormat="1">
      <alignment horizontal="center" readingOrder="0" vertical="bottom"/>
    </xf>
    <xf borderId="4" fillId="5" fontId="12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readingOrder="0" vertical="bottom"/>
    </xf>
    <xf borderId="3" fillId="19" fontId="19" numFmtId="168" xfId="0" applyAlignment="1" applyBorder="1" applyFont="1" applyNumberFormat="1">
      <alignment horizontal="center" vertical="bottom"/>
    </xf>
    <xf borderId="0" fillId="2" fontId="18" numFmtId="0" xfId="0" applyAlignment="1" applyFont="1">
      <alignment readingOrder="0"/>
    </xf>
    <xf borderId="4" fillId="5" fontId="10" numFmtId="165" xfId="0" applyAlignment="1" applyBorder="1" applyFont="1" applyNumberFormat="1">
      <alignment horizontal="center" readingOrder="0" vertical="bottom"/>
    </xf>
    <xf borderId="4" fillId="18" fontId="11" numFmtId="165" xfId="0" applyAlignment="1" applyBorder="1" applyFont="1" applyNumberFormat="1">
      <alignment horizontal="center" readingOrder="0" vertical="bottom"/>
    </xf>
    <xf borderId="4" fillId="18" fontId="12" numFmtId="165" xfId="0" applyAlignment="1" applyBorder="1" applyFont="1" applyNumberFormat="1">
      <alignment horizontal="center" vertical="bottom"/>
    </xf>
    <xf borderId="4" fillId="11" fontId="12" numFmtId="165" xfId="0" applyAlignment="1" applyBorder="1" applyFont="1" applyNumberFormat="1">
      <alignment horizontal="center" vertical="bottom"/>
    </xf>
    <xf borderId="4" fillId="10" fontId="10" numFmtId="165" xfId="0" applyAlignment="1" applyBorder="1" applyFont="1" applyNumberFormat="1">
      <alignment horizontal="center" readingOrder="0" vertical="bottom"/>
    </xf>
    <xf borderId="4" fillId="5" fontId="14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readingOrder="0" vertical="bottom"/>
    </xf>
    <xf borderId="4" fillId="11" fontId="10" numFmtId="165" xfId="0" applyAlignment="1" applyBorder="1" applyFont="1" applyNumberFormat="1">
      <alignment horizontal="center" readingOrder="0" vertical="bottom"/>
    </xf>
    <xf borderId="4" fillId="0" fontId="1" numFmtId="165" xfId="0" applyAlignment="1" applyBorder="1" applyFont="1" applyNumberFormat="1">
      <alignment horizontal="center" vertical="bottom"/>
    </xf>
    <xf borderId="4" fillId="18" fontId="14" numFmtId="165" xfId="0" applyAlignment="1" applyBorder="1" applyFont="1" applyNumberFormat="1">
      <alignment horizontal="center" vertical="bottom"/>
    </xf>
    <xf borderId="4" fillId="2" fontId="1" numFmtId="0" xfId="0" applyAlignment="1" applyBorder="1" applyFont="1">
      <alignment vertical="bottom"/>
    </xf>
    <xf borderId="4" fillId="18" fontId="10" numFmtId="165" xfId="0" applyAlignment="1" applyBorder="1" applyFont="1" applyNumberFormat="1">
      <alignment horizontal="center" readingOrder="0" vertical="bottom"/>
    </xf>
    <xf borderId="4" fillId="10" fontId="14" numFmtId="165" xfId="0" applyAlignment="1" applyBorder="1" applyFont="1" applyNumberForma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4" fillId="18" fontId="12" numFmtId="171" xfId="0" applyAlignment="1" applyBorder="1" applyFont="1" applyNumberFormat="1">
      <alignment horizontal="center" vertical="bottom"/>
    </xf>
    <xf borderId="4" fillId="10" fontId="12" numFmtId="171" xfId="0" applyAlignment="1" applyBorder="1" applyFont="1" applyNumberFormat="1">
      <alignment horizontal="center" vertical="bottom"/>
    </xf>
    <xf borderId="4" fillId="20" fontId="12" numFmtId="171" xfId="0" applyAlignment="1" applyBorder="1" applyFont="1" applyNumberFormat="1">
      <alignment horizontal="center" vertical="bottom"/>
    </xf>
    <xf borderId="4" fillId="11" fontId="14" numFmtId="171" xfId="0" applyAlignment="1" applyBorder="1" applyFont="1" applyNumberFormat="1">
      <alignment horizontal="center" vertical="bottom"/>
    </xf>
    <xf borderId="4" fillId="13" fontId="12" numFmtId="171" xfId="0" applyAlignment="1" applyBorder="1" applyFont="1" applyNumberFormat="1">
      <alignment horizontal="center" vertical="bottom"/>
    </xf>
    <xf borderId="4" fillId="14" fontId="12" numFmtId="171" xfId="0" applyAlignment="1" applyBorder="1" applyFont="1" applyNumberFormat="1">
      <alignment horizontal="center" vertical="bottom"/>
    </xf>
    <xf borderId="4" fillId="18" fontId="11" numFmtId="171" xfId="0" applyAlignment="1" applyBorder="1" applyFont="1" applyNumberFormat="1">
      <alignment horizontal="center" readingOrder="0" vertical="bottom"/>
    </xf>
    <xf borderId="4" fillId="11" fontId="12" numFmtId="171" xfId="0" applyAlignment="1" applyBorder="1" applyFont="1" applyNumberFormat="1">
      <alignment horizontal="center" vertical="bottom"/>
    </xf>
    <xf borderId="4" fillId="10" fontId="11" numFmtId="171" xfId="0" applyAlignment="1" applyBorder="1" applyFont="1" applyNumberFormat="1">
      <alignment horizontal="center" readingOrder="0" vertical="bottom"/>
    </xf>
    <xf borderId="5" fillId="2" fontId="1" numFmtId="0" xfId="0" applyAlignment="1" applyBorder="1" applyFont="1">
      <alignment readingOrder="0" vertical="bottom"/>
    </xf>
    <xf borderId="5" fillId="2" fontId="1" numFmtId="0" xfId="0" applyAlignment="1" applyBorder="1" applyFont="1">
      <alignment vertical="bottom"/>
    </xf>
    <xf borderId="5" fillId="2" fontId="1" numFmtId="165" xfId="0" applyAlignment="1" applyBorder="1" applyFont="1" applyNumberFormat="1">
      <alignment vertical="bottom"/>
    </xf>
    <xf borderId="4" fillId="2" fontId="1" numFmtId="165" xfId="0" applyAlignment="1" applyBorder="1" applyFont="1" applyNumberFormat="1">
      <alignment vertical="bottom"/>
    </xf>
    <xf borderId="4" fillId="18" fontId="11" numFmtId="171" xfId="0" applyAlignment="1" applyBorder="1" applyFont="1" applyNumberFormat="1">
      <alignment horizontal="center" vertical="bottom"/>
    </xf>
    <xf borderId="3" fillId="19" fontId="11" numFmtId="168" xfId="0" applyAlignment="1" applyBorder="1" applyFont="1" applyNumberFormat="1">
      <alignment horizontal="center" vertical="bottom"/>
    </xf>
    <xf borderId="4" fillId="10" fontId="11" numFmtId="171" xfId="0" applyAlignment="1" applyBorder="1" applyFont="1" applyNumberFormat="1">
      <alignment horizontal="center" vertical="bottom"/>
    </xf>
    <xf borderId="4" fillId="20" fontId="11" numFmtId="171" xfId="0" applyAlignment="1" applyBorder="1" applyFont="1" applyNumberFormat="1">
      <alignment horizontal="center" vertical="bottom"/>
    </xf>
    <xf borderId="4" fillId="11" fontId="11" numFmtId="171" xfId="0" applyAlignment="1" applyBorder="1" applyFont="1" applyNumberFormat="1">
      <alignment horizontal="center" vertical="bottom"/>
    </xf>
    <xf borderId="5" fillId="12" fontId="11" numFmtId="165" xfId="0" applyAlignment="1" applyBorder="1" applyFont="1" applyNumberFormat="1">
      <alignment horizontal="center" vertical="bottom"/>
    </xf>
    <xf borderId="4" fillId="13" fontId="11" numFmtId="171" xfId="0" applyAlignment="1" applyBorder="1" applyFont="1" applyNumberFormat="1">
      <alignment horizontal="center" vertical="bottom"/>
    </xf>
    <xf borderId="4" fillId="14" fontId="11" numFmtId="171" xfId="0" applyAlignment="1" applyBorder="1" applyFont="1" applyNumberFormat="1">
      <alignment horizontal="center" vertical="bottom"/>
    </xf>
    <xf borderId="4" fillId="15" fontId="11" numFmtId="166" xfId="0" applyAlignment="1" applyBorder="1" applyFont="1" applyNumberFormat="1">
      <alignment horizontal="center" vertical="bottom"/>
    </xf>
    <xf borderId="8" fillId="18" fontId="11" numFmtId="171" xfId="0" applyAlignment="1" applyBorder="1" applyFont="1" applyNumberFormat="1">
      <alignment horizontal="center" vertical="bottom"/>
    </xf>
    <xf borderId="8" fillId="10" fontId="11" numFmtId="171" xfId="0" applyAlignment="1" applyBorder="1" applyFont="1" applyNumberFormat="1">
      <alignment horizontal="center" vertical="bottom"/>
    </xf>
    <xf borderId="8" fillId="20" fontId="11" numFmtId="171" xfId="0" applyAlignment="1" applyBorder="1" applyFont="1" applyNumberFormat="1">
      <alignment horizontal="center" vertical="bottom"/>
    </xf>
    <xf borderId="8" fillId="11" fontId="11" numFmtId="171" xfId="0" applyAlignment="1" applyBorder="1" applyFont="1" applyNumberFormat="1">
      <alignment horizontal="center" vertical="bottom"/>
    </xf>
    <xf borderId="7" fillId="12" fontId="11" numFmtId="165" xfId="0" applyAlignment="1" applyBorder="1" applyFont="1" applyNumberFormat="1">
      <alignment horizontal="center" vertical="bottom"/>
    </xf>
    <xf borderId="8" fillId="13" fontId="11" numFmtId="171" xfId="0" applyAlignment="1" applyBorder="1" applyFont="1" applyNumberFormat="1">
      <alignment horizontal="center" vertical="bottom"/>
    </xf>
    <xf borderId="4" fillId="19" fontId="11" numFmtId="168" xfId="0" applyAlignment="1" applyBorder="1" applyFont="1" applyNumberFormat="1">
      <alignment horizontal="center" vertical="bottom"/>
    </xf>
    <xf borderId="4" fillId="12" fontId="11" numFmtId="165" xfId="0" applyAlignment="1" applyBorder="1" applyFont="1" applyNumberFormat="1">
      <alignment horizontal="center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0" fillId="21" fontId="1" numFmtId="0" xfId="0" applyAlignment="1" applyFill="1" applyFont="1">
      <alignment vertical="bottom"/>
    </xf>
    <xf borderId="0" fillId="21" fontId="1" numFmtId="166" xfId="0" applyAlignment="1" applyFont="1" applyNumberFormat="1">
      <alignment vertical="bottom"/>
    </xf>
    <xf borderId="4" fillId="22" fontId="9" numFmtId="165" xfId="0" applyAlignment="1" applyBorder="1" applyFill="1" applyFont="1" applyNumberFormat="1">
      <alignment horizontal="center" vertical="bottom"/>
    </xf>
    <xf borderId="12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5" fillId="23" fontId="20" numFmtId="0" xfId="0" applyAlignment="1" applyBorder="1" applyFill="1" applyFont="1">
      <alignment horizontal="center" readingOrder="0" vertical="bottom"/>
    </xf>
    <xf borderId="0" fillId="6" fontId="1" numFmtId="168" xfId="0" applyAlignment="1" applyFont="1" applyNumberFormat="1">
      <alignment vertical="bottom"/>
    </xf>
    <xf borderId="16" fillId="2" fontId="2" numFmtId="164" xfId="0" applyAlignment="1" applyBorder="1" applyFont="1" applyNumberFormat="1">
      <alignment horizontal="center" vertical="bottom"/>
    </xf>
    <xf borderId="11" fillId="0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vertical="bottom"/>
    </xf>
    <xf borderId="15" fillId="19" fontId="20" numFmtId="168" xfId="0" applyAlignment="1" applyBorder="1" applyFont="1" applyNumberFormat="1">
      <alignment horizontal="center" vertical="bottom"/>
    </xf>
    <xf borderId="0" fillId="6" fontId="1" numFmtId="168" xfId="0" applyAlignment="1" applyFont="1" applyNumberFormat="1">
      <alignment horizontal="center" vertical="bottom"/>
    </xf>
    <xf borderId="0" fillId="21" fontId="1" numFmtId="168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0" fillId="6" fontId="21" numFmtId="168" xfId="0" applyAlignment="1" applyFont="1" applyNumberFormat="1">
      <alignment horizontal="center" vertical="bottom"/>
    </xf>
    <xf borderId="0" fillId="21" fontId="2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15" fillId="10" fontId="20" numFmtId="0" xfId="0" applyAlignment="1" applyBorder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21" fontId="1" numFmtId="165" xfId="0" applyAlignment="1" applyFont="1" applyNumberFormat="1">
      <alignment vertical="bottom"/>
    </xf>
    <xf borderId="0" fillId="24" fontId="5" numFmtId="0" xfId="0" applyAlignment="1" applyFill="1" applyFont="1">
      <alignment horizontal="center" readingOrder="0" vertical="bottom"/>
    </xf>
    <xf borderId="0" fillId="24" fontId="5" numFmtId="0" xfId="0" applyAlignment="1" applyFont="1">
      <alignment horizontal="center" vertical="bottom"/>
    </xf>
    <xf borderId="15" fillId="5" fontId="20" numFmtId="0" xfId="0" applyAlignment="1" applyBorder="1" applyFont="1">
      <alignment horizontal="center" vertical="bottom"/>
    </xf>
    <xf borderId="0" fillId="25" fontId="5" numFmtId="0" xfId="0" applyAlignment="1" applyFill="1" applyFont="1">
      <alignment horizontal="center" readingOrder="0" vertical="bottom"/>
    </xf>
    <xf borderId="0" fillId="25" fontId="5" numFmtId="165" xfId="0" applyAlignment="1" applyFont="1" applyNumberFormat="1">
      <alignment horizontal="center" vertical="bottom"/>
    </xf>
    <xf borderId="15" fillId="11" fontId="20" numFmtId="0" xfId="0" applyAlignment="1" applyBorder="1" applyFont="1">
      <alignment horizontal="center" vertical="bottom"/>
    </xf>
    <xf borderId="0" fillId="6" fontId="1" numFmtId="165" xfId="0" applyAlignment="1" applyFont="1" applyNumberFormat="1">
      <alignment horizontal="center" vertical="bottom"/>
    </xf>
    <xf borderId="0" fillId="12" fontId="20" numFmtId="165" xfId="0" applyAlignment="1" applyFont="1" applyNumberFormat="1">
      <alignment horizontal="center" vertical="bottom"/>
    </xf>
    <xf borderId="0" fillId="13" fontId="20" numFmtId="165" xfId="0" applyAlignment="1" applyFont="1" applyNumberFormat="1">
      <alignment horizontal="center" readingOrder="0" vertical="bottom"/>
    </xf>
    <xf borderId="4" fillId="25" fontId="1" numFmtId="165" xfId="0" applyAlignment="1" applyBorder="1" applyFont="1" applyNumberFormat="1">
      <alignment horizontal="right" vertical="bottom"/>
    </xf>
    <xf borderId="4" fillId="24" fontId="1" numFmtId="0" xfId="0" applyAlignment="1" applyBorder="1" applyFont="1">
      <alignment vertical="bottom"/>
    </xf>
    <xf borderId="0" fillId="14" fontId="20" numFmtId="165" xfId="0" applyAlignment="1" applyFont="1" applyNumberFormat="1">
      <alignment horizontal="center" readingOrder="0" vertical="bottom"/>
    </xf>
    <xf borderId="4" fillId="25" fontId="1" numFmtId="0" xfId="0" applyAlignment="1" applyBorder="1" applyFont="1">
      <alignment vertical="bottom"/>
    </xf>
    <xf borderId="0" fillId="13" fontId="20" numFmtId="165" xfId="0" applyAlignment="1" applyFont="1" applyNumberFormat="1">
      <alignment horizontal="center" vertical="bottom"/>
    </xf>
    <xf borderId="0" fillId="15" fontId="20" numFmtId="165" xfId="0" applyAlignment="1" applyFont="1" applyNumberFormat="1">
      <alignment horizontal="center" vertical="bottom"/>
    </xf>
    <xf borderId="0" fillId="14" fontId="20" numFmtId="165" xfId="0" applyAlignment="1" applyFont="1" applyNumberFormat="1">
      <alignment horizontal="center" vertical="bottom"/>
    </xf>
    <xf borderId="4" fillId="0" fontId="2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3" numFmtId="0" xfId="0" applyAlignment="1" applyFont="1">
      <alignment horizontal="center"/>
    </xf>
    <xf borderId="0" fillId="0" fontId="18" numFmtId="0" xfId="0" applyAlignment="1" applyFont="1">
      <alignment readingOrder="0"/>
    </xf>
    <xf borderId="18" fillId="3" fontId="3" numFmtId="0" xfId="0" applyAlignment="1" applyBorder="1" applyFont="1">
      <alignment horizontal="center" vertical="bottom"/>
    </xf>
    <xf borderId="19" fillId="0" fontId="4" numFmtId="0" xfId="0" applyBorder="1" applyFont="1"/>
    <xf borderId="20" fillId="0" fontId="4" numFmtId="0" xfId="0" applyBorder="1" applyFont="1"/>
    <xf borderId="0" fillId="4" fontId="6" numFmtId="0" xfId="0" applyAlignment="1" applyFont="1">
      <alignment horizontal="center" readingOrder="0" vertical="bottom"/>
    </xf>
    <xf borderId="4" fillId="26" fontId="1" numFmtId="0" xfId="0" applyAlignment="1" applyBorder="1" applyFill="1" applyFont="1">
      <alignment readingOrder="0" vertical="bottom"/>
    </xf>
    <xf borderId="4" fillId="9" fontId="11" numFmtId="168" xfId="0" applyAlignment="1" applyBorder="1" applyFont="1" applyNumberFormat="1">
      <alignment horizontal="center" readingOrder="0" vertical="bottom"/>
    </xf>
    <xf borderId="0" fillId="7" fontId="13" numFmtId="0" xfId="0" applyAlignment="1" applyFont="1">
      <alignment readingOrder="0"/>
    </xf>
    <xf borderId="4" fillId="10" fontId="1" numFmtId="0" xfId="0" applyAlignment="1" applyBorder="1" applyFont="1">
      <alignment readingOrder="0" vertical="bottom"/>
    </xf>
    <xf borderId="4" fillId="26" fontId="23" numFmtId="0" xfId="0" applyAlignment="1" applyBorder="1" applyFont="1">
      <alignment horizontal="left" readingOrder="0"/>
    </xf>
    <xf borderId="5" fillId="27" fontId="1" numFmtId="165" xfId="0" applyAlignment="1" applyBorder="1" applyFill="1" applyFont="1" applyNumberFormat="1">
      <alignment horizontal="center" readingOrder="0" vertical="bottom"/>
    </xf>
    <xf borderId="0" fillId="26" fontId="13" numFmtId="0" xfId="0" applyAlignment="1" applyFont="1">
      <alignment readingOrder="0"/>
    </xf>
    <xf borderId="4" fillId="26" fontId="15" numFmtId="0" xfId="0" applyAlignment="1" applyBorder="1" applyFont="1">
      <alignment horizontal="left" readingOrder="0"/>
    </xf>
    <xf borderId="0" fillId="2" fontId="2" numFmtId="165" xfId="0" applyAlignment="1" applyFont="1" applyNumberFormat="1">
      <alignment horizontal="center" readingOrder="0" vertical="bottom"/>
    </xf>
    <xf borderId="0" fillId="26" fontId="17" numFmtId="0" xfId="0" applyAlignment="1" applyFont="1">
      <alignment readingOrder="0"/>
    </xf>
    <xf borderId="0" fillId="24" fontId="5" numFmtId="168" xfId="0" applyAlignment="1" applyFont="1" applyNumberFormat="1">
      <alignment horizontal="center" vertical="bottom"/>
    </xf>
    <xf borderId="4" fillId="25" fontId="1" numFmtId="165" xfId="0" applyAlignment="1" applyBorder="1" applyFont="1" applyNumberFormat="1">
      <alignment vertical="bottom"/>
    </xf>
    <xf borderId="4" fillId="24" fontId="1" numFmtId="168" xfId="0" applyAlignment="1" applyBorder="1" applyFont="1" applyNumberFormat="1">
      <alignment vertical="bottom"/>
    </xf>
    <xf borderId="4" fillId="7" fontId="1" numFmtId="0" xfId="0" applyAlignment="1" applyBorder="1" applyFont="1">
      <alignment readingOrder="0" vertical="bottom"/>
    </xf>
    <xf borderId="4" fillId="26" fontId="16" numFmtId="0" xfId="0" applyAlignment="1" applyBorder="1" applyFont="1">
      <alignment horizontal="left" readingOrder="0"/>
    </xf>
    <xf borderId="4" fillId="26" fontId="18" numFmtId="0" xfId="0" applyAlignment="1" applyBorder="1" applyFont="1">
      <alignment readingOrder="0" vertical="bottom"/>
    </xf>
    <xf borderId="5" fillId="27" fontId="15" numFmtId="165" xfId="0" applyAlignment="1" applyBorder="1" applyFont="1" applyNumberFormat="1">
      <alignment horizontal="center" readingOrder="0" vertical="bottom"/>
    </xf>
    <xf borderId="3" fillId="2" fontId="2" numFmtId="0" xfId="0" applyAlignment="1" applyBorder="1" applyFont="1">
      <alignment horizontal="center" readingOrder="0" vertical="bottom"/>
    </xf>
    <xf borderId="0" fillId="0" fontId="13" numFmtId="0" xfId="0" applyAlignment="1" applyFont="1">
      <alignment readingOrder="0"/>
    </xf>
    <xf borderId="0" fillId="7" fontId="18" numFmtId="0" xfId="0" applyAlignment="1" applyFont="1">
      <alignment readingOrder="0"/>
    </xf>
    <xf borderId="4" fillId="0" fontId="1" numFmtId="165" xfId="0" applyAlignment="1" applyBorder="1" applyFont="1" applyNumberFormat="1">
      <alignment horizontal="center" readingOrder="0" vertical="bottom"/>
    </xf>
    <xf borderId="4" fillId="0" fontId="2" numFmtId="165" xfId="0" applyAlignment="1" applyBorder="1" applyFont="1" applyNumberFormat="1">
      <alignment horizontal="center" readingOrder="0" vertical="bottom"/>
    </xf>
    <xf borderId="0" fillId="0" fontId="13" numFmtId="165" xfId="0" applyAlignment="1" applyFont="1" applyNumberFormat="1">
      <alignment readingOrder="0"/>
    </xf>
    <xf borderId="0" fillId="26" fontId="18" numFmtId="0" xfId="0" applyAlignment="1" applyFont="1">
      <alignment readingOrder="0"/>
    </xf>
    <xf borderId="0" fillId="10" fontId="13" numFmtId="0" xfId="0" applyAlignment="1" applyFont="1">
      <alignment readingOrder="0"/>
    </xf>
    <xf borderId="4" fillId="0" fontId="13" numFmtId="0" xfId="0" applyAlignment="1" applyBorder="1" applyFont="1">
      <alignment horizontal="center" readingOrder="0"/>
    </xf>
    <xf borderId="4" fillId="27" fontId="1" numFmtId="165" xfId="0" applyAlignment="1" applyBorder="1" applyFont="1" applyNumberFormat="1">
      <alignment horizontal="center" readingOrder="0" vertical="bottom"/>
    </xf>
    <xf borderId="4" fillId="20" fontId="11" numFmtId="171" xfId="0" applyAlignment="1" applyBorder="1" applyFont="1" applyNumberFormat="1">
      <alignment horizontal="center" readingOrder="0" vertical="bottom"/>
    </xf>
    <xf borderId="0" fillId="24" fontId="5" numFmtId="165" xfId="0" applyAlignment="1" applyFont="1" applyNumberFormat="1">
      <alignment horizontal="center" vertical="bottom"/>
    </xf>
    <xf borderId="4" fillId="24" fontId="1" numFmtId="165" xfId="0" applyAlignment="1" applyBorder="1" applyFont="1" applyNumberFormat="1">
      <alignment vertical="bottom"/>
    </xf>
    <xf borderId="4" fillId="25" fontId="1" numFmtId="168" xfId="0" applyAlignment="1" applyBorder="1" applyFont="1" applyNumberFormat="1">
      <alignment vertical="bottom"/>
    </xf>
    <xf borderId="4" fillId="26" fontId="1" numFmtId="0" xfId="0" applyAlignment="1" applyBorder="1" applyFont="1">
      <alignment vertical="bottom"/>
    </xf>
    <xf borderId="5" fillId="28" fontId="1" numFmtId="0" xfId="0" applyAlignment="1" applyBorder="1" applyFill="1" applyFont="1">
      <alignment vertical="bottom"/>
    </xf>
    <xf borderId="5" fillId="5" fontId="9" numFmtId="0" xfId="0" applyAlignment="1" applyBorder="1" applyFont="1">
      <alignment horizontal="center" readingOrder="0" vertical="bottom"/>
    </xf>
    <xf borderId="4" fillId="15" fontId="1" numFmtId="0" xfId="0" applyAlignment="1" applyBorder="1" applyFont="1">
      <alignment readingOrder="0" vertical="bottom"/>
    </xf>
    <xf borderId="4" fillId="13" fontId="11" numFmtId="168" xfId="0" applyAlignment="1" applyBorder="1" applyFont="1" applyNumberFormat="1">
      <alignment horizontal="center" readingOrder="0" vertical="bottom"/>
    </xf>
    <xf borderId="4" fillId="26" fontId="15" numFmtId="0" xfId="0" applyAlignment="1" applyBorder="1" applyFont="1">
      <alignment readingOrder="0" vertical="bottom"/>
    </xf>
    <xf borderId="0" fillId="11" fontId="9" numFmtId="0" xfId="0" applyAlignment="1" applyFont="1">
      <alignment horizontal="center" vertical="bottom"/>
    </xf>
    <xf borderId="0" fillId="26" fontId="24" numFmtId="0" xfId="0" applyAlignment="1" applyFont="1">
      <alignment readingOrder="0"/>
    </xf>
    <xf borderId="4" fillId="7" fontId="15" numFmtId="0" xfId="0" applyAlignment="1" applyBorder="1" applyFont="1">
      <alignment horizontal="left" readingOrder="0"/>
    </xf>
    <xf borderId="5" fillId="7" fontId="1" numFmtId="165" xfId="0" applyAlignment="1" applyBorder="1" applyFont="1" applyNumberFormat="1">
      <alignment horizontal="center" readingOrder="0" vertical="bottom"/>
    </xf>
    <xf borderId="4" fillId="11" fontId="11" numFmtId="171" xfId="0" applyAlignment="1" applyBorder="1" applyFont="1" applyNumberFormat="1">
      <alignment horizontal="center" readingOrder="0" vertical="bottom"/>
    </xf>
    <xf borderId="8" fillId="18" fontId="11" numFmtId="171" xfId="0" applyAlignment="1" applyBorder="1" applyFont="1" applyNumberFormat="1">
      <alignment horizontal="center" readingOrder="0" vertical="bottom"/>
    </xf>
    <xf borderId="4" fillId="29" fontId="1" numFmtId="171" xfId="0" applyAlignment="1" applyBorder="1" applyFill="1" applyFont="1" applyNumberFormat="1">
      <alignment vertical="bottom"/>
    </xf>
    <xf borderId="4" fillId="26" fontId="1" numFmtId="165" xfId="0" applyAlignment="1" applyBorder="1" applyFont="1" applyNumberFormat="1">
      <alignment readingOrder="0" vertical="bottom"/>
    </xf>
    <xf borderId="4" fillId="10" fontId="16" numFmtId="0" xfId="0" applyAlignment="1" applyBorder="1" applyFont="1">
      <alignment horizontal="left" readingOrder="0"/>
    </xf>
    <xf borderId="4" fillId="15" fontId="15" numFmtId="0" xfId="0" applyAlignment="1" applyBorder="1" applyFont="1">
      <alignment horizontal="left" readingOrder="0"/>
    </xf>
    <xf borderId="0" fillId="15" fontId="13" numFmtId="0" xfId="0" applyAlignment="1" applyFont="1">
      <alignment readingOrder="0"/>
    </xf>
    <xf borderId="0" fillId="26" fontId="25" numFmtId="0" xfId="0" applyAlignment="1" applyFont="1">
      <alignment readingOrder="0"/>
    </xf>
    <xf borderId="0" fillId="26" fontId="13" numFmtId="0" xfId="0" applyAlignment="1" applyFont="1">
      <alignment readingOrder="0"/>
    </xf>
    <xf borderId="4" fillId="2" fontId="15" numFmtId="165" xfId="0" applyAlignment="1" applyBorder="1" applyFont="1" applyNumberFormat="1">
      <alignment horizontal="left" readingOrder="0"/>
    </xf>
    <xf borderId="0" fillId="15" fontId="24" numFmtId="0" xfId="0" applyAlignment="1" applyFont="1">
      <alignment readingOrder="0"/>
    </xf>
    <xf borderId="4" fillId="10" fontId="1" numFmtId="0" xfId="0" applyAlignment="1" applyBorder="1" applyFont="1">
      <alignment horizontal="left" readingOrder="0" vertical="bottom"/>
    </xf>
    <xf borderId="0" fillId="24" fontId="5" numFmtId="166" xfId="0" applyAlignment="1" applyFont="1" applyNumberFormat="1">
      <alignment horizontal="center" vertical="bottom"/>
    </xf>
    <xf borderId="4" fillId="24" fontId="1" numFmtId="171" xfId="0" applyAlignment="1" applyBorder="1" applyFont="1" applyNumberFormat="1">
      <alignment vertical="bottom"/>
    </xf>
    <xf borderId="0" fillId="26" fontId="26" numFmtId="0" xfId="0" applyAlignment="1" applyFont="1">
      <alignment readingOrder="0"/>
    </xf>
    <xf borderId="0" fillId="26" fontId="27" numFmtId="0" xfId="0" applyAlignment="1" applyFont="1">
      <alignment horizontal="left" readingOrder="0"/>
    </xf>
    <xf borderId="0" fillId="2" fontId="27" numFmtId="0" xfId="0" applyAlignment="1" applyFont="1">
      <alignment horizontal="left" readingOrder="0"/>
    </xf>
    <xf borderId="0" fillId="15" fontId="11" numFmtId="166" xfId="0" applyAlignment="1" applyFont="1" applyNumberFormat="1">
      <alignment horizontal="center" readingOrder="0" vertical="bottom"/>
    </xf>
    <xf borderId="4" fillId="15" fontId="23" numFmtId="0" xfId="0" applyAlignment="1" applyBorder="1" applyFont="1">
      <alignment horizontal="left" readingOrder="0"/>
    </xf>
    <xf borderId="4" fillId="26" fontId="1" numFmtId="0" xfId="0" applyAlignment="1" applyBorder="1" applyFont="1">
      <alignment horizontal="left" readingOrder="0" vertical="bottom"/>
    </xf>
    <xf borderId="4" fillId="27" fontId="1" numFmtId="0" xfId="0" applyAlignment="1" applyBorder="1" applyFont="1">
      <alignment readingOrder="0" vertical="bottom"/>
    </xf>
    <xf borderId="5" fillId="5" fontId="10" numFmtId="165" xfId="0" applyAlignment="1" applyBorder="1" applyFont="1" applyNumberFormat="1">
      <alignment horizontal="center" readingOrder="0" vertical="bottom"/>
    </xf>
    <xf borderId="3" fillId="19" fontId="19" numFmtId="168" xfId="0" applyAlignment="1" applyBorder="1" applyFont="1" applyNumberFormat="1">
      <alignment horizontal="center" readingOrder="0" vertical="bottom"/>
    </xf>
    <xf borderId="4" fillId="24" fontId="1" numFmtId="166" xfId="0" applyAlignment="1" applyBorder="1" applyFont="1" applyNumberFormat="1">
      <alignment vertical="bottom"/>
    </xf>
    <xf borderId="4" fillId="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2" width="14.5"/>
    <col customWidth="1" min="6" max="6" width="16.13"/>
    <col customWidth="1" min="7" max="7" width="37.0"/>
    <col customWidth="1" min="9" max="9" width="13.0"/>
    <col customWidth="1" min="20" max="20" width="13.5"/>
    <col customWidth="1" min="21" max="21" width="13.88"/>
    <col customWidth="1" min="22" max="22" width="14.13"/>
  </cols>
  <sheetData>
    <row r="1">
      <c r="A1" s="1"/>
      <c r="B1" s="1"/>
      <c r="C1" s="2"/>
      <c r="D1" s="2"/>
      <c r="E1" s="1"/>
      <c r="F1" s="3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3"/>
      <c r="V1" s="8"/>
      <c r="W1" s="8"/>
      <c r="X1" s="8"/>
      <c r="Y1" s="8"/>
      <c r="Z1" s="8"/>
      <c r="AA1" s="8"/>
      <c r="AB1" s="8"/>
    </row>
    <row r="2">
      <c r="A2" s="9" t="s">
        <v>0</v>
      </c>
      <c r="B2" s="10"/>
      <c r="C2" s="10"/>
      <c r="D2" s="10"/>
      <c r="E2" s="10"/>
      <c r="F2" s="10"/>
      <c r="G2" s="10"/>
      <c r="H2" s="11"/>
      <c r="I2" s="12"/>
      <c r="J2" s="12"/>
      <c r="K2" s="12"/>
      <c r="L2" s="12"/>
      <c r="M2" s="12"/>
      <c r="N2" s="12"/>
      <c r="O2" s="12"/>
      <c r="P2" s="12"/>
      <c r="Q2" s="6"/>
      <c r="R2" s="7"/>
      <c r="S2" s="13"/>
      <c r="T2" s="13"/>
      <c r="U2" s="3"/>
      <c r="V2" s="8"/>
      <c r="W2" s="8"/>
      <c r="X2" s="8"/>
      <c r="Y2" s="8"/>
      <c r="Z2" s="8"/>
      <c r="AA2" s="8"/>
      <c r="AB2" s="8"/>
    </row>
    <row r="3">
      <c r="A3" s="14" t="s">
        <v>1</v>
      </c>
      <c r="B3" s="10"/>
      <c r="C3" s="10"/>
      <c r="D3" s="10"/>
      <c r="E3" s="10"/>
      <c r="F3" s="10"/>
      <c r="G3" s="10"/>
      <c r="H3" s="11"/>
      <c r="I3" s="4"/>
      <c r="J3" s="15"/>
      <c r="Q3" s="6"/>
      <c r="R3" s="7"/>
      <c r="S3" s="16"/>
      <c r="T3" s="16"/>
      <c r="U3" s="3"/>
      <c r="V3" s="8"/>
      <c r="W3" s="8"/>
      <c r="X3" s="8"/>
      <c r="Y3" s="8"/>
      <c r="Z3" s="8"/>
      <c r="AA3" s="8"/>
      <c r="AB3" s="8"/>
    </row>
    <row r="4">
      <c r="A4" s="1"/>
      <c r="B4" s="1"/>
      <c r="C4" s="2"/>
      <c r="D4" s="17"/>
      <c r="E4" s="18"/>
      <c r="F4" s="19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0"/>
      <c r="U4" s="21" t="s">
        <v>2</v>
      </c>
      <c r="V4" s="22">
        <f>SUM(G103)</f>
        <v>0</v>
      </c>
      <c r="W4" s="8"/>
      <c r="X4" s="8"/>
      <c r="Y4" s="8"/>
      <c r="Z4" s="8"/>
      <c r="AA4" s="8"/>
      <c r="AB4" s="8"/>
    </row>
    <row r="5">
      <c r="A5" s="1"/>
      <c r="B5" s="1"/>
      <c r="C5" s="2"/>
      <c r="D5" s="17"/>
      <c r="E5" s="23"/>
      <c r="F5" s="24"/>
      <c r="G5" s="24"/>
      <c r="H5" s="25"/>
      <c r="I5" s="26"/>
      <c r="J5" s="27"/>
      <c r="K5" s="28"/>
      <c r="L5" s="26"/>
      <c r="M5" s="26"/>
      <c r="N5" s="29"/>
      <c r="O5" s="30"/>
      <c r="P5" s="28"/>
      <c r="Q5" s="31"/>
      <c r="R5" s="32"/>
      <c r="S5" s="28"/>
      <c r="T5" s="8"/>
      <c r="U5" s="8"/>
      <c r="V5" s="8"/>
      <c r="W5" s="8"/>
      <c r="X5" s="8"/>
      <c r="Y5" s="8"/>
      <c r="Z5" s="8"/>
      <c r="AA5" s="8"/>
      <c r="AB5" s="8"/>
    </row>
    <row r="6">
      <c r="A6" s="33" t="s">
        <v>3</v>
      </c>
      <c r="B6" s="33" t="s">
        <v>4</v>
      </c>
      <c r="C6" s="34" t="s">
        <v>5</v>
      </c>
      <c r="D6" s="35" t="s">
        <v>6</v>
      </c>
      <c r="E6" s="36" t="s">
        <v>7</v>
      </c>
      <c r="F6" s="36" t="s">
        <v>8</v>
      </c>
      <c r="G6" s="36" t="s">
        <v>9</v>
      </c>
      <c r="H6" s="37" t="s">
        <v>10</v>
      </c>
      <c r="I6" s="37" t="s">
        <v>11</v>
      </c>
      <c r="J6" s="38" t="s">
        <v>12</v>
      </c>
      <c r="K6" s="39" t="s">
        <v>13</v>
      </c>
      <c r="L6" s="40" t="s">
        <v>14</v>
      </c>
      <c r="M6" s="41" t="s">
        <v>15</v>
      </c>
      <c r="N6" s="42" t="s">
        <v>16</v>
      </c>
      <c r="O6" s="43" t="s">
        <v>17</v>
      </c>
      <c r="P6" s="44" t="s">
        <v>18</v>
      </c>
      <c r="Q6" s="45" t="s">
        <v>19</v>
      </c>
      <c r="R6" s="46" t="s">
        <v>20</v>
      </c>
      <c r="S6" s="47" t="s">
        <v>21</v>
      </c>
      <c r="T6" s="48" t="s">
        <v>22</v>
      </c>
      <c r="U6" s="49" t="s">
        <v>23</v>
      </c>
      <c r="W6" s="8"/>
      <c r="X6" s="8"/>
      <c r="Y6" s="8"/>
      <c r="Z6" s="8"/>
      <c r="AA6" s="8"/>
      <c r="AB6" s="8"/>
    </row>
    <row r="7">
      <c r="A7" s="50"/>
      <c r="B7" s="50"/>
      <c r="C7" s="51"/>
      <c r="D7" s="52"/>
      <c r="E7" s="53"/>
      <c r="F7" s="54"/>
      <c r="G7" s="54"/>
      <c r="H7" s="55"/>
      <c r="I7" s="56"/>
      <c r="J7" s="57"/>
      <c r="K7" s="58"/>
      <c r="L7" s="59"/>
      <c r="M7" s="60"/>
      <c r="N7" s="61"/>
      <c r="O7" s="62"/>
      <c r="P7" s="63"/>
      <c r="Q7" s="64"/>
      <c r="R7" s="65"/>
      <c r="S7" s="53"/>
      <c r="T7" s="66"/>
      <c r="U7" s="67" t="s">
        <v>24</v>
      </c>
      <c r="V7" s="68">
        <f>SUM(J7:J87)</f>
        <v>0</v>
      </c>
      <c r="W7" s="8"/>
      <c r="X7" s="8"/>
      <c r="Y7" s="8"/>
      <c r="Z7" s="8"/>
      <c r="AA7" s="8"/>
      <c r="AB7" s="8"/>
    </row>
    <row r="8">
      <c r="A8" s="50"/>
      <c r="B8" s="50"/>
      <c r="C8" s="51"/>
      <c r="D8" s="69"/>
      <c r="E8" s="53"/>
      <c r="F8" s="70"/>
      <c r="G8" s="54"/>
      <c r="H8" s="55"/>
      <c r="I8" s="56"/>
      <c r="J8" s="71"/>
      <c r="K8" s="58"/>
      <c r="L8" s="72"/>
      <c r="M8" s="73"/>
      <c r="N8" s="61"/>
      <c r="O8" s="74"/>
      <c r="P8" s="75"/>
      <c r="Q8" s="76"/>
      <c r="R8" s="77"/>
      <c r="S8" s="53"/>
      <c r="T8" s="66"/>
      <c r="U8" s="39" t="s">
        <v>13</v>
      </c>
      <c r="V8" s="68">
        <f>SUM(K7:K87)</f>
        <v>0</v>
      </c>
      <c r="W8" s="8"/>
      <c r="X8" s="8"/>
      <c r="Y8" s="8"/>
      <c r="Z8" s="8"/>
      <c r="AA8" s="8"/>
      <c r="AB8" s="8"/>
    </row>
    <row r="9">
      <c r="A9" s="50"/>
      <c r="B9" s="50"/>
      <c r="C9" s="78"/>
      <c r="D9" s="52"/>
      <c r="E9" s="53"/>
      <c r="F9" s="70"/>
      <c r="G9" s="54"/>
      <c r="H9" s="55"/>
      <c r="I9" s="56"/>
      <c r="J9" s="71"/>
      <c r="K9" s="79"/>
      <c r="L9" s="72"/>
      <c r="M9" s="80"/>
      <c r="N9" s="61"/>
      <c r="O9" s="74"/>
      <c r="P9" s="75"/>
      <c r="Q9" s="76"/>
      <c r="R9" s="65"/>
      <c r="S9" s="53"/>
      <c r="T9" s="66"/>
      <c r="U9" s="81" t="s">
        <v>14</v>
      </c>
      <c r="V9" s="82">
        <f>SUM(L7:L87)</f>
        <v>0</v>
      </c>
      <c r="W9" s="8"/>
      <c r="X9" s="8"/>
      <c r="Y9" s="8"/>
      <c r="Z9" s="8"/>
      <c r="AA9" s="8"/>
      <c r="AB9" s="8"/>
    </row>
    <row r="10">
      <c r="A10" s="50"/>
      <c r="B10" s="50"/>
      <c r="C10" s="51"/>
      <c r="D10" s="83"/>
      <c r="E10" s="53"/>
      <c r="F10" s="70"/>
      <c r="G10" s="54"/>
      <c r="H10" s="55"/>
      <c r="I10" s="50"/>
      <c r="J10" s="71"/>
      <c r="K10" s="58"/>
      <c r="L10" s="72"/>
      <c r="M10" s="80"/>
      <c r="N10" s="61"/>
      <c r="O10" s="84"/>
      <c r="P10" s="85"/>
      <c r="Q10" s="76"/>
      <c r="R10" s="65"/>
      <c r="S10" s="53"/>
      <c r="T10" s="66"/>
      <c r="U10" s="86" t="s">
        <v>25</v>
      </c>
      <c r="V10" s="82">
        <f>SUM(M7:M87)</f>
        <v>0</v>
      </c>
      <c r="W10" s="8"/>
      <c r="X10" s="8"/>
      <c r="Y10" s="8"/>
      <c r="Z10" s="8"/>
      <c r="AA10" s="8"/>
      <c r="AB10" s="8"/>
    </row>
    <row r="11">
      <c r="A11" s="50"/>
      <c r="B11" s="50"/>
      <c r="C11" s="51"/>
      <c r="D11" s="87"/>
      <c r="E11" s="88"/>
      <c r="F11" s="70"/>
      <c r="G11" s="54"/>
      <c r="H11" s="55"/>
      <c r="I11" s="50"/>
      <c r="J11" s="57"/>
      <c r="K11" s="89"/>
      <c r="L11" s="72"/>
      <c r="M11" s="90"/>
      <c r="N11" s="91"/>
      <c r="O11" s="62"/>
      <c r="P11" s="85"/>
      <c r="Q11" s="92"/>
      <c r="R11" s="93"/>
      <c r="S11" s="53"/>
      <c r="T11" s="66"/>
      <c r="U11" s="42" t="s">
        <v>16</v>
      </c>
      <c r="V11" s="82">
        <f>SUM(N7:N87)</f>
        <v>0</v>
      </c>
      <c r="W11" s="8"/>
      <c r="X11" s="8"/>
      <c r="Y11" s="8"/>
      <c r="Z11" s="8"/>
      <c r="AA11" s="8"/>
      <c r="AB11" s="8"/>
    </row>
    <row r="12">
      <c r="A12" s="50"/>
      <c r="B12" s="50"/>
      <c r="C12" s="94"/>
      <c r="D12" s="87"/>
      <c r="E12" s="88"/>
      <c r="F12" s="70"/>
      <c r="G12" s="54"/>
      <c r="H12" s="55"/>
      <c r="I12" s="56"/>
      <c r="J12" s="57"/>
      <c r="K12" s="95"/>
      <c r="L12" s="72"/>
      <c r="M12" s="96"/>
      <c r="N12" s="61"/>
      <c r="O12" s="62"/>
      <c r="P12" s="97"/>
      <c r="Q12" s="98"/>
      <c r="R12" s="99"/>
      <c r="S12" s="53"/>
      <c r="T12" s="66"/>
      <c r="U12" s="100" t="s">
        <v>17</v>
      </c>
      <c r="V12" s="68">
        <f>SUM(O7:O87)</f>
        <v>0</v>
      </c>
      <c r="W12" s="8"/>
      <c r="X12" s="8"/>
      <c r="Y12" s="8"/>
      <c r="Z12" s="8"/>
      <c r="AA12" s="8"/>
      <c r="AB12" s="8"/>
    </row>
    <row r="13" ht="16.5" customHeight="1">
      <c r="A13" s="50"/>
      <c r="B13" s="50"/>
      <c r="C13" s="78"/>
      <c r="D13" s="52"/>
      <c r="E13" s="53"/>
      <c r="F13" s="70"/>
      <c r="G13" s="101"/>
      <c r="H13" s="55"/>
      <c r="I13" s="50"/>
      <c r="J13" s="71"/>
      <c r="K13" s="58"/>
      <c r="L13" s="59"/>
      <c r="M13" s="90"/>
      <c r="N13" s="61"/>
      <c r="O13" s="84"/>
      <c r="P13" s="75"/>
      <c r="Q13" s="92"/>
      <c r="R13" s="99"/>
      <c r="S13" s="102"/>
      <c r="T13" s="66"/>
      <c r="U13" s="103"/>
      <c r="V13" s="104"/>
      <c r="W13" s="8"/>
      <c r="X13" s="8"/>
      <c r="Y13" s="8"/>
      <c r="Z13" s="8"/>
      <c r="AA13" s="8"/>
      <c r="AB13" s="8"/>
    </row>
    <row r="14">
      <c r="A14" s="50"/>
      <c r="B14" s="50"/>
      <c r="C14" s="51"/>
      <c r="D14" s="87"/>
      <c r="E14" s="53"/>
      <c r="F14" s="70"/>
      <c r="G14" s="54"/>
      <c r="H14" s="55"/>
      <c r="I14" s="50"/>
      <c r="J14" s="71"/>
      <c r="K14" s="58"/>
      <c r="L14" s="72"/>
      <c r="M14" s="90"/>
      <c r="N14" s="61"/>
      <c r="O14" s="84"/>
      <c r="P14" s="85"/>
      <c r="Q14" s="105"/>
      <c r="R14" s="99"/>
      <c r="S14" s="53"/>
      <c r="T14" s="66"/>
      <c r="U14" s="8"/>
      <c r="V14" s="8"/>
      <c r="W14" s="8"/>
      <c r="X14" s="8"/>
      <c r="Y14" s="8"/>
      <c r="Z14" s="8"/>
      <c r="AA14" s="8"/>
      <c r="AB14" s="8"/>
    </row>
    <row r="15">
      <c r="A15" s="50"/>
      <c r="B15" s="50"/>
      <c r="C15" s="51"/>
      <c r="D15" s="83"/>
      <c r="E15" s="88"/>
      <c r="F15" s="70"/>
      <c r="G15" s="54"/>
      <c r="H15" s="55"/>
      <c r="I15" s="50"/>
      <c r="J15" s="71"/>
      <c r="K15" s="58"/>
      <c r="L15" s="72"/>
      <c r="M15" s="90"/>
      <c r="N15" s="61"/>
      <c r="O15" s="62"/>
      <c r="P15" s="85"/>
      <c r="Q15" s="92"/>
      <c r="R15" s="106"/>
      <c r="S15" s="53"/>
      <c r="T15" s="66"/>
      <c r="U15" s="107" t="s">
        <v>26</v>
      </c>
      <c r="W15" s="8"/>
      <c r="X15" s="8"/>
      <c r="Y15" s="8"/>
      <c r="Z15" s="8"/>
      <c r="AA15" s="8"/>
      <c r="AB15" s="8"/>
    </row>
    <row r="16">
      <c r="A16" s="50"/>
      <c r="B16" s="50"/>
      <c r="C16" s="51"/>
      <c r="D16" s="83"/>
      <c r="E16" s="53"/>
      <c r="F16" s="108"/>
      <c r="G16" s="54"/>
      <c r="H16" s="55"/>
      <c r="I16" s="56"/>
      <c r="J16" s="71"/>
      <c r="K16" s="58"/>
      <c r="L16" s="72"/>
      <c r="M16" s="90"/>
      <c r="N16" s="109"/>
      <c r="O16" s="62"/>
      <c r="P16" s="85"/>
      <c r="Q16" s="92"/>
      <c r="R16" s="99"/>
      <c r="S16" s="53"/>
      <c r="T16" s="66"/>
      <c r="U16" s="110" t="s">
        <v>18</v>
      </c>
      <c r="V16" s="82">
        <f>SUM(P7:P79)</f>
        <v>0</v>
      </c>
      <c r="W16" s="8"/>
      <c r="X16" s="8"/>
      <c r="Y16" s="8"/>
      <c r="Z16" s="8"/>
      <c r="AA16" s="8"/>
      <c r="AB16" s="8"/>
    </row>
    <row r="17">
      <c r="A17" s="50"/>
      <c r="B17" s="50"/>
      <c r="C17" s="78"/>
      <c r="D17" s="87"/>
      <c r="E17" s="88"/>
      <c r="F17" s="111"/>
      <c r="G17" s="54"/>
      <c r="H17" s="55"/>
      <c r="I17" s="50"/>
      <c r="J17" s="71"/>
      <c r="K17" s="89"/>
      <c r="L17" s="72"/>
      <c r="M17" s="80"/>
      <c r="N17" s="61"/>
      <c r="O17" s="84"/>
      <c r="P17" s="85"/>
      <c r="Q17" s="92"/>
      <c r="R17" s="93"/>
      <c r="S17" s="53"/>
      <c r="T17" s="66"/>
      <c r="U17" s="112" t="s">
        <v>19</v>
      </c>
      <c r="V17" s="82">
        <f>SUM(Q7:Q87)</f>
        <v>0</v>
      </c>
      <c r="W17" s="8"/>
      <c r="X17" s="8"/>
      <c r="Y17" s="8"/>
      <c r="Z17" s="8"/>
      <c r="AA17" s="8"/>
      <c r="AB17" s="8"/>
    </row>
    <row r="18">
      <c r="A18" s="50"/>
      <c r="B18" s="50"/>
      <c r="C18" s="78"/>
      <c r="D18" s="87"/>
      <c r="E18" s="88"/>
      <c r="F18" s="70"/>
      <c r="G18" s="54"/>
      <c r="H18" s="55"/>
      <c r="I18" s="56"/>
      <c r="J18" s="71"/>
      <c r="K18" s="79"/>
      <c r="L18" s="72"/>
      <c r="M18" s="90"/>
      <c r="N18" s="61"/>
      <c r="O18" s="62"/>
      <c r="P18" s="85"/>
      <c r="Q18" s="92"/>
      <c r="R18" s="99"/>
      <c r="S18" s="53"/>
      <c r="T18" s="66"/>
      <c r="U18" s="113" t="s">
        <v>20</v>
      </c>
      <c r="V18" s="114">
        <f>SUM(R7:R87)</f>
        <v>0</v>
      </c>
      <c r="W18" s="8"/>
      <c r="X18" s="8"/>
      <c r="Y18" s="8"/>
      <c r="Z18" s="8"/>
      <c r="AA18" s="8"/>
      <c r="AB18" s="8"/>
    </row>
    <row r="19">
      <c r="A19" s="50"/>
      <c r="B19" s="50"/>
      <c r="C19" s="51"/>
      <c r="D19" s="87"/>
      <c r="E19" s="53"/>
      <c r="F19" s="70"/>
      <c r="G19" s="54"/>
      <c r="H19" s="55"/>
      <c r="I19" s="50"/>
      <c r="J19" s="71"/>
      <c r="K19" s="115"/>
      <c r="L19" s="72"/>
      <c r="M19" s="90"/>
      <c r="N19" s="61"/>
      <c r="O19" s="62"/>
      <c r="P19" s="85"/>
      <c r="Q19" s="92"/>
      <c r="R19" s="93"/>
      <c r="S19" s="53"/>
      <c r="T19" s="66"/>
      <c r="U19" s="116"/>
      <c r="V19" s="6"/>
      <c r="W19" s="8"/>
      <c r="X19" s="8"/>
      <c r="Y19" s="8"/>
      <c r="Z19" s="8"/>
      <c r="AA19" s="8"/>
      <c r="AB19" s="8"/>
    </row>
    <row r="20" ht="15.75" customHeight="1">
      <c r="A20" s="50"/>
      <c r="B20" s="50"/>
      <c r="C20" s="51"/>
      <c r="D20" s="87"/>
      <c r="E20" s="88"/>
      <c r="F20" s="70"/>
      <c r="G20" s="54"/>
      <c r="H20" s="55"/>
      <c r="I20" s="56"/>
      <c r="J20" s="71"/>
      <c r="K20" s="58"/>
      <c r="L20" s="117"/>
      <c r="M20" s="90"/>
      <c r="N20" s="61"/>
      <c r="O20" s="74"/>
      <c r="P20" s="75"/>
      <c r="Q20" s="92"/>
      <c r="R20" s="99"/>
      <c r="S20" s="53"/>
      <c r="T20" s="66"/>
      <c r="U20" s="118" t="s">
        <v>2</v>
      </c>
      <c r="V20" s="8"/>
      <c r="W20" s="8"/>
      <c r="X20" s="8"/>
      <c r="Y20" s="8"/>
      <c r="Z20" s="8"/>
      <c r="AA20" s="8"/>
      <c r="AB20" s="8"/>
    </row>
    <row r="21">
      <c r="A21" s="50"/>
      <c r="B21" s="50"/>
      <c r="C21" s="51"/>
      <c r="D21" s="87"/>
      <c r="E21" s="53"/>
      <c r="F21" s="111"/>
      <c r="G21" s="54"/>
      <c r="H21" s="55"/>
      <c r="I21" s="56"/>
      <c r="J21" s="71"/>
      <c r="K21" s="58"/>
      <c r="L21" s="117"/>
      <c r="M21" s="90"/>
      <c r="N21" s="61"/>
      <c r="O21" s="62"/>
      <c r="P21" s="85"/>
      <c r="Q21" s="92"/>
      <c r="R21" s="99"/>
      <c r="S21" s="53"/>
      <c r="T21" s="66"/>
      <c r="U21" s="119">
        <f>SUM(G103)</f>
        <v>0</v>
      </c>
      <c r="V21" s="8"/>
      <c r="W21" s="8"/>
      <c r="X21" s="8"/>
      <c r="Y21" s="8"/>
      <c r="Z21" s="8"/>
      <c r="AA21" s="8"/>
      <c r="AB21" s="8"/>
    </row>
    <row r="22">
      <c r="A22" s="50"/>
      <c r="B22" s="50"/>
      <c r="C22" s="51"/>
      <c r="D22" s="87"/>
      <c r="E22" s="53"/>
      <c r="F22" s="70"/>
      <c r="G22" s="54"/>
      <c r="H22" s="55"/>
      <c r="I22" s="56"/>
      <c r="J22" s="71"/>
      <c r="K22" s="58"/>
      <c r="L22" s="72"/>
      <c r="M22" s="120"/>
      <c r="N22" s="61"/>
      <c r="O22" s="62"/>
      <c r="P22" s="85"/>
      <c r="Q22" s="92"/>
      <c r="R22" s="99"/>
      <c r="S22" s="53"/>
      <c r="T22" s="66"/>
      <c r="U22" s="8"/>
      <c r="V22" s="8"/>
      <c r="W22" s="8"/>
      <c r="X22" s="8"/>
      <c r="Y22" s="8"/>
      <c r="Z22" s="8"/>
      <c r="AA22" s="8"/>
      <c r="AB22" s="8"/>
    </row>
    <row r="23">
      <c r="A23" s="50"/>
      <c r="B23" s="50"/>
      <c r="C23" s="51"/>
      <c r="D23" s="83"/>
      <c r="E23" s="88"/>
      <c r="F23" s="70"/>
      <c r="G23" s="54"/>
      <c r="H23" s="55"/>
      <c r="I23" s="56"/>
      <c r="J23" s="71"/>
      <c r="K23" s="58"/>
      <c r="L23" s="72"/>
      <c r="M23" s="120"/>
      <c r="N23" s="61"/>
      <c r="O23" s="62"/>
      <c r="P23" s="85"/>
      <c r="Q23" s="92"/>
      <c r="R23" s="99"/>
      <c r="S23" s="53"/>
      <c r="T23" s="66"/>
      <c r="U23" s="8"/>
      <c r="V23" s="8"/>
      <c r="W23" s="8"/>
      <c r="X23" s="8"/>
      <c r="Y23" s="8"/>
      <c r="Z23" s="8"/>
      <c r="AA23" s="8"/>
      <c r="AB23" s="8"/>
    </row>
    <row r="24">
      <c r="A24" s="50"/>
      <c r="B24" s="50"/>
      <c r="C24" s="51"/>
      <c r="D24" s="87"/>
      <c r="E24" s="53"/>
      <c r="F24" s="70"/>
      <c r="G24" s="54"/>
      <c r="H24" s="55"/>
      <c r="I24" s="50"/>
      <c r="J24" s="71"/>
      <c r="K24" s="58"/>
      <c r="L24" s="72"/>
      <c r="M24" s="80"/>
      <c r="N24" s="61"/>
      <c r="O24" s="62"/>
      <c r="P24" s="121"/>
      <c r="Q24" s="92"/>
      <c r="R24" s="93"/>
      <c r="S24" s="53"/>
      <c r="T24" s="66"/>
      <c r="U24" s="8"/>
      <c r="V24" s="8"/>
      <c r="W24" s="8"/>
      <c r="X24" s="8"/>
      <c r="Y24" s="8"/>
      <c r="Z24" s="8"/>
      <c r="AA24" s="8"/>
      <c r="AB24" s="8"/>
    </row>
    <row r="25">
      <c r="A25" s="50"/>
      <c r="B25" s="50"/>
      <c r="C25" s="51"/>
      <c r="D25" s="87"/>
      <c r="E25" s="88"/>
      <c r="F25" s="70"/>
      <c r="G25" s="54"/>
      <c r="H25" s="55"/>
      <c r="I25" s="56"/>
      <c r="J25" s="71"/>
      <c r="K25" s="58"/>
      <c r="L25" s="72"/>
      <c r="M25" s="90"/>
      <c r="N25" s="122"/>
      <c r="O25" s="62"/>
      <c r="P25" s="75"/>
      <c r="Q25" s="92"/>
      <c r="R25" s="123"/>
      <c r="S25" s="53"/>
      <c r="T25" s="66"/>
      <c r="U25" s="3"/>
      <c r="V25" s="8"/>
      <c r="W25" s="8"/>
      <c r="X25" s="8"/>
      <c r="Y25" s="8"/>
      <c r="Z25" s="8"/>
      <c r="AA25" s="8"/>
      <c r="AB25" s="8"/>
    </row>
    <row r="26">
      <c r="A26" s="50"/>
      <c r="B26" s="50"/>
      <c r="C26" s="51"/>
      <c r="D26" s="78"/>
      <c r="E26" s="53"/>
      <c r="F26" s="70"/>
      <c r="G26" s="54"/>
      <c r="H26" s="55"/>
      <c r="I26" s="56"/>
      <c r="J26" s="124"/>
      <c r="K26" s="58"/>
      <c r="L26" s="72"/>
      <c r="M26" s="80"/>
      <c r="N26" s="61"/>
      <c r="O26" s="62"/>
      <c r="P26" s="85"/>
      <c r="Q26" s="105"/>
      <c r="R26" s="99"/>
      <c r="S26" s="53"/>
      <c r="T26" s="66"/>
      <c r="U26" s="8"/>
      <c r="V26" s="8"/>
      <c r="W26" s="8"/>
      <c r="X26" s="8"/>
      <c r="Y26" s="8"/>
      <c r="Z26" s="8"/>
      <c r="AA26" s="8"/>
      <c r="AB26" s="8"/>
    </row>
    <row r="27">
      <c r="A27" s="50"/>
      <c r="B27" s="50"/>
      <c r="C27" s="51"/>
      <c r="D27" s="78"/>
      <c r="E27" s="88"/>
      <c r="F27" s="70"/>
      <c r="G27" s="54"/>
      <c r="H27" s="55"/>
      <c r="I27" s="50"/>
      <c r="J27" s="71"/>
      <c r="K27" s="79"/>
      <c r="L27" s="59"/>
      <c r="M27" s="80"/>
      <c r="N27" s="125"/>
      <c r="O27" s="62"/>
      <c r="P27" s="85"/>
      <c r="Q27" s="105"/>
      <c r="R27" s="93"/>
      <c r="S27" s="53"/>
      <c r="T27" s="66"/>
      <c r="U27" s="8"/>
      <c r="V27" s="8"/>
      <c r="W27" s="8"/>
      <c r="X27" s="8"/>
      <c r="Y27" s="8"/>
      <c r="Z27" s="8"/>
      <c r="AA27" s="8"/>
      <c r="AB27" s="8"/>
    </row>
    <row r="28">
      <c r="A28" s="50"/>
      <c r="B28" s="50"/>
      <c r="C28" s="78"/>
      <c r="D28" s="87"/>
      <c r="E28" s="88"/>
      <c r="F28" s="70"/>
      <c r="G28" s="54"/>
      <c r="H28" s="55"/>
      <c r="I28" s="50"/>
      <c r="J28" s="57"/>
      <c r="K28" s="58"/>
      <c r="L28" s="126"/>
      <c r="M28" s="80"/>
      <c r="N28" s="125"/>
      <c r="O28" s="74"/>
      <c r="P28" s="85"/>
      <c r="Q28" s="105"/>
      <c r="R28" s="93"/>
      <c r="S28" s="53"/>
      <c r="T28" s="66"/>
      <c r="U28" s="8"/>
      <c r="V28" s="8"/>
      <c r="W28" s="8"/>
      <c r="X28" s="8"/>
      <c r="Y28" s="8"/>
      <c r="Z28" s="8"/>
      <c r="AA28" s="8"/>
      <c r="AB28" s="8"/>
    </row>
    <row r="29">
      <c r="A29" s="50"/>
      <c r="B29" s="50"/>
      <c r="C29" s="78"/>
      <c r="D29" s="87"/>
      <c r="E29" s="53"/>
      <c r="F29" s="70"/>
      <c r="G29" s="54"/>
      <c r="H29" s="55"/>
      <c r="I29" s="56"/>
      <c r="J29" s="127"/>
      <c r="K29" s="58"/>
      <c r="L29" s="117"/>
      <c r="M29" s="90"/>
      <c r="N29" s="61"/>
      <c r="O29" s="62"/>
      <c r="P29" s="85"/>
      <c r="Q29" s="105"/>
      <c r="R29" s="128"/>
      <c r="S29" s="53"/>
      <c r="T29" s="66"/>
      <c r="U29" s="8"/>
      <c r="V29" s="8"/>
      <c r="W29" s="8"/>
      <c r="X29" s="8"/>
      <c r="Y29" s="8"/>
      <c r="Z29" s="8"/>
      <c r="AA29" s="8"/>
      <c r="AB29" s="8"/>
    </row>
    <row r="30">
      <c r="A30" s="50"/>
      <c r="B30" s="50"/>
      <c r="C30" s="78"/>
      <c r="D30" s="87"/>
      <c r="E30" s="53"/>
      <c r="F30" s="70"/>
      <c r="G30" s="54"/>
      <c r="H30" s="55"/>
      <c r="I30" s="50"/>
      <c r="J30" s="127"/>
      <c r="K30" s="58"/>
      <c r="L30" s="72"/>
      <c r="M30" s="120"/>
      <c r="N30" s="61"/>
      <c r="O30" s="62"/>
      <c r="P30" s="75"/>
      <c r="Q30" s="92"/>
      <c r="R30" s="129"/>
      <c r="S30" s="53"/>
      <c r="T30" s="66"/>
      <c r="U30" s="8"/>
      <c r="V30" s="8"/>
      <c r="W30" s="8"/>
      <c r="X30" s="8"/>
      <c r="Y30" s="8"/>
      <c r="Z30" s="8"/>
      <c r="AA30" s="8"/>
      <c r="AB30" s="8"/>
    </row>
    <row r="31">
      <c r="A31" s="50"/>
      <c r="B31" s="50"/>
      <c r="C31" s="78"/>
      <c r="D31" s="69"/>
      <c r="E31" s="53"/>
      <c r="F31" s="70"/>
      <c r="G31" s="54"/>
      <c r="H31" s="55"/>
      <c r="I31" s="50"/>
      <c r="J31" s="71"/>
      <c r="K31" s="58"/>
      <c r="L31" s="72"/>
      <c r="M31" s="90"/>
      <c r="N31" s="122"/>
      <c r="O31" s="62"/>
      <c r="P31" s="85"/>
      <c r="Q31" s="92"/>
      <c r="R31" s="129"/>
      <c r="S31" s="53"/>
      <c r="T31" s="66"/>
      <c r="U31" s="8"/>
      <c r="V31" s="8"/>
      <c r="W31" s="8"/>
      <c r="X31" s="8"/>
      <c r="Y31" s="8"/>
      <c r="Z31" s="8"/>
      <c r="AA31" s="8"/>
      <c r="AB31" s="8"/>
    </row>
    <row r="32">
      <c r="A32" s="50"/>
      <c r="B32" s="50"/>
      <c r="C32" s="51"/>
      <c r="D32" s="52"/>
      <c r="E32" s="88"/>
      <c r="F32" s="70"/>
      <c r="G32" s="54"/>
      <c r="H32" s="55"/>
      <c r="I32" s="56"/>
      <c r="J32" s="71"/>
      <c r="K32" s="79"/>
      <c r="L32" s="72"/>
      <c r="M32" s="90"/>
      <c r="N32" s="61"/>
      <c r="O32" s="62"/>
      <c r="P32" s="130"/>
      <c r="Q32" s="131"/>
      <c r="R32" s="129"/>
      <c r="S32" s="53"/>
      <c r="T32" s="66"/>
      <c r="U32" s="8"/>
      <c r="V32" s="8"/>
      <c r="W32" s="8"/>
      <c r="X32" s="8"/>
      <c r="Y32" s="8"/>
      <c r="Z32" s="8"/>
      <c r="AA32" s="8"/>
      <c r="AB32" s="8"/>
    </row>
    <row r="33">
      <c r="A33" s="50"/>
      <c r="B33" s="50"/>
      <c r="C33" s="132"/>
      <c r="D33" s="69"/>
      <c r="E33" s="53"/>
      <c r="F33" s="70"/>
      <c r="G33" s="54"/>
      <c r="H33" s="55"/>
      <c r="I33" s="56"/>
      <c r="J33" s="71"/>
      <c r="K33" s="58"/>
      <c r="L33" s="72"/>
      <c r="M33" s="80"/>
      <c r="N33" s="61"/>
      <c r="O33" s="84"/>
      <c r="P33" s="130"/>
      <c r="Q33" s="131"/>
      <c r="R33" s="129"/>
      <c r="S33" s="53"/>
      <c r="T33" s="66"/>
      <c r="U33" s="8"/>
      <c r="V33" s="8"/>
      <c r="W33" s="8"/>
      <c r="X33" s="8"/>
      <c r="Y33" s="8"/>
      <c r="Z33" s="8"/>
      <c r="AA33" s="8"/>
      <c r="AB33" s="8"/>
    </row>
    <row r="34">
      <c r="A34" s="50"/>
      <c r="B34" s="50"/>
      <c r="C34" s="51"/>
      <c r="D34" s="69"/>
      <c r="E34" s="88"/>
      <c r="F34" s="133"/>
      <c r="G34" s="134"/>
      <c r="H34" s="55"/>
      <c r="I34" s="56"/>
      <c r="J34" s="71"/>
      <c r="K34" s="58"/>
      <c r="L34" s="135"/>
      <c r="M34" s="90"/>
      <c r="N34" s="61"/>
      <c r="O34" s="62"/>
      <c r="P34" s="130"/>
      <c r="Q34" s="131"/>
      <c r="R34" s="128"/>
      <c r="S34" s="53"/>
      <c r="T34" s="66"/>
      <c r="U34" s="8"/>
      <c r="V34" s="8"/>
      <c r="W34" s="8"/>
      <c r="X34" s="8"/>
      <c r="Y34" s="8"/>
      <c r="Z34" s="8"/>
      <c r="AA34" s="8"/>
      <c r="AB34" s="8"/>
    </row>
    <row r="35">
      <c r="A35" s="50"/>
      <c r="B35" s="50"/>
      <c r="C35" s="136"/>
      <c r="D35" s="83"/>
      <c r="E35" s="53"/>
      <c r="F35" s="70"/>
      <c r="G35" s="54"/>
      <c r="H35" s="55"/>
      <c r="I35" s="56"/>
      <c r="J35" s="71"/>
      <c r="K35" s="58"/>
      <c r="L35" s="135"/>
      <c r="M35" s="90"/>
      <c r="N35" s="61"/>
      <c r="O35" s="62"/>
      <c r="P35" s="130"/>
      <c r="Q35" s="131"/>
      <c r="R35" s="129"/>
      <c r="S35" s="53"/>
      <c r="T35" s="66"/>
      <c r="U35" s="8"/>
      <c r="V35" s="8"/>
      <c r="W35" s="8"/>
      <c r="X35" s="8"/>
      <c r="Y35" s="8"/>
      <c r="Z35" s="8"/>
      <c r="AA35" s="8"/>
      <c r="AB35" s="8"/>
    </row>
    <row r="36">
      <c r="A36" s="50"/>
      <c r="B36" s="50"/>
      <c r="C36" s="51"/>
      <c r="D36" s="137"/>
      <c r="E36" s="53"/>
      <c r="F36" s="108"/>
      <c r="G36" s="54"/>
      <c r="H36" s="55"/>
      <c r="I36" s="50"/>
      <c r="J36" s="71"/>
      <c r="K36" s="58"/>
      <c r="L36" s="117"/>
      <c r="M36" s="90"/>
      <c r="N36" s="61"/>
      <c r="O36" s="74"/>
      <c r="P36" s="130"/>
      <c r="Q36" s="138"/>
      <c r="R36" s="129"/>
      <c r="S36" s="53"/>
      <c r="T36" s="66"/>
      <c r="U36" s="8"/>
      <c r="V36" s="8"/>
      <c r="W36" s="8"/>
      <c r="X36" s="8"/>
      <c r="Y36" s="8"/>
      <c r="Z36" s="8"/>
      <c r="AA36" s="8"/>
      <c r="AB36" s="8"/>
    </row>
    <row r="37">
      <c r="A37" s="50"/>
      <c r="B37" s="50"/>
      <c r="C37" s="51"/>
      <c r="D37" s="139"/>
      <c r="E37" s="88"/>
      <c r="F37" s="70"/>
      <c r="G37" s="54"/>
      <c r="H37" s="54"/>
      <c r="I37" s="56"/>
      <c r="J37" s="71"/>
      <c r="K37" s="58"/>
      <c r="L37" s="59"/>
      <c r="M37" s="90"/>
      <c r="N37" s="61"/>
      <c r="O37" s="84"/>
      <c r="P37" s="130"/>
      <c r="Q37" s="131"/>
      <c r="R37" s="129"/>
      <c r="S37" s="53"/>
      <c r="T37" s="66"/>
      <c r="U37" s="8"/>
      <c r="V37" s="8"/>
      <c r="W37" s="8"/>
      <c r="X37" s="8"/>
      <c r="Y37" s="8"/>
      <c r="Z37" s="8"/>
      <c r="AA37" s="8"/>
      <c r="AB37" s="8"/>
    </row>
    <row r="38">
      <c r="A38" s="50"/>
      <c r="B38" s="50"/>
      <c r="C38" s="78"/>
      <c r="D38" s="139"/>
      <c r="E38" s="88"/>
      <c r="F38" s="70"/>
      <c r="G38" s="54"/>
      <c r="H38" s="54"/>
      <c r="I38" s="56"/>
      <c r="J38" s="57"/>
      <c r="K38" s="58"/>
      <c r="L38" s="72"/>
      <c r="M38" s="90"/>
      <c r="N38" s="61"/>
      <c r="O38" s="62"/>
      <c r="P38" s="130"/>
      <c r="Q38" s="131"/>
      <c r="R38" s="128"/>
      <c r="S38" s="53"/>
      <c r="T38" s="66"/>
      <c r="U38" s="8"/>
      <c r="V38" s="8"/>
      <c r="W38" s="8"/>
      <c r="X38" s="8"/>
      <c r="Y38" s="8"/>
      <c r="Z38" s="8"/>
      <c r="AA38" s="8"/>
      <c r="AB38" s="8"/>
    </row>
    <row r="39">
      <c r="A39" s="50"/>
      <c r="B39" s="50"/>
      <c r="C39" s="78"/>
      <c r="D39" s="52"/>
      <c r="E39" s="53"/>
      <c r="F39" s="70"/>
      <c r="G39" s="140"/>
      <c r="H39" s="54"/>
      <c r="I39" s="56"/>
      <c r="J39" s="57"/>
      <c r="K39" s="58"/>
      <c r="L39" s="72"/>
      <c r="M39" s="90"/>
      <c r="N39" s="61"/>
      <c r="O39" s="62"/>
      <c r="P39" s="141"/>
      <c r="Q39" s="131"/>
      <c r="R39" s="128"/>
      <c r="S39" s="53"/>
      <c r="T39" s="66"/>
      <c r="U39" s="8"/>
      <c r="V39" s="8"/>
      <c r="W39" s="8"/>
      <c r="X39" s="8"/>
      <c r="Y39" s="8"/>
      <c r="Z39" s="8"/>
      <c r="AA39" s="8"/>
      <c r="AB39" s="8"/>
    </row>
    <row r="40">
      <c r="A40" s="50"/>
      <c r="B40" s="50"/>
      <c r="C40" s="78"/>
      <c r="D40" s="52"/>
      <c r="E40" s="53"/>
      <c r="F40" s="70"/>
      <c r="G40" s="142"/>
      <c r="H40" s="55"/>
      <c r="I40" s="50"/>
      <c r="J40" s="71"/>
      <c r="K40" s="58"/>
      <c r="L40" s="72"/>
      <c r="M40" s="80"/>
      <c r="N40" s="61"/>
      <c r="O40" s="74"/>
      <c r="P40" s="130"/>
      <c r="Q40" s="131"/>
      <c r="R40" s="128"/>
      <c r="S40" s="53"/>
      <c r="T40" s="66"/>
      <c r="U40" s="8"/>
      <c r="V40" s="8"/>
      <c r="W40" s="8"/>
      <c r="X40" s="8"/>
      <c r="Y40" s="8"/>
      <c r="Z40" s="8"/>
      <c r="AA40" s="8"/>
      <c r="AB40" s="8"/>
    </row>
    <row r="41">
      <c r="A41" s="50"/>
      <c r="B41" s="50"/>
      <c r="C41" s="51"/>
      <c r="D41" s="69"/>
      <c r="E41" s="53"/>
      <c r="F41" s="70"/>
      <c r="G41" s="54"/>
      <c r="H41" s="55"/>
      <c r="I41" s="56"/>
      <c r="J41" s="71"/>
      <c r="K41" s="58"/>
      <c r="L41" s="72"/>
      <c r="M41" s="90"/>
      <c r="N41" s="61"/>
      <c r="O41" s="143"/>
      <c r="P41" s="130"/>
      <c r="Q41" s="131"/>
      <c r="R41" s="129"/>
      <c r="S41" s="53"/>
      <c r="T41" s="66"/>
      <c r="U41" s="8"/>
      <c r="V41" s="8"/>
      <c r="W41" s="8"/>
      <c r="X41" s="8"/>
      <c r="Y41" s="8"/>
      <c r="Z41" s="8"/>
      <c r="AA41" s="8"/>
      <c r="AB41" s="8"/>
    </row>
    <row r="42">
      <c r="A42" s="50"/>
      <c r="B42" s="50"/>
      <c r="C42" s="51"/>
      <c r="D42" s="52"/>
      <c r="E42" s="53"/>
      <c r="F42" s="70"/>
      <c r="G42" s="54"/>
      <c r="H42" s="53"/>
      <c r="I42" s="56"/>
      <c r="J42" s="127"/>
      <c r="K42" s="58"/>
      <c r="L42" s="72"/>
      <c r="M42" s="90"/>
      <c r="N42" s="61"/>
      <c r="O42" s="62"/>
      <c r="P42" s="130"/>
      <c r="Q42" s="131"/>
      <c r="R42" s="128"/>
      <c r="S42" s="53"/>
      <c r="T42" s="66"/>
      <c r="U42" s="8"/>
      <c r="V42" s="8"/>
      <c r="W42" s="8"/>
      <c r="X42" s="8"/>
      <c r="Y42" s="8"/>
      <c r="Z42" s="8"/>
      <c r="AA42" s="8"/>
      <c r="AB42" s="8"/>
    </row>
    <row r="43">
      <c r="A43" s="50"/>
      <c r="B43" s="50"/>
      <c r="C43" s="51"/>
      <c r="D43" s="87"/>
      <c r="E43" s="88"/>
      <c r="F43" s="70"/>
      <c r="G43" s="54"/>
      <c r="H43" s="55"/>
      <c r="I43" s="56"/>
      <c r="J43" s="71"/>
      <c r="K43" s="58"/>
      <c r="L43" s="59"/>
      <c r="M43" s="144"/>
      <c r="N43" s="122"/>
      <c r="O43" s="62"/>
      <c r="P43" s="130"/>
      <c r="Q43" s="131"/>
      <c r="R43" s="129"/>
      <c r="S43" s="53"/>
      <c r="T43" s="66"/>
      <c r="U43" s="8"/>
      <c r="V43" s="8"/>
      <c r="W43" s="8"/>
      <c r="X43" s="8"/>
      <c r="Y43" s="8"/>
      <c r="Z43" s="8"/>
      <c r="AA43" s="8"/>
      <c r="AB43" s="8"/>
    </row>
    <row r="44">
      <c r="A44" s="50"/>
      <c r="B44" s="50"/>
      <c r="C44" s="51"/>
      <c r="D44" s="52"/>
      <c r="E44" s="53"/>
      <c r="F44" s="70"/>
      <c r="G44" s="54"/>
      <c r="H44" s="55"/>
      <c r="I44" s="56"/>
      <c r="J44" s="71"/>
      <c r="K44" s="89"/>
      <c r="L44" s="72"/>
      <c r="M44" s="145"/>
      <c r="N44" s="61"/>
      <c r="O44" s="62"/>
      <c r="P44" s="130"/>
      <c r="Q44" s="131"/>
      <c r="R44" s="129"/>
      <c r="S44" s="53"/>
      <c r="T44" s="66"/>
      <c r="U44" s="8"/>
      <c r="V44" s="8"/>
      <c r="W44" s="8"/>
      <c r="X44" s="8"/>
      <c r="Y44" s="8"/>
      <c r="Z44" s="8"/>
      <c r="AA44" s="8"/>
      <c r="AB44" s="8"/>
    </row>
    <row r="45">
      <c r="A45" s="50"/>
      <c r="B45" s="50"/>
      <c r="C45" s="78"/>
      <c r="D45" s="146"/>
      <c r="E45" s="88"/>
      <c r="F45" s="70"/>
      <c r="G45" s="147"/>
      <c r="H45" s="142"/>
      <c r="I45" s="56"/>
      <c r="J45" s="148"/>
      <c r="K45" s="58"/>
      <c r="L45" s="72"/>
      <c r="M45" s="144"/>
      <c r="N45" s="61"/>
      <c r="O45" s="62"/>
      <c r="P45" s="130"/>
      <c r="Q45" s="138"/>
      <c r="R45" s="129"/>
      <c r="S45" s="53"/>
      <c r="T45" s="66"/>
      <c r="U45" s="8"/>
      <c r="V45" s="8"/>
      <c r="W45" s="8"/>
      <c r="X45" s="8"/>
      <c r="Y45" s="8"/>
      <c r="Z45" s="8"/>
      <c r="AA45" s="8"/>
      <c r="AB45" s="8"/>
    </row>
    <row r="46">
      <c r="A46" s="50"/>
      <c r="B46" s="50"/>
      <c r="C46" s="78"/>
      <c r="D46" s="87"/>
      <c r="E46" s="53"/>
      <c r="F46" s="111"/>
      <c r="G46" s="54"/>
      <c r="H46" s="55"/>
      <c r="I46" s="50"/>
      <c r="J46" s="71"/>
      <c r="K46" s="58"/>
      <c r="L46" s="72"/>
      <c r="M46" s="149"/>
      <c r="N46" s="61"/>
      <c r="O46" s="62"/>
      <c r="P46" s="130"/>
      <c r="Q46" s="138"/>
      <c r="R46" s="99"/>
      <c r="S46" s="53"/>
      <c r="T46" s="66"/>
      <c r="U46" s="8"/>
      <c r="V46" s="8"/>
      <c r="W46" s="8"/>
      <c r="X46" s="8"/>
      <c r="Y46" s="8"/>
      <c r="Z46" s="8"/>
      <c r="AA46" s="8"/>
      <c r="AB46" s="8"/>
    </row>
    <row r="47">
      <c r="A47" s="50"/>
      <c r="B47" s="50"/>
      <c r="C47" s="51"/>
      <c r="D47" s="87"/>
      <c r="E47" s="88"/>
      <c r="F47" s="111"/>
      <c r="G47" s="54"/>
      <c r="H47" s="55"/>
      <c r="I47" s="50"/>
      <c r="J47" s="57"/>
      <c r="K47" s="58"/>
      <c r="L47" s="72"/>
      <c r="M47" s="150"/>
      <c r="N47" s="125"/>
      <c r="O47" s="62"/>
      <c r="P47" s="141"/>
      <c r="Q47" s="131"/>
      <c r="R47" s="99"/>
      <c r="S47" s="53"/>
      <c r="T47" s="66"/>
      <c r="U47" s="8"/>
      <c r="V47" s="8"/>
      <c r="W47" s="8"/>
      <c r="X47" s="8"/>
      <c r="Y47" s="8"/>
      <c r="Z47" s="8"/>
      <c r="AA47" s="8"/>
      <c r="AB47" s="8"/>
    </row>
    <row r="48">
      <c r="A48" s="50"/>
      <c r="B48" s="50"/>
      <c r="C48" s="51"/>
      <c r="D48" s="151"/>
      <c r="E48" s="88"/>
      <c r="F48" s="70"/>
      <c r="G48" s="54"/>
      <c r="H48" s="55"/>
      <c r="I48" s="50"/>
      <c r="J48" s="71"/>
      <c r="K48" s="89"/>
      <c r="L48" s="72"/>
      <c r="M48" s="150"/>
      <c r="N48" s="61"/>
      <c r="O48" s="62"/>
      <c r="P48" s="130"/>
      <c r="Q48" s="131"/>
      <c r="R48" s="93"/>
      <c r="S48" s="53"/>
      <c r="T48" s="66"/>
      <c r="U48" s="8"/>
      <c r="V48" s="8"/>
      <c r="W48" s="8"/>
      <c r="X48" s="8"/>
      <c r="Y48" s="8"/>
      <c r="Z48" s="8"/>
      <c r="AA48" s="8"/>
      <c r="AB48" s="8"/>
    </row>
    <row r="49">
      <c r="A49" s="50"/>
      <c r="B49" s="50"/>
      <c r="C49" s="51"/>
      <c r="D49" s="52"/>
      <c r="E49" s="88"/>
      <c r="F49" s="70"/>
      <c r="G49" s="152"/>
      <c r="H49" s="55"/>
      <c r="I49" s="56"/>
      <c r="J49" s="71"/>
      <c r="K49" s="58"/>
      <c r="L49" s="135"/>
      <c r="M49" s="150"/>
      <c r="N49" s="61"/>
      <c r="O49" s="74"/>
      <c r="P49" s="153"/>
      <c r="Q49" s="154"/>
      <c r="R49" s="99"/>
      <c r="S49" s="53"/>
      <c r="T49" s="66"/>
      <c r="U49" s="8"/>
      <c r="V49" s="8"/>
      <c r="W49" s="8"/>
      <c r="X49" s="8"/>
      <c r="Y49" s="8"/>
      <c r="Z49" s="8"/>
      <c r="AA49" s="8"/>
      <c r="AB49" s="8"/>
    </row>
    <row r="50">
      <c r="A50" s="50"/>
      <c r="B50" s="50"/>
      <c r="C50" s="78"/>
      <c r="D50" s="52"/>
      <c r="E50" s="88"/>
      <c r="F50" s="108"/>
      <c r="G50" s="54"/>
      <c r="H50" s="54"/>
      <c r="I50" s="56"/>
      <c r="J50" s="71"/>
      <c r="K50" s="58"/>
      <c r="L50" s="155"/>
      <c r="M50" s="150"/>
      <c r="N50" s="61"/>
      <c r="O50" s="62"/>
      <c r="P50" s="153"/>
      <c r="Q50" s="156"/>
      <c r="R50" s="128"/>
      <c r="S50" s="53"/>
      <c r="T50" s="66"/>
      <c r="U50" s="8"/>
      <c r="V50" s="8"/>
      <c r="W50" s="8"/>
      <c r="X50" s="8"/>
      <c r="Y50" s="8"/>
      <c r="Z50" s="8"/>
      <c r="AA50" s="8"/>
      <c r="AB50" s="8"/>
    </row>
    <row r="51">
      <c r="A51" s="50"/>
      <c r="B51" s="50"/>
      <c r="C51" s="51"/>
      <c r="D51" s="52"/>
      <c r="E51" s="88"/>
      <c r="F51" s="70"/>
      <c r="G51" s="54"/>
      <c r="H51" s="54"/>
      <c r="I51" s="56"/>
      <c r="J51" s="71"/>
      <c r="K51" s="58"/>
      <c r="L51" s="155"/>
      <c r="M51" s="150"/>
      <c r="N51" s="61"/>
      <c r="O51" s="84"/>
      <c r="P51" s="153"/>
      <c r="Q51" s="156"/>
      <c r="R51" s="129"/>
      <c r="S51" s="53"/>
      <c r="T51" s="66"/>
      <c r="U51" s="8"/>
      <c r="V51" s="8"/>
      <c r="W51" s="8"/>
      <c r="X51" s="8"/>
      <c r="Y51" s="8"/>
      <c r="Z51" s="8"/>
      <c r="AA51" s="8"/>
      <c r="AB51" s="8"/>
    </row>
    <row r="52">
      <c r="A52" s="50"/>
      <c r="B52" s="50"/>
      <c r="C52" s="51"/>
      <c r="D52" s="137"/>
      <c r="E52" s="53"/>
      <c r="F52" s="54"/>
      <c r="G52" s="54"/>
      <c r="H52" s="101"/>
      <c r="I52" s="50"/>
      <c r="J52" s="57"/>
      <c r="K52" s="58"/>
      <c r="L52" s="155"/>
      <c r="M52" s="150"/>
      <c r="N52" s="61"/>
      <c r="O52" s="74"/>
      <c r="P52" s="157"/>
      <c r="Q52" s="156"/>
      <c r="R52" s="129"/>
      <c r="S52" s="53"/>
      <c r="T52" s="66"/>
      <c r="U52" s="8"/>
      <c r="V52" s="8"/>
      <c r="W52" s="8"/>
      <c r="X52" s="8"/>
      <c r="Y52" s="8"/>
      <c r="Z52" s="8"/>
      <c r="AA52" s="8"/>
      <c r="AB52" s="8"/>
    </row>
    <row r="53">
      <c r="A53" s="50"/>
      <c r="B53" s="50"/>
      <c r="C53" s="51"/>
      <c r="D53" s="158"/>
      <c r="E53" s="88"/>
      <c r="F53" s="70"/>
      <c r="G53" s="54"/>
      <c r="H53" s="55"/>
      <c r="I53" s="56"/>
      <c r="J53" s="57"/>
      <c r="K53" s="58"/>
      <c r="L53" s="159"/>
      <c r="M53" s="150"/>
      <c r="N53" s="160"/>
      <c r="O53" s="74"/>
      <c r="P53" s="153"/>
      <c r="Q53" s="156"/>
      <c r="R53" s="129"/>
      <c r="S53" s="53"/>
      <c r="T53" s="66"/>
      <c r="U53" s="8"/>
      <c r="V53" s="8"/>
      <c r="W53" s="8"/>
      <c r="X53" s="8"/>
      <c r="Y53" s="8"/>
      <c r="Z53" s="8"/>
      <c r="AA53" s="8"/>
      <c r="AB53" s="8"/>
    </row>
    <row r="54">
      <c r="A54" s="50"/>
      <c r="B54" s="50"/>
      <c r="C54" s="51"/>
      <c r="D54" s="78"/>
      <c r="E54" s="88"/>
      <c r="F54" s="54"/>
      <c r="G54" s="54"/>
      <c r="H54" s="55"/>
      <c r="I54" s="56"/>
      <c r="J54" s="71"/>
      <c r="K54" s="89"/>
      <c r="L54" s="155"/>
      <c r="M54" s="161"/>
      <c r="N54" s="160"/>
      <c r="O54" s="62"/>
      <c r="P54" s="153"/>
      <c r="Q54" s="156"/>
      <c r="R54" s="129"/>
      <c r="S54" s="53"/>
      <c r="T54" s="66"/>
      <c r="U54" s="8"/>
      <c r="V54" s="8"/>
      <c r="W54" s="8"/>
      <c r="X54" s="8"/>
      <c r="Y54" s="8"/>
      <c r="Z54" s="8"/>
      <c r="AA54" s="8"/>
      <c r="AB54" s="8"/>
    </row>
    <row r="55">
      <c r="A55" s="50"/>
      <c r="B55" s="50"/>
      <c r="C55" s="51"/>
      <c r="D55" s="51"/>
      <c r="E55" s="88"/>
      <c r="F55" s="54"/>
      <c r="G55" s="101"/>
      <c r="H55" s="55"/>
      <c r="I55" s="56"/>
      <c r="J55" s="148"/>
      <c r="K55" s="58"/>
      <c r="L55" s="155"/>
      <c r="M55" s="150"/>
      <c r="N55" s="160"/>
      <c r="O55" s="74"/>
      <c r="P55" s="153"/>
      <c r="Q55" s="154"/>
      <c r="R55" s="129"/>
      <c r="S55" s="53"/>
      <c r="T55" s="66"/>
      <c r="U55" s="8"/>
      <c r="V55" s="8"/>
      <c r="W55" s="8"/>
      <c r="X55" s="8"/>
      <c r="Y55" s="8"/>
      <c r="Z55" s="8"/>
      <c r="AA55" s="8"/>
      <c r="AB55" s="8"/>
    </row>
    <row r="56">
      <c r="A56" s="50"/>
      <c r="B56" s="50"/>
      <c r="C56" s="51"/>
      <c r="D56" s="51"/>
      <c r="E56" s="162"/>
      <c r="F56" s="163"/>
      <c r="G56" s="54"/>
      <c r="H56" s="55"/>
      <c r="I56" s="56"/>
      <c r="J56" s="71"/>
      <c r="K56" s="164"/>
      <c r="L56" s="155"/>
      <c r="M56" s="161"/>
      <c r="N56" s="160"/>
      <c r="O56" s="62"/>
      <c r="P56" s="157"/>
      <c r="Q56" s="156"/>
      <c r="R56" s="129"/>
      <c r="S56" s="66"/>
      <c r="T56" s="66"/>
      <c r="U56" s="8"/>
      <c r="V56" s="8"/>
      <c r="W56" s="8"/>
      <c r="X56" s="8"/>
      <c r="Y56" s="8"/>
      <c r="Z56" s="8"/>
      <c r="AA56" s="8"/>
      <c r="AB56" s="8"/>
    </row>
    <row r="57">
      <c r="A57" s="50"/>
      <c r="B57" s="50"/>
      <c r="C57" s="51"/>
      <c r="D57" s="51"/>
      <c r="E57" s="23"/>
      <c r="F57" s="54"/>
      <c r="G57" s="165"/>
      <c r="H57" s="55"/>
      <c r="I57" s="56"/>
      <c r="J57" s="71"/>
      <c r="K57" s="58"/>
      <c r="L57" s="155"/>
      <c r="M57" s="166"/>
      <c r="N57" s="160"/>
      <c r="O57" s="62"/>
      <c r="P57" s="157"/>
      <c r="Q57" s="156"/>
      <c r="R57" s="129"/>
      <c r="S57" s="53"/>
      <c r="T57" s="66"/>
      <c r="U57" s="8"/>
      <c r="V57" s="8"/>
      <c r="W57" s="8"/>
      <c r="X57" s="8"/>
      <c r="Y57" s="8"/>
      <c r="Z57" s="8"/>
      <c r="AA57" s="8"/>
      <c r="AB57" s="8"/>
    </row>
    <row r="58">
      <c r="A58" s="50"/>
      <c r="B58" s="50"/>
      <c r="C58" s="51"/>
      <c r="D58" s="51"/>
      <c r="E58" s="23"/>
      <c r="F58" s="54"/>
      <c r="G58" s="54"/>
      <c r="H58" s="55"/>
      <c r="I58" s="56"/>
      <c r="J58" s="167"/>
      <c r="K58" s="58"/>
      <c r="L58" s="155"/>
      <c r="M58" s="150"/>
      <c r="N58" s="160"/>
      <c r="O58" s="143"/>
      <c r="P58" s="157"/>
      <c r="Q58" s="156"/>
      <c r="R58" s="129"/>
      <c r="S58" s="53"/>
      <c r="T58" s="66"/>
      <c r="U58" s="8"/>
      <c r="V58" s="8"/>
      <c r="W58" s="8"/>
      <c r="X58" s="8"/>
      <c r="Y58" s="8"/>
      <c r="Z58" s="8"/>
      <c r="AA58" s="8"/>
      <c r="AB58" s="8"/>
    </row>
    <row r="59">
      <c r="A59" s="50"/>
      <c r="B59" s="50"/>
      <c r="C59" s="51"/>
      <c r="D59" s="51"/>
      <c r="E59" s="23"/>
      <c r="F59" s="54"/>
      <c r="G59" s="54"/>
      <c r="H59" s="55"/>
      <c r="I59" s="56"/>
      <c r="J59" s="168"/>
      <c r="K59" s="58"/>
      <c r="L59" s="155"/>
      <c r="M59" s="161"/>
      <c r="N59" s="169"/>
      <c r="O59" s="143"/>
      <c r="P59" s="157"/>
      <c r="Q59" s="156"/>
      <c r="R59" s="129"/>
      <c r="S59" s="53"/>
      <c r="T59" s="66"/>
      <c r="U59" s="8"/>
      <c r="V59" s="8"/>
      <c r="W59" s="8"/>
      <c r="X59" s="8"/>
      <c r="Y59" s="8"/>
      <c r="Z59" s="8"/>
      <c r="AA59" s="8"/>
      <c r="AB59" s="8"/>
    </row>
    <row r="60">
      <c r="A60" s="50"/>
      <c r="B60" s="50"/>
      <c r="C60" s="51"/>
      <c r="D60" s="51"/>
      <c r="E60" s="23"/>
      <c r="F60" s="54"/>
      <c r="G60" s="54"/>
      <c r="H60" s="55"/>
      <c r="I60" s="56"/>
      <c r="J60" s="167"/>
      <c r="K60" s="58"/>
      <c r="L60" s="170"/>
      <c r="M60" s="161"/>
      <c r="N60" s="160"/>
      <c r="O60" s="62"/>
      <c r="P60" s="153"/>
      <c r="Q60" s="156"/>
      <c r="R60" s="129"/>
      <c r="S60" s="53"/>
      <c r="T60" s="66"/>
      <c r="U60" s="8"/>
      <c r="V60" s="8"/>
      <c r="W60" s="8"/>
      <c r="X60" s="8"/>
      <c r="Y60" s="8"/>
      <c r="Z60" s="8"/>
      <c r="AA60" s="8"/>
      <c r="AB60" s="8"/>
    </row>
    <row r="61">
      <c r="A61" s="50"/>
      <c r="B61" s="50"/>
      <c r="C61" s="51"/>
      <c r="D61" s="132"/>
      <c r="E61" s="23"/>
      <c r="F61" s="54"/>
      <c r="G61" s="54"/>
      <c r="H61" s="55"/>
      <c r="I61" s="56"/>
      <c r="J61" s="167"/>
      <c r="K61" s="58"/>
      <c r="L61" s="155"/>
      <c r="M61" s="166"/>
      <c r="N61" s="160"/>
      <c r="O61" s="74"/>
      <c r="P61" s="153"/>
      <c r="Q61" s="156"/>
      <c r="R61" s="129"/>
      <c r="S61" s="53"/>
      <c r="T61" s="66"/>
      <c r="U61" s="8"/>
      <c r="V61" s="8"/>
      <c r="W61" s="8"/>
      <c r="X61" s="8"/>
      <c r="Y61" s="8"/>
      <c r="Z61" s="8"/>
      <c r="AA61" s="8"/>
      <c r="AB61" s="8"/>
    </row>
    <row r="62">
      <c r="A62" s="50"/>
      <c r="B62" s="50"/>
      <c r="C62" s="78"/>
      <c r="D62" s="51"/>
      <c r="E62" s="23"/>
      <c r="F62" s="54"/>
      <c r="G62" s="54"/>
      <c r="H62" s="55"/>
      <c r="I62" s="56"/>
      <c r="J62" s="167"/>
      <c r="K62" s="58"/>
      <c r="L62" s="155"/>
      <c r="M62" s="161"/>
      <c r="N62" s="160"/>
      <c r="O62" s="74"/>
      <c r="P62" s="153"/>
      <c r="Q62" s="156"/>
      <c r="R62" s="129"/>
      <c r="S62" s="53"/>
      <c r="T62" s="66"/>
      <c r="U62" s="8"/>
      <c r="V62" s="8"/>
      <c r="W62" s="8"/>
      <c r="X62" s="8"/>
      <c r="Y62" s="8"/>
      <c r="Z62" s="8"/>
      <c r="AA62" s="8"/>
      <c r="AB62" s="8"/>
    </row>
    <row r="63">
      <c r="A63" s="50"/>
      <c r="B63" s="50"/>
      <c r="C63" s="51"/>
      <c r="D63" s="51"/>
      <c r="E63" s="23"/>
      <c r="F63" s="54"/>
      <c r="G63" s="54"/>
      <c r="H63" s="55"/>
      <c r="I63" s="56"/>
      <c r="J63" s="167"/>
      <c r="K63" s="89"/>
      <c r="L63" s="155"/>
      <c r="M63" s="171"/>
      <c r="N63" s="169"/>
      <c r="O63" s="74"/>
      <c r="P63" s="153"/>
      <c r="Q63" s="156"/>
      <c r="R63" s="128"/>
      <c r="S63" s="53"/>
      <c r="T63" s="66"/>
      <c r="U63" s="8"/>
      <c r="V63" s="8"/>
      <c r="W63" s="8"/>
      <c r="X63" s="8"/>
      <c r="Y63" s="8"/>
      <c r="Z63" s="8"/>
      <c r="AA63" s="8"/>
      <c r="AB63" s="8"/>
    </row>
    <row r="64">
      <c r="A64" s="50"/>
      <c r="B64" s="50"/>
      <c r="C64" s="51"/>
      <c r="D64" s="51"/>
      <c r="E64" s="23"/>
      <c r="F64" s="54"/>
      <c r="G64" s="54"/>
      <c r="H64" s="55"/>
      <c r="I64" s="56"/>
      <c r="J64" s="167"/>
      <c r="K64" s="58"/>
      <c r="L64" s="155"/>
      <c r="M64" s="171"/>
      <c r="N64" s="160"/>
      <c r="O64" s="74"/>
      <c r="P64" s="153"/>
      <c r="Q64" s="156"/>
      <c r="R64" s="129"/>
      <c r="S64" s="53"/>
      <c r="T64" s="66"/>
      <c r="U64" s="8"/>
      <c r="V64" s="8"/>
      <c r="W64" s="8"/>
      <c r="X64" s="8"/>
      <c r="Y64" s="8"/>
      <c r="Z64" s="8"/>
      <c r="AA64" s="8"/>
      <c r="AB64" s="8"/>
    </row>
    <row r="65">
      <c r="A65" s="50"/>
      <c r="B65" s="50"/>
      <c r="C65" s="51"/>
      <c r="D65" s="51"/>
      <c r="E65" s="23"/>
      <c r="F65" s="54"/>
      <c r="G65" s="54"/>
      <c r="H65" s="55"/>
      <c r="I65" s="56"/>
      <c r="J65" s="167"/>
      <c r="K65" s="58"/>
      <c r="L65" s="159"/>
      <c r="M65" s="171"/>
      <c r="N65" s="169"/>
      <c r="O65" s="62"/>
      <c r="P65" s="153"/>
      <c r="Q65" s="156"/>
      <c r="R65" s="129"/>
      <c r="S65" s="53"/>
      <c r="T65" s="66"/>
      <c r="U65" s="8"/>
      <c r="V65" s="8"/>
      <c r="W65" s="8"/>
      <c r="X65" s="8"/>
      <c r="Y65" s="8"/>
      <c r="Z65" s="8"/>
      <c r="AA65" s="8"/>
      <c r="AB65" s="8"/>
    </row>
    <row r="66">
      <c r="A66" s="50"/>
      <c r="B66" s="50"/>
      <c r="C66" s="51"/>
      <c r="D66" s="51"/>
      <c r="E66" s="23"/>
      <c r="F66" s="54"/>
      <c r="G66" s="54"/>
      <c r="H66" s="55"/>
      <c r="I66" s="56"/>
      <c r="J66" s="167"/>
      <c r="K66" s="89"/>
      <c r="L66" s="159"/>
      <c r="M66" s="171"/>
      <c r="N66" s="169"/>
      <c r="O66" s="74"/>
      <c r="P66" s="153"/>
      <c r="Q66" s="156"/>
      <c r="R66" s="129"/>
      <c r="S66" s="172"/>
      <c r="T66" s="70"/>
      <c r="U66" s="8"/>
      <c r="V66" s="8"/>
      <c r="W66" s="8"/>
      <c r="X66" s="8"/>
      <c r="Y66" s="8"/>
      <c r="Z66" s="8"/>
      <c r="AA66" s="8"/>
      <c r="AB66" s="8"/>
    </row>
    <row r="67">
      <c r="A67" s="50"/>
      <c r="B67" s="50"/>
      <c r="C67" s="51"/>
      <c r="D67" s="51"/>
      <c r="E67" s="23"/>
      <c r="F67" s="54"/>
      <c r="G67" s="54"/>
      <c r="H67" s="55"/>
      <c r="I67" s="56"/>
      <c r="J67" s="168"/>
      <c r="K67" s="89"/>
      <c r="L67" s="155"/>
      <c r="M67" s="161"/>
      <c r="N67" s="169"/>
      <c r="O67" s="62"/>
      <c r="P67" s="153"/>
      <c r="Q67" s="156"/>
      <c r="R67" s="129"/>
      <c r="S67" s="53"/>
      <c r="T67" s="66"/>
      <c r="U67" s="8"/>
      <c r="V67" s="8"/>
      <c r="W67" s="8"/>
      <c r="X67" s="8"/>
      <c r="Y67" s="8"/>
      <c r="Z67" s="8"/>
      <c r="AA67" s="8"/>
      <c r="AB67" s="8"/>
    </row>
    <row r="68">
      <c r="A68" s="50"/>
      <c r="B68" s="50"/>
      <c r="C68" s="51"/>
      <c r="D68" s="51"/>
      <c r="E68" s="23"/>
      <c r="F68" s="54"/>
      <c r="G68" s="54"/>
      <c r="H68" s="55"/>
      <c r="I68" s="56"/>
      <c r="J68" s="168"/>
      <c r="K68" s="89"/>
      <c r="L68" s="159"/>
      <c r="M68" s="166"/>
      <c r="N68" s="160"/>
      <c r="O68" s="74"/>
      <c r="P68" s="153"/>
      <c r="Q68" s="156"/>
      <c r="R68" s="129"/>
      <c r="S68" s="53"/>
      <c r="T68" s="66"/>
      <c r="U68" s="8"/>
      <c r="V68" s="8"/>
      <c r="W68" s="8"/>
      <c r="X68" s="8"/>
      <c r="Y68" s="8"/>
      <c r="Z68" s="8"/>
      <c r="AA68" s="8"/>
      <c r="AB68" s="8"/>
    </row>
    <row r="69">
      <c r="A69" s="50"/>
      <c r="B69" s="50"/>
      <c r="C69" s="51"/>
      <c r="D69" s="51"/>
      <c r="E69" s="23"/>
      <c r="F69" s="54"/>
      <c r="G69" s="54"/>
      <c r="H69" s="55"/>
      <c r="I69" s="56"/>
      <c r="J69" s="167"/>
      <c r="K69" s="89"/>
      <c r="L69" s="159"/>
      <c r="M69" s="150"/>
      <c r="N69" s="173"/>
      <c r="O69" s="74"/>
      <c r="P69" s="153"/>
      <c r="Q69" s="156"/>
      <c r="R69" s="129"/>
      <c r="S69" s="53"/>
      <c r="T69" s="66"/>
      <c r="U69" s="8"/>
      <c r="V69" s="8"/>
      <c r="W69" s="8"/>
      <c r="X69" s="8"/>
      <c r="Y69" s="8"/>
      <c r="Z69" s="8"/>
      <c r="AA69" s="8"/>
      <c r="AB69" s="8"/>
    </row>
    <row r="70">
      <c r="A70" s="50"/>
      <c r="B70" s="50"/>
      <c r="C70" s="51"/>
      <c r="D70" s="51"/>
      <c r="E70" s="174"/>
      <c r="F70" s="54"/>
      <c r="G70" s="54"/>
      <c r="H70" s="55"/>
      <c r="I70" s="56"/>
      <c r="J70" s="175"/>
      <c r="K70" s="89"/>
      <c r="L70" s="155"/>
      <c r="M70" s="161"/>
      <c r="N70" s="169"/>
      <c r="O70" s="62"/>
      <c r="P70" s="153"/>
      <c r="Q70" s="156"/>
      <c r="R70" s="129"/>
      <c r="S70" s="53"/>
      <c r="T70" s="66"/>
      <c r="U70" s="8"/>
      <c r="V70" s="8"/>
      <c r="W70" s="8"/>
      <c r="X70" s="8"/>
      <c r="Y70" s="8"/>
      <c r="Z70" s="8"/>
      <c r="AA70" s="8"/>
      <c r="AB70" s="8"/>
    </row>
    <row r="71">
      <c r="A71" s="50"/>
      <c r="B71" s="50"/>
      <c r="C71" s="51"/>
      <c r="D71" s="51"/>
      <c r="E71" s="174"/>
      <c r="F71" s="176"/>
      <c r="G71" s="54"/>
      <c r="H71" s="55"/>
      <c r="I71" s="56"/>
      <c r="J71" s="177"/>
      <c r="K71" s="89"/>
      <c r="L71" s="159"/>
      <c r="M71" s="161"/>
      <c r="N71" s="169"/>
      <c r="O71" s="74"/>
      <c r="P71" s="153"/>
      <c r="Q71" s="156"/>
      <c r="R71" s="129"/>
      <c r="S71" s="53"/>
      <c r="T71" s="66"/>
      <c r="U71" s="8"/>
      <c r="V71" s="8"/>
      <c r="W71" s="8"/>
      <c r="X71" s="8"/>
      <c r="Y71" s="8"/>
      <c r="Z71" s="8"/>
      <c r="AA71" s="8"/>
      <c r="AB71" s="8"/>
    </row>
    <row r="72">
      <c r="A72" s="50"/>
      <c r="B72" s="50"/>
      <c r="C72" s="51"/>
      <c r="D72" s="51"/>
      <c r="E72" s="174"/>
      <c r="F72" s="54"/>
      <c r="G72" s="54"/>
      <c r="H72" s="55"/>
      <c r="I72" s="56"/>
      <c r="J72" s="167"/>
      <c r="K72" s="89"/>
      <c r="L72" s="178"/>
      <c r="M72" s="161"/>
      <c r="N72" s="169"/>
      <c r="O72" s="74"/>
      <c r="P72" s="153"/>
      <c r="Q72" s="156"/>
      <c r="R72" s="129"/>
      <c r="S72" s="66"/>
      <c r="T72" s="66"/>
      <c r="U72" s="8"/>
      <c r="V72" s="8"/>
      <c r="W72" s="8"/>
      <c r="X72" s="8"/>
      <c r="Y72" s="8"/>
      <c r="Z72" s="8"/>
      <c r="AA72" s="8"/>
      <c r="AB72" s="8"/>
    </row>
    <row r="73">
      <c r="A73" s="50"/>
      <c r="B73" s="50"/>
      <c r="C73" s="51"/>
      <c r="D73" s="51"/>
      <c r="E73" s="174"/>
      <c r="F73" s="54"/>
      <c r="G73" s="54"/>
      <c r="H73" s="55"/>
      <c r="I73" s="56"/>
      <c r="J73" s="175"/>
      <c r="K73" s="58"/>
      <c r="L73" s="159"/>
      <c r="M73" s="161"/>
      <c r="N73" s="169"/>
      <c r="O73" s="74"/>
      <c r="P73" s="153"/>
      <c r="Q73" s="156"/>
      <c r="R73" s="129"/>
      <c r="S73" s="53"/>
      <c r="T73" s="66"/>
      <c r="U73" s="8"/>
      <c r="V73" s="8"/>
      <c r="W73" s="8"/>
      <c r="X73" s="8"/>
      <c r="Y73" s="8"/>
      <c r="Z73" s="8"/>
      <c r="AA73" s="8"/>
      <c r="AB73" s="8"/>
    </row>
    <row r="74">
      <c r="A74" s="50"/>
      <c r="B74" s="50"/>
      <c r="C74" s="179"/>
      <c r="D74" s="180"/>
      <c r="E74" s="174"/>
      <c r="F74" s="54"/>
      <c r="G74" s="54"/>
      <c r="H74" s="55"/>
      <c r="I74" s="56"/>
      <c r="J74" s="181"/>
      <c r="K74" s="58"/>
      <c r="L74" s="182"/>
      <c r="M74" s="183"/>
      <c r="N74" s="184"/>
      <c r="O74" s="74"/>
      <c r="P74" s="185"/>
      <c r="Q74" s="186"/>
      <c r="R74" s="129"/>
      <c r="S74" s="53"/>
      <c r="T74" s="66"/>
      <c r="U74" s="8"/>
      <c r="V74" s="8"/>
      <c r="W74" s="8"/>
      <c r="X74" s="8"/>
      <c r="Y74" s="8"/>
      <c r="Z74" s="8"/>
      <c r="AA74" s="8"/>
      <c r="AB74" s="8"/>
    </row>
    <row r="75">
      <c r="A75" s="50"/>
      <c r="B75" s="50"/>
      <c r="C75" s="179"/>
      <c r="D75" s="51"/>
      <c r="E75" s="174"/>
      <c r="F75" s="54"/>
      <c r="G75" s="54"/>
      <c r="H75" s="55"/>
      <c r="I75" s="56"/>
      <c r="J75" s="187"/>
      <c r="K75" s="89"/>
      <c r="L75" s="182"/>
      <c r="M75" s="183"/>
      <c r="N75" s="188"/>
      <c r="O75" s="143"/>
      <c r="P75" s="185"/>
      <c r="Q75" s="186"/>
      <c r="R75" s="129"/>
      <c r="S75" s="172"/>
      <c r="T75" s="70"/>
      <c r="U75" s="8"/>
      <c r="V75" s="8"/>
      <c r="W75" s="8"/>
      <c r="X75" s="8"/>
      <c r="Y75" s="8"/>
      <c r="Z75" s="8"/>
      <c r="AA75" s="8"/>
      <c r="AB75" s="8"/>
    </row>
    <row r="76">
      <c r="A76" s="50"/>
      <c r="B76" s="50"/>
      <c r="C76" s="179"/>
      <c r="D76" s="87"/>
      <c r="E76" s="174"/>
      <c r="F76" s="176"/>
      <c r="G76" s="54"/>
      <c r="H76" s="54"/>
      <c r="I76" s="56"/>
      <c r="J76" s="181"/>
      <c r="K76" s="89"/>
      <c r="L76" s="189"/>
      <c r="M76" s="183"/>
      <c r="N76" s="188"/>
      <c r="O76" s="74"/>
      <c r="P76" s="185"/>
      <c r="Q76" s="186"/>
      <c r="R76" s="129"/>
      <c r="S76" s="172"/>
      <c r="T76" s="70"/>
      <c r="U76" s="8"/>
      <c r="V76" s="8"/>
      <c r="W76" s="8"/>
      <c r="X76" s="8"/>
      <c r="Y76" s="8"/>
      <c r="Z76" s="8"/>
      <c r="AA76" s="8"/>
      <c r="AB76" s="8"/>
    </row>
    <row r="77">
      <c r="A77" s="50"/>
      <c r="B77" s="50"/>
      <c r="C77" s="179"/>
      <c r="D77" s="51"/>
      <c r="E77" s="174"/>
      <c r="F77" s="54"/>
      <c r="G77" s="54"/>
      <c r="H77" s="54"/>
      <c r="I77" s="56"/>
      <c r="J77" s="181"/>
      <c r="K77" s="58"/>
      <c r="L77" s="182"/>
      <c r="M77" s="183"/>
      <c r="N77" s="188"/>
      <c r="O77" s="74"/>
      <c r="P77" s="185"/>
      <c r="Q77" s="186"/>
      <c r="R77" s="129"/>
      <c r="S77" s="172"/>
      <c r="T77" s="70"/>
      <c r="U77" s="8"/>
      <c r="V77" s="8"/>
      <c r="W77" s="8"/>
      <c r="X77" s="8"/>
      <c r="Y77" s="8"/>
      <c r="Z77" s="8"/>
      <c r="AA77" s="8"/>
      <c r="AB77" s="8"/>
    </row>
    <row r="78">
      <c r="A78" s="50"/>
      <c r="B78" s="50"/>
      <c r="C78" s="179"/>
      <c r="D78" s="51"/>
      <c r="E78" s="174"/>
      <c r="F78" s="176"/>
      <c r="G78" s="54"/>
      <c r="H78" s="54"/>
      <c r="I78" s="56"/>
      <c r="J78" s="187"/>
      <c r="K78" s="89"/>
      <c r="L78" s="182"/>
      <c r="M78" s="183"/>
      <c r="N78" s="188"/>
      <c r="O78" s="74"/>
      <c r="P78" s="185"/>
      <c r="Q78" s="186"/>
      <c r="R78" s="129"/>
      <c r="S78" s="172"/>
      <c r="T78" s="70"/>
      <c r="U78" s="8"/>
      <c r="V78" s="8"/>
      <c r="W78" s="8"/>
      <c r="X78" s="8"/>
      <c r="Y78" s="8"/>
      <c r="Z78" s="8"/>
      <c r="AA78" s="8"/>
      <c r="AB78" s="8"/>
    </row>
    <row r="79">
      <c r="A79" s="50"/>
      <c r="B79" s="50"/>
      <c r="C79" s="179"/>
      <c r="D79" s="51"/>
      <c r="E79" s="23"/>
      <c r="F79" s="190"/>
      <c r="G79" s="54"/>
      <c r="H79" s="54"/>
      <c r="I79" s="56"/>
      <c r="J79" s="187"/>
      <c r="K79" s="89"/>
      <c r="L79" s="182"/>
      <c r="M79" s="183"/>
      <c r="N79" s="188"/>
      <c r="O79" s="74"/>
      <c r="P79" s="185"/>
      <c r="Q79" s="186"/>
      <c r="R79" s="129"/>
      <c r="S79" s="70"/>
      <c r="T79" s="70"/>
      <c r="U79" s="8"/>
      <c r="V79" s="8"/>
      <c r="W79" s="8"/>
      <c r="X79" s="8"/>
      <c r="Y79" s="8"/>
      <c r="Z79" s="8"/>
      <c r="AA79" s="8"/>
      <c r="AB79" s="8"/>
    </row>
    <row r="80">
      <c r="A80" s="50"/>
      <c r="B80" s="50"/>
      <c r="C80" s="179"/>
      <c r="D80" s="51"/>
      <c r="E80" s="23"/>
      <c r="F80" s="190"/>
      <c r="G80" s="54"/>
      <c r="H80" s="54"/>
      <c r="I80" s="56"/>
      <c r="J80" s="187"/>
      <c r="K80" s="89"/>
      <c r="L80" s="182"/>
      <c r="M80" s="183"/>
      <c r="N80" s="188"/>
      <c r="O80" s="74"/>
      <c r="P80" s="185"/>
      <c r="Q80" s="186"/>
      <c r="R80" s="129"/>
      <c r="S80" s="172"/>
      <c r="T80" s="70"/>
      <c r="U80" s="8"/>
      <c r="V80" s="8"/>
      <c r="W80" s="8"/>
      <c r="X80" s="8"/>
      <c r="Y80" s="8"/>
      <c r="Z80" s="8"/>
      <c r="AA80" s="8"/>
      <c r="AB80" s="8"/>
    </row>
    <row r="81">
      <c r="A81" s="56"/>
      <c r="B81" s="50"/>
      <c r="C81" s="179"/>
      <c r="D81" s="51"/>
      <c r="E81" s="23"/>
      <c r="F81" s="191"/>
      <c r="G81" s="176"/>
      <c r="H81" s="176"/>
      <c r="I81" s="56"/>
      <c r="J81" s="181"/>
      <c r="K81" s="89"/>
      <c r="L81" s="182"/>
      <c r="M81" s="183"/>
      <c r="N81" s="188"/>
      <c r="O81" s="74"/>
      <c r="P81" s="185"/>
      <c r="Q81" s="186"/>
      <c r="R81" s="129"/>
      <c r="S81" s="192"/>
      <c r="T81" s="193"/>
      <c r="U81" s="8"/>
      <c r="V81" s="8"/>
      <c r="W81" s="8"/>
      <c r="X81" s="8"/>
      <c r="Y81" s="8"/>
      <c r="Z81" s="8"/>
      <c r="AA81" s="8"/>
      <c r="AB81" s="8"/>
    </row>
    <row r="82">
      <c r="A82" s="56"/>
      <c r="B82" s="50"/>
      <c r="C82" s="179"/>
      <c r="D82" s="51"/>
      <c r="E82" s="23"/>
      <c r="F82" s="191"/>
      <c r="G82" s="176"/>
      <c r="H82" s="176"/>
      <c r="I82" s="56"/>
      <c r="J82" s="181"/>
      <c r="K82" s="89"/>
      <c r="L82" s="182"/>
      <c r="M82" s="183"/>
      <c r="N82" s="188"/>
      <c r="O82" s="74"/>
      <c r="P82" s="185"/>
      <c r="Q82" s="186"/>
      <c r="R82" s="129"/>
      <c r="S82" s="193"/>
      <c r="T82" s="193"/>
      <c r="U82" s="8"/>
      <c r="V82" s="8"/>
      <c r="W82" s="8"/>
      <c r="X82" s="8"/>
      <c r="Y82" s="8"/>
      <c r="Z82" s="8"/>
      <c r="AA82" s="8"/>
      <c r="AB82" s="8"/>
    </row>
    <row r="83">
      <c r="A83" s="56"/>
      <c r="B83" s="50"/>
      <c r="C83" s="179"/>
      <c r="D83" s="51"/>
      <c r="E83" s="23"/>
      <c r="F83" s="191"/>
      <c r="G83" s="176"/>
      <c r="H83" s="176"/>
      <c r="I83" s="56"/>
      <c r="J83" s="181"/>
      <c r="K83" s="89"/>
      <c r="L83" s="182"/>
      <c r="M83" s="183"/>
      <c r="N83" s="188"/>
      <c r="O83" s="74"/>
      <c r="P83" s="185"/>
      <c r="Q83" s="186"/>
      <c r="R83" s="129"/>
      <c r="S83" s="193"/>
      <c r="T83" s="193"/>
      <c r="U83" s="8"/>
      <c r="V83" s="8"/>
      <c r="W83" s="8"/>
      <c r="X83" s="8"/>
      <c r="Y83" s="8"/>
      <c r="Z83" s="8"/>
      <c r="AA83" s="8"/>
      <c r="AB83" s="8"/>
    </row>
    <row r="84">
      <c r="A84" s="56"/>
      <c r="B84" s="50"/>
      <c r="C84" s="179"/>
      <c r="D84" s="51"/>
      <c r="E84" s="23"/>
      <c r="F84" s="191"/>
      <c r="G84" s="176"/>
      <c r="H84" s="176"/>
      <c r="I84" s="56"/>
      <c r="J84" s="194"/>
      <c r="K84" s="195"/>
      <c r="L84" s="196"/>
      <c r="M84" s="197"/>
      <c r="N84" s="198"/>
      <c r="O84" s="199"/>
      <c r="P84" s="200"/>
      <c r="Q84" s="201"/>
      <c r="R84" s="202"/>
      <c r="S84" s="193"/>
      <c r="T84" s="193"/>
      <c r="U84" s="8"/>
      <c r="V84" s="8"/>
      <c r="W84" s="8"/>
      <c r="X84" s="8"/>
      <c r="Y84" s="8"/>
      <c r="Z84" s="8"/>
      <c r="AA84" s="8"/>
      <c r="AB84" s="8"/>
    </row>
    <row r="85">
      <c r="A85" s="56"/>
      <c r="B85" s="50"/>
      <c r="C85" s="179"/>
      <c r="D85" s="51"/>
      <c r="E85" s="23"/>
      <c r="F85" s="191"/>
      <c r="G85" s="176"/>
      <c r="H85" s="176"/>
      <c r="I85" s="56"/>
      <c r="J85" s="194"/>
      <c r="K85" s="195"/>
      <c r="L85" s="196"/>
      <c r="M85" s="197"/>
      <c r="N85" s="198"/>
      <c r="O85" s="199"/>
      <c r="P85" s="200"/>
      <c r="Q85" s="201"/>
      <c r="R85" s="202"/>
      <c r="S85" s="193"/>
      <c r="T85" s="193"/>
      <c r="U85" s="8"/>
      <c r="V85" s="8"/>
      <c r="W85" s="8"/>
      <c r="X85" s="8"/>
      <c r="Y85" s="8"/>
      <c r="Z85" s="8"/>
      <c r="AA85" s="8"/>
      <c r="AB85" s="8"/>
    </row>
    <row r="86">
      <c r="A86" s="56"/>
      <c r="B86" s="50"/>
      <c r="C86" s="179"/>
      <c r="D86" s="51"/>
      <c r="E86" s="23"/>
      <c r="F86" s="191"/>
      <c r="G86" s="176"/>
      <c r="H86" s="176"/>
      <c r="I86" s="56"/>
      <c r="J86" s="194"/>
      <c r="K86" s="195"/>
      <c r="L86" s="196"/>
      <c r="M86" s="197"/>
      <c r="N86" s="198"/>
      <c r="O86" s="199"/>
      <c r="P86" s="200"/>
      <c r="Q86" s="201"/>
      <c r="R86" s="202"/>
      <c r="S86" s="193"/>
      <c r="T86" s="193"/>
      <c r="U86" s="8"/>
      <c r="V86" s="8"/>
      <c r="W86" s="8"/>
      <c r="X86" s="8"/>
      <c r="Y86" s="8"/>
      <c r="Z86" s="8"/>
      <c r="AA86" s="8"/>
      <c r="AB86" s="8"/>
    </row>
    <row r="87">
      <c r="A87" s="56"/>
      <c r="B87" s="50"/>
      <c r="C87" s="179"/>
      <c r="D87" s="51"/>
      <c r="E87" s="23"/>
      <c r="F87" s="191"/>
      <c r="G87" s="176"/>
      <c r="H87" s="176"/>
      <c r="I87" s="56"/>
      <c r="J87" s="203"/>
      <c r="K87" s="195"/>
      <c r="L87" s="204"/>
      <c r="M87" s="205"/>
      <c r="N87" s="206"/>
      <c r="O87" s="207"/>
      <c r="P87" s="208"/>
      <c r="Q87" s="201"/>
      <c r="R87" s="202"/>
      <c r="S87" s="193"/>
      <c r="T87" s="193"/>
      <c r="U87" s="8"/>
      <c r="V87" s="8"/>
      <c r="W87" s="8"/>
      <c r="X87" s="8"/>
      <c r="Y87" s="8"/>
      <c r="Z87" s="8"/>
      <c r="AA87" s="8"/>
      <c r="AB87" s="8"/>
    </row>
    <row r="88">
      <c r="A88" s="56"/>
      <c r="B88" s="50"/>
      <c r="C88" s="179"/>
      <c r="D88" s="51"/>
      <c r="E88" s="174"/>
      <c r="F88" s="176"/>
      <c r="G88" s="176"/>
      <c r="H88" s="176"/>
      <c r="I88" s="56"/>
      <c r="J88" s="194"/>
      <c r="K88" s="209"/>
      <c r="L88" s="196"/>
      <c r="M88" s="197"/>
      <c r="N88" s="198"/>
      <c r="O88" s="210"/>
      <c r="P88" s="200"/>
      <c r="Q88" s="201"/>
      <c r="R88" s="202"/>
      <c r="S88" s="193"/>
      <c r="T88" s="193"/>
      <c r="U88" s="8"/>
      <c r="V88" s="8"/>
      <c r="W88" s="8"/>
      <c r="X88" s="8"/>
      <c r="Y88" s="8"/>
      <c r="Z88" s="8"/>
      <c r="AA88" s="8"/>
      <c r="AB88" s="8"/>
    </row>
    <row r="89">
      <c r="A89" s="56"/>
      <c r="B89" s="50"/>
      <c r="C89" s="179"/>
      <c r="D89" s="51"/>
      <c r="E89" s="174"/>
      <c r="F89" s="176"/>
      <c r="G89" s="176"/>
      <c r="H89" s="176"/>
      <c r="I89" s="56"/>
      <c r="J89" s="194"/>
      <c r="K89" s="209"/>
      <c r="L89" s="196"/>
      <c r="M89" s="197"/>
      <c r="N89" s="198"/>
      <c r="O89" s="210"/>
      <c r="P89" s="200"/>
      <c r="Q89" s="201"/>
      <c r="R89" s="202"/>
      <c r="S89" s="193"/>
      <c r="T89" s="193"/>
      <c r="U89" s="8"/>
      <c r="V89" s="8"/>
      <c r="W89" s="8"/>
      <c r="X89" s="8"/>
      <c r="Y89" s="8"/>
      <c r="Z89" s="8"/>
      <c r="AA89" s="8"/>
      <c r="AB89" s="8"/>
    </row>
    <row r="90">
      <c r="A90" s="56"/>
      <c r="B90" s="50"/>
      <c r="C90" s="179"/>
      <c r="D90" s="51"/>
      <c r="E90" s="174"/>
      <c r="F90" s="176"/>
      <c r="G90" s="176"/>
      <c r="H90" s="176"/>
      <c r="I90" s="56"/>
      <c r="J90" s="194"/>
      <c r="K90" s="209"/>
      <c r="L90" s="196"/>
      <c r="M90" s="197"/>
      <c r="N90" s="198"/>
      <c r="O90" s="210"/>
      <c r="P90" s="200"/>
      <c r="Q90" s="201"/>
      <c r="R90" s="202"/>
      <c r="S90" s="193"/>
      <c r="T90" s="193"/>
      <c r="U90" s="8"/>
      <c r="V90" s="8"/>
      <c r="W90" s="8"/>
      <c r="X90" s="8"/>
      <c r="Y90" s="8"/>
      <c r="Z90" s="8"/>
      <c r="AA90" s="8"/>
      <c r="AB90" s="8"/>
    </row>
    <row r="91">
      <c r="A91" s="56"/>
      <c r="B91" s="50"/>
      <c r="C91" s="179"/>
      <c r="D91" s="51"/>
      <c r="E91" s="174"/>
      <c r="F91" s="176"/>
      <c r="G91" s="176"/>
      <c r="H91" s="176"/>
      <c r="I91" s="56"/>
      <c r="J91" s="194"/>
      <c r="K91" s="209"/>
      <c r="L91" s="196"/>
      <c r="M91" s="197"/>
      <c r="N91" s="198"/>
      <c r="O91" s="210"/>
      <c r="P91" s="200"/>
      <c r="Q91" s="201"/>
      <c r="R91" s="202"/>
      <c r="S91" s="193"/>
      <c r="T91" s="193"/>
      <c r="U91" s="8"/>
      <c r="V91" s="8"/>
      <c r="W91" s="8"/>
      <c r="X91" s="8"/>
      <c r="Y91" s="8"/>
      <c r="Z91" s="8"/>
      <c r="AA91" s="8"/>
      <c r="AB91" s="8"/>
    </row>
    <row r="92">
      <c r="A92" s="56"/>
      <c r="B92" s="50"/>
      <c r="C92" s="179"/>
      <c r="D92" s="51"/>
      <c r="E92" s="174"/>
      <c r="F92" s="176"/>
      <c r="G92" s="176"/>
      <c r="H92" s="176"/>
      <c r="I92" s="56"/>
      <c r="J92" s="194"/>
      <c r="K92" s="209"/>
      <c r="L92" s="196"/>
      <c r="M92" s="197"/>
      <c r="N92" s="198"/>
      <c r="O92" s="210"/>
      <c r="P92" s="200"/>
      <c r="Q92" s="201"/>
      <c r="R92" s="202"/>
      <c r="S92" s="193"/>
      <c r="T92" s="193"/>
      <c r="U92" s="8"/>
      <c r="V92" s="8"/>
      <c r="W92" s="8"/>
      <c r="X92" s="8"/>
      <c r="Y92" s="8"/>
      <c r="Z92" s="8"/>
      <c r="AA92" s="8"/>
      <c r="AB92" s="8"/>
    </row>
    <row r="93">
      <c r="A93" s="56"/>
      <c r="B93" s="50"/>
      <c r="C93" s="179"/>
      <c r="D93" s="51"/>
      <c r="E93" s="174"/>
      <c r="F93" s="176"/>
      <c r="G93" s="176"/>
      <c r="H93" s="176"/>
      <c r="I93" s="56"/>
      <c r="J93" s="194"/>
      <c r="K93" s="209"/>
      <c r="L93" s="196"/>
      <c r="M93" s="197"/>
      <c r="N93" s="198"/>
      <c r="O93" s="210"/>
      <c r="P93" s="200"/>
      <c r="Q93" s="201"/>
      <c r="R93" s="202"/>
      <c r="S93" s="193"/>
      <c r="T93" s="193"/>
      <c r="U93" s="8"/>
      <c r="V93" s="8"/>
      <c r="W93" s="8"/>
      <c r="X93" s="8"/>
      <c r="Y93" s="8"/>
      <c r="Z93" s="8"/>
      <c r="AA93" s="8"/>
      <c r="AB93" s="8"/>
    </row>
    <row r="94">
      <c r="A94" s="56"/>
      <c r="B94" s="50"/>
      <c r="C94" s="179"/>
      <c r="D94" s="51"/>
      <c r="E94" s="174"/>
      <c r="F94" s="176"/>
      <c r="G94" s="176"/>
      <c r="H94" s="176"/>
      <c r="I94" s="56"/>
      <c r="J94" s="194"/>
      <c r="K94" s="209"/>
      <c r="L94" s="196"/>
      <c r="M94" s="197"/>
      <c r="N94" s="198"/>
      <c r="O94" s="210"/>
      <c r="P94" s="200"/>
      <c r="Q94" s="201"/>
      <c r="R94" s="202"/>
      <c r="S94" s="193"/>
      <c r="T94" s="193"/>
      <c r="U94" s="8"/>
      <c r="V94" s="8"/>
      <c r="W94" s="8"/>
      <c r="X94" s="8"/>
      <c r="Y94" s="8"/>
      <c r="Z94" s="8"/>
      <c r="AA94" s="8"/>
      <c r="AB94" s="8"/>
    </row>
    <row r="95">
      <c r="A95" s="56"/>
      <c r="B95" s="50"/>
      <c r="C95" s="179"/>
      <c r="D95" s="51"/>
      <c r="E95" s="174"/>
      <c r="F95" s="176"/>
      <c r="G95" s="176"/>
      <c r="H95" s="176"/>
      <c r="I95" s="56"/>
      <c r="J95" s="194"/>
      <c r="K95" s="209"/>
      <c r="L95" s="196"/>
      <c r="M95" s="197"/>
      <c r="N95" s="198"/>
      <c r="O95" s="210"/>
      <c r="P95" s="200"/>
      <c r="Q95" s="201"/>
      <c r="R95" s="202"/>
      <c r="S95" s="193"/>
      <c r="T95" s="193"/>
      <c r="U95" s="8"/>
      <c r="V95" s="8"/>
      <c r="W95" s="8"/>
      <c r="X95" s="8"/>
      <c r="Y95" s="8"/>
      <c r="Z95" s="8"/>
      <c r="AA95" s="8"/>
      <c r="AB95" s="8"/>
    </row>
    <row r="96">
      <c r="A96" s="4"/>
      <c r="B96" s="4"/>
      <c r="C96" s="2"/>
      <c r="D96" s="211"/>
      <c r="E96" s="212"/>
      <c r="F96" s="3"/>
      <c r="G96" s="213"/>
      <c r="H96" s="214"/>
      <c r="I96" s="4"/>
      <c r="J96" s="215"/>
      <c r="P96" s="216"/>
      <c r="Q96" s="216"/>
      <c r="R96" s="217"/>
      <c r="S96" s="218">
        <f>SUM(S7:S95)</f>
        <v>0</v>
      </c>
      <c r="T96" s="218"/>
      <c r="U96" s="8"/>
      <c r="V96" s="8"/>
      <c r="W96" s="8"/>
      <c r="X96" s="8"/>
      <c r="Y96" s="8"/>
      <c r="Z96" s="8"/>
      <c r="AA96" s="8"/>
      <c r="AB96" s="8"/>
    </row>
    <row r="97">
      <c r="A97" s="4"/>
      <c r="B97" s="4"/>
      <c r="C97" s="2"/>
      <c r="D97" s="219"/>
      <c r="E97" s="220"/>
      <c r="F97" s="3"/>
      <c r="G97" s="221"/>
      <c r="H97" s="222"/>
      <c r="I97" s="1"/>
      <c r="J97" s="223" t="s">
        <v>27</v>
      </c>
      <c r="K97" s="224"/>
      <c r="P97" s="216"/>
      <c r="Q97" s="216"/>
      <c r="R97" s="217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4"/>
      <c r="B98" s="4"/>
      <c r="C98" s="225"/>
      <c r="D98" s="17"/>
      <c r="E98" s="226"/>
      <c r="F98" s="227"/>
      <c r="G98" s="213"/>
      <c r="H98" s="3"/>
      <c r="I98" s="1"/>
      <c r="J98" s="180">
        <f>SUM(J7:J95)</f>
        <v>0</v>
      </c>
      <c r="K98" s="228" t="s">
        <v>28</v>
      </c>
      <c r="L98" s="229"/>
      <c r="P98" s="230"/>
      <c r="Q98" s="230"/>
      <c r="R98" s="217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1"/>
      <c r="B99" s="1"/>
      <c r="C99" s="2"/>
      <c r="D99" s="17"/>
      <c r="E99" s="1"/>
      <c r="F99" s="3"/>
      <c r="G99" s="213"/>
      <c r="H99" s="3"/>
      <c r="I99" s="1"/>
      <c r="J99" s="180">
        <f>SUM(J98*1%)</f>
        <v>0</v>
      </c>
      <c r="K99" s="231">
        <f>SUM(K7:K95)</f>
        <v>0</v>
      </c>
      <c r="L99" s="232" t="s">
        <v>23</v>
      </c>
      <c r="P99" s="233" t="s">
        <v>11</v>
      </c>
      <c r="Q99" s="230"/>
      <c r="R99" s="217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1"/>
      <c r="B100" s="1"/>
      <c r="C100" s="2"/>
      <c r="D100" s="17"/>
      <c r="E100" s="1"/>
      <c r="F100" s="3"/>
      <c r="G100" s="3"/>
      <c r="H100" s="3"/>
      <c r="I100" s="1"/>
      <c r="J100" s="234"/>
      <c r="K100" s="87">
        <f>SUM(K99*1%)</f>
        <v>0</v>
      </c>
      <c r="L100" s="235" t="s">
        <v>29</v>
      </c>
      <c r="M100" s="236"/>
      <c r="P100" s="216"/>
      <c r="Q100" s="216"/>
      <c r="R100" s="217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1"/>
      <c r="B101" s="1"/>
      <c r="C101" s="2"/>
      <c r="D101" s="17"/>
      <c r="E101" s="1"/>
      <c r="F101" s="3"/>
      <c r="G101" s="3"/>
      <c r="H101" s="3"/>
      <c r="I101" s="1"/>
      <c r="J101" s="8"/>
      <c r="K101" s="234"/>
      <c r="L101" s="231">
        <f>SUM(L7:L95)</f>
        <v>0</v>
      </c>
      <c r="M101" s="236"/>
      <c r="P101" s="237"/>
      <c r="Q101" s="237"/>
      <c r="R101" s="217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1"/>
      <c r="B102" s="1"/>
      <c r="C102" s="2"/>
      <c r="D102" s="17"/>
      <c r="E102" s="1"/>
      <c r="F102" s="238" t="s">
        <v>30</v>
      </c>
      <c r="G102" s="239"/>
      <c r="H102" s="3"/>
      <c r="I102" s="1"/>
      <c r="J102" s="8"/>
      <c r="K102" s="8"/>
      <c r="L102" s="87">
        <f>SUM(L101*1%)</f>
        <v>0</v>
      </c>
      <c r="M102" s="240" t="s">
        <v>31</v>
      </c>
      <c r="N102" s="215"/>
      <c r="P102" s="237"/>
      <c r="Q102" s="237"/>
      <c r="R102" s="217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1"/>
      <c r="B103" s="1"/>
      <c r="C103" s="2"/>
      <c r="D103" s="17"/>
      <c r="E103" s="1"/>
      <c r="F103" s="241" t="s">
        <v>32</v>
      </c>
      <c r="G103" s="242">
        <f>SUM(J98,K99,L101,M103,N104,O105,P108,Q109,R110)</f>
        <v>0</v>
      </c>
      <c r="H103" s="3"/>
      <c r="I103" s="1"/>
      <c r="J103" s="8"/>
      <c r="K103" s="8"/>
      <c r="L103" s="18"/>
      <c r="M103" s="180">
        <f>SUM(M7:M95)</f>
        <v>0</v>
      </c>
      <c r="N103" s="243" t="s">
        <v>33</v>
      </c>
      <c r="O103" s="244"/>
      <c r="P103" s="237"/>
      <c r="Q103" s="237"/>
      <c r="R103" s="217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1"/>
      <c r="B104" s="1"/>
      <c r="C104" s="2"/>
      <c r="D104" s="17"/>
      <c r="E104" s="1"/>
      <c r="F104" s="3"/>
      <c r="G104" s="3"/>
      <c r="H104" s="3"/>
      <c r="I104" s="1"/>
      <c r="J104" s="8"/>
      <c r="K104" s="8"/>
      <c r="L104" s="1"/>
      <c r="M104" s="180">
        <f>SUM(M103*1%)</f>
        <v>0</v>
      </c>
      <c r="N104" s="180">
        <f>SUM(N7:N95)</f>
        <v>0</v>
      </c>
      <c r="O104" s="245" t="s">
        <v>34</v>
      </c>
      <c r="P104" s="237"/>
      <c r="Q104" s="237"/>
      <c r="R104" s="217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1"/>
      <c r="B105" s="1"/>
      <c r="C105" s="2"/>
      <c r="D105" s="17"/>
      <c r="E105" s="1"/>
      <c r="F105" s="3"/>
      <c r="G105" s="3"/>
      <c r="H105" s="3"/>
      <c r="I105" s="1"/>
      <c r="J105" s="8"/>
      <c r="K105" s="8"/>
      <c r="L105" s="1"/>
      <c r="M105" s="1"/>
      <c r="N105" s="180">
        <f>SUM(N104*1%)</f>
        <v>0</v>
      </c>
      <c r="O105" s="180">
        <f>SUM(O7:O95)</f>
        <v>0</v>
      </c>
      <c r="P105" s="237"/>
      <c r="Q105" s="237"/>
      <c r="R105" s="217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1"/>
      <c r="B106" s="1"/>
      <c r="C106" s="2"/>
      <c r="D106" s="17"/>
      <c r="E106" s="1"/>
      <c r="F106" s="246" t="s">
        <v>35</v>
      </c>
      <c r="G106" s="247"/>
      <c r="H106" s="248"/>
      <c r="I106" s="1"/>
      <c r="J106" s="8"/>
      <c r="K106" s="8"/>
      <c r="L106" s="1"/>
      <c r="M106" s="1"/>
      <c r="N106" s="8"/>
      <c r="O106" s="180">
        <f>SUM(O105*1%)</f>
        <v>0</v>
      </c>
      <c r="P106" s="237"/>
      <c r="Q106" s="237"/>
      <c r="R106" s="217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1"/>
      <c r="B107" s="1"/>
      <c r="C107" s="2"/>
      <c r="D107" s="17"/>
      <c r="E107" s="1"/>
      <c r="F107" s="249" t="s">
        <v>36</v>
      </c>
      <c r="G107" s="250"/>
      <c r="H107" s="248"/>
      <c r="I107" s="1"/>
      <c r="J107" s="8"/>
      <c r="K107" s="8"/>
      <c r="L107" s="1"/>
      <c r="M107" s="1"/>
      <c r="N107" s="8"/>
      <c r="O107" s="18"/>
      <c r="P107" s="251" t="s">
        <v>37</v>
      </c>
      <c r="Q107" s="237"/>
      <c r="R107" s="217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1"/>
      <c r="B108" s="1"/>
      <c r="C108" s="2"/>
      <c r="D108" s="17"/>
      <c r="E108" s="1"/>
      <c r="F108" s="252" t="s">
        <v>38</v>
      </c>
      <c r="G108" s="250"/>
      <c r="H108" s="248"/>
      <c r="I108" s="1"/>
      <c r="J108" s="8"/>
      <c r="K108" s="8"/>
      <c r="L108" s="1"/>
      <c r="M108" s="1"/>
      <c r="N108" s="8"/>
      <c r="O108" s="18"/>
      <c r="P108" s="180">
        <f>SUM(P7:P95)</f>
        <v>0</v>
      </c>
      <c r="Q108" s="253" t="s">
        <v>39</v>
      </c>
      <c r="R108" s="217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1"/>
      <c r="B109" s="1"/>
      <c r="C109" s="136"/>
      <c r="D109" s="17"/>
      <c r="E109" s="1"/>
      <c r="F109" s="3"/>
      <c r="G109" s="3"/>
      <c r="H109" s="3"/>
      <c r="I109" s="1"/>
      <c r="J109" s="8"/>
      <c r="K109" s="8"/>
      <c r="L109" s="1"/>
      <c r="M109" s="1"/>
      <c r="N109" s="8"/>
      <c r="O109" s="1"/>
      <c r="P109" s="180">
        <f>SUM(P108*2%)</f>
        <v>0</v>
      </c>
      <c r="Q109" s="180">
        <f>SUM(Q7:Q95)</f>
        <v>0</v>
      </c>
      <c r="R109" s="252" t="s">
        <v>38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1"/>
      <c r="B110" s="1"/>
      <c r="C110" s="136"/>
      <c r="D110" s="17"/>
      <c r="E110" s="1"/>
      <c r="F110" s="3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180">
        <f>SUM(Q109*2%)</f>
        <v>0</v>
      </c>
      <c r="R110" s="254">
        <f>SUM(R7:R95)</f>
        <v>0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1"/>
      <c r="B111" s="1"/>
      <c r="C111" s="136"/>
      <c r="D111" s="17"/>
      <c r="E111" s="1"/>
      <c r="F111" s="3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180">
        <f>SUM(R110*2%)</f>
        <v>0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1"/>
      <c r="B112" s="1"/>
      <c r="C112" s="136"/>
      <c r="D112" s="17"/>
      <c r="E112" s="1"/>
      <c r="F112" s="3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8"/>
      <c r="R112" s="255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1"/>
      <c r="B113" s="1"/>
      <c r="C113" s="136"/>
      <c r="D113" s="17"/>
      <c r="E113" s="1"/>
      <c r="F113" s="3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256"/>
      <c r="R113" s="255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1"/>
      <c r="B114" s="1"/>
      <c r="C114" s="136"/>
      <c r="D114" s="17"/>
      <c r="E114" s="1"/>
      <c r="F114" s="3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256"/>
      <c r="R114" s="255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1"/>
      <c r="B115" s="1"/>
      <c r="C115" s="136"/>
      <c r="D115" s="17"/>
      <c r="E115" s="1"/>
      <c r="F115" s="3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55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1"/>
      <c r="B116" s="1"/>
      <c r="C116" s="136"/>
      <c r="D116" s="17"/>
      <c r="E116" s="1"/>
      <c r="F116" s="3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55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1"/>
      <c r="B117" s="1"/>
      <c r="C117" s="136"/>
      <c r="D117" s="17"/>
      <c r="E117" s="1"/>
      <c r="F117" s="3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55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1"/>
      <c r="B118" s="1"/>
      <c r="C118" s="136"/>
      <c r="D118" s="17"/>
      <c r="E118" s="1"/>
      <c r="F118" s="3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55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1"/>
      <c r="B119" s="1"/>
      <c r="C119" s="136"/>
      <c r="D119" s="17"/>
      <c r="E119" s="1"/>
      <c r="F119" s="3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55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1"/>
      <c r="B120" s="1"/>
      <c r="C120" s="136"/>
      <c r="D120" s="17"/>
      <c r="E120" s="1"/>
      <c r="F120" s="3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55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1"/>
      <c r="B121" s="1"/>
      <c r="C121" s="136"/>
      <c r="D121" s="17"/>
      <c r="E121" s="1"/>
      <c r="F121" s="3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55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1"/>
      <c r="B122" s="1"/>
      <c r="C122" s="136"/>
      <c r="D122" s="17"/>
      <c r="E122" s="1"/>
      <c r="F122" s="3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55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1"/>
      <c r="B123" s="1"/>
      <c r="C123" s="136"/>
      <c r="D123" s="17"/>
      <c r="E123" s="1"/>
      <c r="F123" s="3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55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"/>
      <c r="B124" s="1"/>
      <c r="C124" s="136"/>
      <c r="D124" s="17"/>
      <c r="E124" s="1"/>
      <c r="F124" s="3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55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"/>
      <c r="B125" s="1"/>
      <c r="C125" s="136"/>
      <c r="D125" s="17"/>
      <c r="E125" s="1"/>
      <c r="F125" s="3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55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1"/>
      <c r="B126" s="1"/>
      <c r="C126" s="136"/>
      <c r="D126" s="17"/>
      <c r="E126" s="1"/>
      <c r="F126" s="3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55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"/>
      <c r="B127" s="1"/>
      <c r="C127" s="136"/>
      <c r="D127" s="17"/>
      <c r="E127" s="1"/>
      <c r="F127" s="3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55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1"/>
      <c r="B128" s="1"/>
      <c r="C128" s="136"/>
      <c r="D128" s="17"/>
      <c r="E128" s="1"/>
      <c r="F128" s="3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55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1"/>
      <c r="B129" s="1"/>
      <c r="C129" s="136"/>
      <c r="D129" s="17"/>
      <c r="E129" s="1"/>
      <c r="F129" s="3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55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1"/>
      <c r="B130" s="1"/>
      <c r="C130" s="136"/>
      <c r="D130" s="17"/>
      <c r="E130" s="1"/>
      <c r="F130" s="3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55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1"/>
      <c r="B131" s="1"/>
      <c r="C131" s="136"/>
      <c r="D131" s="17"/>
      <c r="E131" s="1"/>
      <c r="F131" s="3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55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1"/>
      <c r="B132" s="1"/>
      <c r="C132" s="136"/>
      <c r="D132" s="17"/>
      <c r="E132" s="1"/>
      <c r="F132" s="3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55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1"/>
      <c r="B133" s="1"/>
      <c r="C133" s="136"/>
      <c r="D133" s="17"/>
      <c r="E133" s="1"/>
      <c r="F133" s="3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55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1"/>
      <c r="B134" s="1"/>
      <c r="C134" s="136"/>
      <c r="D134" s="17"/>
      <c r="E134" s="1"/>
      <c r="F134" s="3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55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1"/>
      <c r="B135" s="1"/>
      <c r="C135" s="136"/>
      <c r="D135" s="17"/>
      <c r="E135" s="1"/>
      <c r="F135" s="3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55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1"/>
      <c r="B136" s="1"/>
      <c r="C136" s="136"/>
      <c r="D136" s="17"/>
      <c r="E136" s="1"/>
      <c r="F136" s="3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55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1"/>
      <c r="B137" s="1"/>
      <c r="C137" s="136"/>
      <c r="D137" s="17"/>
      <c r="E137" s="1"/>
      <c r="F137" s="3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55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1"/>
      <c r="B138" s="1"/>
      <c r="C138" s="136"/>
      <c r="D138" s="17"/>
      <c r="E138" s="1"/>
      <c r="F138" s="3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55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1"/>
      <c r="B139" s="1"/>
      <c r="C139" s="136"/>
      <c r="D139" s="17"/>
      <c r="E139" s="1"/>
      <c r="F139" s="3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55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1"/>
      <c r="B140" s="1"/>
      <c r="C140" s="136"/>
      <c r="D140" s="17"/>
      <c r="E140" s="1"/>
      <c r="F140" s="3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55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1"/>
      <c r="B141" s="1"/>
      <c r="C141" s="136"/>
      <c r="D141" s="17"/>
      <c r="E141" s="1"/>
      <c r="F141" s="3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55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1"/>
      <c r="B142" s="1"/>
      <c r="C142" s="136"/>
      <c r="D142" s="17"/>
      <c r="E142" s="1"/>
      <c r="F142" s="3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55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1"/>
      <c r="B143" s="1"/>
      <c r="C143" s="136"/>
      <c r="D143" s="17"/>
      <c r="E143" s="1"/>
      <c r="F143" s="3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55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1"/>
      <c r="B144" s="1"/>
      <c r="C144" s="136"/>
      <c r="D144" s="17"/>
      <c r="E144" s="1"/>
      <c r="F144" s="3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55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1"/>
      <c r="B145" s="1"/>
      <c r="C145" s="136"/>
      <c r="D145" s="17"/>
      <c r="E145" s="1"/>
      <c r="F145" s="3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55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1"/>
      <c r="B146" s="1"/>
      <c r="C146" s="136"/>
      <c r="D146" s="17"/>
      <c r="E146" s="1"/>
      <c r="F146" s="3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55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1"/>
      <c r="B147" s="1"/>
      <c r="C147" s="136"/>
      <c r="D147" s="17"/>
      <c r="E147" s="1"/>
      <c r="F147" s="3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55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1"/>
      <c r="B148" s="1"/>
      <c r="C148" s="136"/>
      <c r="D148" s="17"/>
      <c r="E148" s="1"/>
      <c r="F148" s="3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55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1"/>
      <c r="B149" s="1"/>
      <c r="C149" s="136"/>
      <c r="D149" s="17"/>
      <c r="E149" s="1"/>
      <c r="F149" s="3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55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1"/>
      <c r="B150" s="1"/>
      <c r="C150" s="136"/>
      <c r="D150" s="17"/>
      <c r="E150" s="1"/>
      <c r="F150" s="3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55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1"/>
      <c r="B151" s="1"/>
      <c r="C151" s="136"/>
      <c r="D151" s="17"/>
      <c r="E151" s="1"/>
      <c r="F151" s="3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55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1"/>
      <c r="B152" s="1"/>
      <c r="C152" s="136"/>
      <c r="D152" s="17"/>
      <c r="E152" s="1"/>
      <c r="F152" s="3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55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1"/>
      <c r="B153" s="1"/>
      <c r="C153" s="136"/>
      <c r="D153" s="17"/>
      <c r="E153" s="1"/>
      <c r="F153" s="3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55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1"/>
      <c r="B154" s="1"/>
      <c r="C154" s="136"/>
      <c r="D154" s="17"/>
      <c r="E154" s="1"/>
      <c r="F154" s="3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55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1"/>
      <c r="B155" s="1"/>
      <c r="C155" s="136"/>
      <c r="D155" s="17"/>
      <c r="E155" s="1"/>
      <c r="F155" s="3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55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1"/>
      <c r="B156" s="1"/>
      <c r="C156" s="136"/>
      <c r="D156" s="17"/>
      <c r="E156" s="1"/>
      <c r="F156" s="3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55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1"/>
      <c r="B157" s="1"/>
      <c r="C157" s="136"/>
      <c r="D157" s="17"/>
      <c r="E157" s="1"/>
      <c r="F157" s="3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55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1"/>
      <c r="B158" s="1"/>
      <c r="C158" s="136"/>
      <c r="D158" s="17"/>
      <c r="E158" s="1"/>
      <c r="F158" s="3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55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1"/>
      <c r="B159" s="1"/>
      <c r="C159" s="136"/>
      <c r="D159" s="17"/>
      <c r="E159" s="1"/>
      <c r="F159" s="3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55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1"/>
      <c r="B160" s="1"/>
      <c r="C160" s="136"/>
      <c r="D160" s="17"/>
      <c r="E160" s="1"/>
      <c r="F160" s="3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55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1"/>
      <c r="B161" s="1"/>
      <c r="C161" s="136"/>
      <c r="D161" s="17"/>
      <c r="E161" s="1"/>
      <c r="F161" s="3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55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1"/>
      <c r="B162" s="1"/>
      <c r="C162" s="136"/>
      <c r="D162" s="17"/>
      <c r="E162" s="1"/>
      <c r="F162" s="3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55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1"/>
      <c r="B163" s="1"/>
      <c r="C163" s="136"/>
      <c r="D163" s="17"/>
      <c r="E163" s="1"/>
      <c r="F163" s="3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55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1"/>
      <c r="B164" s="1"/>
      <c r="C164" s="136"/>
      <c r="D164" s="17"/>
      <c r="E164" s="1"/>
      <c r="F164" s="3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55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1"/>
      <c r="B165" s="1"/>
      <c r="C165" s="136"/>
      <c r="D165" s="17"/>
      <c r="E165" s="1"/>
      <c r="F165" s="3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55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1"/>
      <c r="B166" s="1"/>
      <c r="C166" s="136"/>
      <c r="D166" s="17"/>
      <c r="E166" s="1"/>
      <c r="F166" s="3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55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1"/>
      <c r="B167" s="1"/>
      <c r="C167" s="136"/>
      <c r="D167" s="17"/>
      <c r="E167" s="1"/>
      <c r="F167" s="3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55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1"/>
      <c r="B168" s="1"/>
      <c r="C168" s="136"/>
      <c r="D168" s="17"/>
      <c r="E168" s="1"/>
      <c r="F168" s="3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55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1"/>
      <c r="B169" s="1"/>
      <c r="C169" s="136"/>
      <c r="D169" s="17"/>
      <c r="E169" s="1"/>
      <c r="F169" s="3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55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1"/>
      <c r="B170" s="1"/>
      <c r="C170" s="136"/>
      <c r="D170" s="17"/>
      <c r="E170" s="1"/>
      <c r="F170" s="3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55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1"/>
      <c r="B171" s="1"/>
      <c r="C171" s="136"/>
      <c r="D171" s="17"/>
      <c r="E171" s="1"/>
      <c r="F171" s="3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55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1"/>
      <c r="B172" s="1"/>
      <c r="C172" s="136"/>
      <c r="D172" s="17"/>
      <c r="E172" s="1"/>
      <c r="F172" s="3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55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1"/>
      <c r="B173" s="1"/>
      <c r="C173" s="136"/>
      <c r="D173" s="17"/>
      <c r="E173" s="1"/>
      <c r="F173" s="3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55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1"/>
      <c r="B174" s="1"/>
      <c r="C174" s="136"/>
      <c r="D174" s="17"/>
      <c r="E174" s="1"/>
      <c r="F174" s="3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55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1"/>
      <c r="B175" s="1"/>
      <c r="C175" s="136"/>
      <c r="D175" s="17"/>
      <c r="E175" s="1"/>
      <c r="F175" s="3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55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1"/>
      <c r="B176" s="1"/>
      <c r="C176" s="136"/>
      <c r="D176" s="17"/>
      <c r="E176" s="1"/>
      <c r="F176" s="3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55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1"/>
      <c r="B177" s="1"/>
      <c r="C177" s="136"/>
      <c r="D177" s="17"/>
      <c r="E177" s="1"/>
      <c r="F177" s="3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55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1"/>
      <c r="B178" s="1"/>
      <c r="C178" s="136"/>
      <c r="D178" s="17"/>
      <c r="E178" s="1"/>
      <c r="F178" s="3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55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1"/>
      <c r="B179" s="1"/>
      <c r="C179" s="136"/>
      <c r="D179" s="17"/>
      <c r="E179" s="1"/>
      <c r="F179" s="3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55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1"/>
      <c r="B180" s="1"/>
      <c r="C180" s="136"/>
      <c r="D180" s="17"/>
      <c r="E180" s="1"/>
      <c r="F180" s="3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55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1"/>
      <c r="B181" s="1"/>
      <c r="C181" s="136"/>
      <c r="D181" s="17"/>
      <c r="E181" s="1"/>
      <c r="F181" s="3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55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1"/>
      <c r="B182" s="1"/>
      <c r="C182" s="136"/>
      <c r="D182" s="17"/>
      <c r="E182" s="1"/>
      <c r="F182" s="3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55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1"/>
      <c r="B183" s="1"/>
      <c r="C183" s="136"/>
      <c r="D183" s="17"/>
      <c r="E183" s="1"/>
      <c r="F183" s="3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55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1"/>
      <c r="B184" s="1"/>
      <c r="C184" s="136"/>
      <c r="D184" s="17"/>
      <c r="E184" s="1"/>
      <c r="F184" s="3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55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1"/>
      <c r="B185" s="1"/>
      <c r="C185" s="136"/>
      <c r="D185" s="17"/>
      <c r="E185" s="1"/>
      <c r="F185" s="3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55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1"/>
      <c r="B186" s="1"/>
      <c r="C186" s="136"/>
      <c r="D186" s="17"/>
      <c r="E186" s="1"/>
      <c r="F186" s="3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55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1"/>
      <c r="B187" s="1"/>
      <c r="C187" s="136"/>
      <c r="D187" s="17"/>
      <c r="E187" s="1"/>
      <c r="F187" s="3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55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1"/>
      <c r="B188" s="1"/>
      <c r="C188" s="136"/>
      <c r="D188" s="17"/>
      <c r="E188" s="1"/>
      <c r="F188" s="3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55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1"/>
      <c r="B189" s="1"/>
      <c r="C189" s="136"/>
      <c r="D189" s="17"/>
      <c r="E189" s="1"/>
      <c r="F189" s="3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55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"/>
      <c r="B190" s="1"/>
      <c r="C190" s="136"/>
      <c r="D190" s="17"/>
      <c r="E190" s="1"/>
      <c r="F190" s="3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55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1"/>
      <c r="B191" s="1"/>
      <c r="C191" s="136"/>
      <c r="D191" s="17"/>
      <c r="E191" s="1"/>
      <c r="F191" s="3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55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"/>
      <c r="B192" s="1"/>
      <c r="C192" s="136"/>
      <c r="D192" s="17"/>
      <c r="E192" s="1"/>
      <c r="F192" s="3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55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1"/>
      <c r="B193" s="1"/>
      <c r="C193" s="136"/>
      <c r="D193" s="17"/>
      <c r="E193" s="1"/>
      <c r="F193" s="3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55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1"/>
      <c r="B194" s="1"/>
      <c r="C194" s="136"/>
      <c r="D194" s="17"/>
      <c r="E194" s="1"/>
      <c r="F194" s="3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55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1"/>
      <c r="B195" s="1"/>
      <c r="C195" s="136"/>
      <c r="D195" s="17"/>
      <c r="E195" s="1"/>
      <c r="F195" s="3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55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1"/>
      <c r="B196" s="1"/>
      <c r="C196" s="136"/>
      <c r="D196" s="17"/>
      <c r="E196" s="1"/>
      <c r="F196" s="3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55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1"/>
      <c r="B197" s="1"/>
      <c r="C197" s="136"/>
      <c r="D197" s="17"/>
      <c r="E197" s="1"/>
      <c r="F197" s="3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55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1"/>
      <c r="B198" s="1"/>
      <c r="C198" s="136"/>
      <c r="D198" s="17"/>
      <c r="E198" s="1"/>
      <c r="F198" s="3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55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1"/>
      <c r="B199" s="1"/>
      <c r="C199" s="136"/>
      <c r="D199" s="17"/>
      <c r="E199" s="1"/>
      <c r="F199" s="3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55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1"/>
      <c r="B200" s="1"/>
      <c r="C200" s="136"/>
      <c r="D200" s="17"/>
      <c r="E200" s="1"/>
      <c r="F200" s="3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55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1"/>
      <c r="B201" s="1"/>
      <c r="C201" s="136"/>
      <c r="D201" s="17"/>
      <c r="E201" s="1"/>
      <c r="F201" s="3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55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1"/>
      <c r="B202" s="1"/>
      <c r="C202" s="136"/>
      <c r="D202" s="17"/>
      <c r="E202" s="1"/>
      <c r="F202" s="3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55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1"/>
      <c r="B203" s="1"/>
      <c r="C203" s="136"/>
      <c r="D203" s="17"/>
      <c r="E203" s="1"/>
      <c r="F203" s="3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55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1"/>
      <c r="B204" s="1"/>
      <c r="C204" s="136"/>
      <c r="D204" s="17"/>
      <c r="E204" s="1"/>
      <c r="F204" s="3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55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1"/>
      <c r="B205" s="1"/>
      <c r="C205" s="136"/>
      <c r="D205" s="17"/>
      <c r="E205" s="1"/>
      <c r="F205" s="3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55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1"/>
      <c r="B206" s="1"/>
      <c r="C206" s="136"/>
      <c r="D206" s="17"/>
      <c r="E206" s="1"/>
      <c r="F206" s="3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55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1"/>
      <c r="B207" s="1"/>
      <c r="C207" s="136"/>
      <c r="D207" s="17"/>
      <c r="E207" s="1"/>
      <c r="F207" s="3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55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1"/>
      <c r="B208" s="1"/>
      <c r="C208" s="136"/>
      <c r="D208" s="17"/>
      <c r="E208" s="1"/>
      <c r="F208" s="3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55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1"/>
      <c r="B209" s="1"/>
      <c r="C209" s="136"/>
      <c r="D209" s="17"/>
      <c r="E209" s="1"/>
      <c r="F209" s="3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55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1"/>
      <c r="B210" s="1"/>
      <c r="C210" s="136"/>
      <c r="D210" s="17"/>
      <c r="E210" s="1"/>
      <c r="F210" s="3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55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1"/>
      <c r="B211" s="1"/>
      <c r="C211" s="136"/>
      <c r="D211" s="17"/>
      <c r="E211" s="1"/>
      <c r="F211" s="3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55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1"/>
      <c r="B212" s="1"/>
      <c r="C212" s="136"/>
      <c r="D212" s="17"/>
      <c r="E212" s="1"/>
      <c r="F212" s="3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55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1"/>
      <c r="B213" s="1"/>
      <c r="C213" s="136"/>
      <c r="D213" s="17"/>
      <c r="E213" s="1"/>
      <c r="F213" s="3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55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1"/>
      <c r="B214" s="1"/>
      <c r="C214" s="136"/>
      <c r="D214" s="17"/>
      <c r="E214" s="1"/>
      <c r="F214" s="3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55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1"/>
      <c r="B215" s="1"/>
      <c r="C215" s="136"/>
      <c r="D215" s="17"/>
      <c r="E215" s="1"/>
      <c r="F215" s="3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55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1"/>
      <c r="B216" s="1"/>
      <c r="C216" s="136"/>
      <c r="D216" s="17"/>
      <c r="E216" s="1"/>
      <c r="F216" s="3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55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1"/>
      <c r="B217" s="1"/>
      <c r="C217" s="136"/>
      <c r="D217" s="17"/>
      <c r="E217" s="1"/>
      <c r="F217" s="3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55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1"/>
      <c r="B218" s="1"/>
      <c r="C218" s="136"/>
      <c r="D218" s="17"/>
      <c r="E218" s="1"/>
      <c r="F218" s="3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55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1"/>
      <c r="B219" s="1"/>
      <c r="C219" s="136"/>
      <c r="D219" s="17"/>
      <c r="E219" s="1"/>
      <c r="F219" s="3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55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1"/>
      <c r="B220" s="1"/>
      <c r="C220" s="136"/>
      <c r="D220" s="17"/>
      <c r="E220" s="1"/>
      <c r="F220" s="3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55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1"/>
      <c r="B221" s="1"/>
      <c r="C221" s="136"/>
      <c r="D221" s="17"/>
      <c r="E221" s="1"/>
      <c r="F221" s="3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55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1"/>
      <c r="B222" s="1"/>
      <c r="C222" s="136"/>
      <c r="D222" s="17"/>
      <c r="E222" s="1"/>
      <c r="F222" s="3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55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1"/>
      <c r="B223" s="1"/>
      <c r="C223" s="136"/>
      <c r="D223" s="17"/>
      <c r="E223" s="1"/>
      <c r="F223" s="3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55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1"/>
      <c r="B224" s="1"/>
      <c r="C224" s="136"/>
      <c r="D224" s="17"/>
      <c r="E224" s="1"/>
      <c r="F224" s="3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55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1"/>
      <c r="B225" s="1"/>
      <c r="C225" s="136"/>
      <c r="D225" s="17"/>
      <c r="E225" s="1"/>
      <c r="F225" s="3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55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1"/>
      <c r="B226" s="1"/>
      <c r="C226" s="136"/>
      <c r="D226" s="17"/>
      <c r="E226" s="1"/>
      <c r="F226" s="3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55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1"/>
      <c r="B227" s="1"/>
      <c r="C227" s="136"/>
      <c r="D227" s="17"/>
      <c r="E227" s="1"/>
      <c r="F227" s="3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55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1"/>
      <c r="B228" s="1"/>
      <c r="C228" s="136"/>
      <c r="D228" s="17"/>
      <c r="E228" s="1"/>
      <c r="F228" s="3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55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1"/>
      <c r="B229" s="1"/>
      <c r="C229" s="257"/>
      <c r="D229" s="257"/>
      <c r="E229" s="1"/>
      <c r="F229" s="3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55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1"/>
      <c r="B230" s="1"/>
      <c r="C230" s="257"/>
      <c r="D230" s="257"/>
      <c r="E230" s="1"/>
      <c r="F230" s="3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55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1"/>
      <c r="B231" s="1"/>
      <c r="C231" s="257"/>
      <c r="D231" s="257"/>
      <c r="E231" s="1"/>
      <c r="F231" s="3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55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1"/>
      <c r="B232" s="1"/>
      <c r="C232" s="257"/>
      <c r="D232" s="257"/>
      <c r="E232" s="1"/>
      <c r="F232" s="3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55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1"/>
      <c r="B233" s="1"/>
      <c r="C233" s="257"/>
      <c r="D233" s="257"/>
      <c r="E233" s="1"/>
      <c r="F233" s="3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55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1"/>
      <c r="B234" s="1"/>
      <c r="C234" s="257"/>
      <c r="D234" s="257"/>
      <c r="E234" s="1"/>
      <c r="F234" s="3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55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1"/>
      <c r="B235" s="1"/>
      <c r="C235" s="257"/>
      <c r="D235" s="257"/>
      <c r="E235" s="1"/>
      <c r="F235" s="3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55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1"/>
      <c r="B236" s="1"/>
      <c r="C236" s="257"/>
      <c r="D236" s="257"/>
      <c r="E236" s="1"/>
      <c r="F236" s="3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55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1"/>
      <c r="B237" s="1"/>
      <c r="C237" s="257"/>
      <c r="D237" s="257"/>
      <c r="E237" s="1"/>
      <c r="F237" s="3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55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1"/>
      <c r="B238" s="1"/>
      <c r="C238" s="257"/>
      <c r="D238" s="257"/>
      <c r="E238" s="1"/>
      <c r="F238" s="3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55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1"/>
      <c r="B239" s="1"/>
      <c r="C239" s="257"/>
      <c r="D239" s="257"/>
      <c r="E239" s="1"/>
      <c r="F239" s="3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55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1"/>
      <c r="B240" s="1"/>
      <c r="C240" s="257"/>
      <c r="D240" s="257"/>
      <c r="E240" s="1"/>
      <c r="F240" s="3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55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1"/>
      <c r="B241" s="1"/>
      <c r="C241" s="257"/>
      <c r="D241" s="257"/>
      <c r="E241" s="1"/>
      <c r="F241" s="3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55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1"/>
      <c r="B242" s="1"/>
      <c r="C242" s="257"/>
      <c r="D242" s="257"/>
      <c r="E242" s="1"/>
      <c r="F242" s="3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55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1"/>
      <c r="B243" s="1"/>
      <c r="C243" s="257"/>
      <c r="D243" s="257"/>
      <c r="E243" s="1"/>
      <c r="F243" s="3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55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1"/>
      <c r="B244" s="1"/>
      <c r="C244" s="257"/>
      <c r="D244" s="257"/>
      <c r="E244" s="1"/>
      <c r="F244" s="3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55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1"/>
      <c r="B245" s="1"/>
      <c r="C245" s="257"/>
      <c r="D245" s="257"/>
      <c r="E245" s="1"/>
      <c r="F245" s="3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55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1"/>
      <c r="B246" s="1"/>
      <c r="C246" s="257"/>
      <c r="D246" s="257"/>
      <c r="E246" s="1"/>
      <c r="F246" s="3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55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1"/>
      <c r="B247" s="1"/>
      <c r="C247" s="257"/>
      <c r="D247" s="257"/>
      <c r="E247" s="1"/>
      <c r="F247" s="3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55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1"/>
      <c r="B248" s="1"/>
      <c r="C248" s="257"/>
      <c r="D248" s="257"/>
      <c r="E248" s="1"/>
      <c r="F248" s="3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55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1"/>
      <c r="B249" s="1"/>
      <c r="C249" s="257"/>
      <c r="D249" s="257"/>
      <c r="E249" s="1"/>
      <c r="F249" s="3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55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1"/>
      <c r="B250" s="1"/>
      <c r="C250" s="257"/>
      <c r="D250" s="257"/>
      <c r="E250" s="1"/>
      <c r="F250" s="3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55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1"/>
      <c r="B251" s="1"/>
      <c r="C251" s="257"/>
      <c r="D251" s="257"/>
      <c r="E251" s="1"/>
      <c r="F251" s="3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55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1"/>
      <c r="B252" s="1"/>
      <c r="C252" s="257"/>
      <c r="D252" s="257"/>
      <c r="E252" s="1"/>
      <c r="F252" s="3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55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1"/>
      <c r="B253" s="1"/>
      <c r="C253" s="257"/>
      <c r="D253" s="257"/>
      <c r="E253" s="1"/>
      <c r="F253" s="3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55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1"/>
      <c r="B254" s="1"/>
      <c r="C254" s="257"/>
      <c r="D254" s="257"/>
      <c r="E254" s="1"/>
      <c r="F254" s="3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55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1"/>
      <c r="B255" s="1"/>
      <c r="C255" s="257"/>
      <c r="D255" s="257"/>
      <c r="E255" s="1"/>
      <c r="F255" s="3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55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1"/>
      <c r="B256" s="1"/>
      <c r="C256" s="257"/>
      <c r="D256" s="257"/>
      <c r="E256" s="1"/>
      <c r="F256" s="3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55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1"/>
      <c r="B257" s="1"/>
      <c r="C257" s="257"/>
      <c r="D257" s="257"/>
      <c r="E257" s="1"/>
      <c r="F257" s="3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55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1"/>
      <c r="B258" s="1"/>
      <c r="C258" s="257"/>
      <c r="D258" s="257"/>
      <c r="E258" s="1"/>
      <c r="F258" s="3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55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1"/>
      <c r="B259" s="1"/>
      <c r="C259" s="257"/>
      <c r="D259" s="257"/>
      <c r="E259" s="1"/>
      <c r="F259" s="3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55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1"/>
      <c r="B260" s="1"/>
      <c r="C260" s="257"/>
      <c r="D260" s="257"/>
      <c r="E260" s="1"/>
      <c r="F260" s="3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55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1"/>
      <c r="B261" s="1"/>
      <c r="C261" s="257"/>
      <c r="D261" s="257"/>
      <c r="E261" s="1"/>
      <c r="F261" s="3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55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1"/>
      <c r="B262" s="1"/>
      <c r="C262" s="257"/>
      <c r="D262" s="257"/>
      <c r="E262" s="1"/>
      <c r="F262" s="3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55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1"/>
      <c r="B263" s="1"/>
      <c r="C263" s="257"/>
      <c r="D263" s="257"/>
      <c r="E263" s="1"/>
      <c r="F263" s="3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55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1"/>
      <c r="B264" s="1"/>
      <c r="C264" s="257"/>
      <c r="D264" s="257"/>
      <c r="E264" s="1"/>
      <c r="F264" s="3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55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1"/>
      <c r="B265" s="1"/>
      <c r="C265" s="257"/>
      <c r="D265" s="257"/>
      <c r="E265" s="1"/>
      <c r="F265" s="3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55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1"/>
      <c r="B266" s="1"/>
      <c r="C266" s="257"/>
      <c r="D266" s="257"/>
      <c r="E266" s="1"/>
      <c r="F266" s="3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55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1"/>
      <c r="B267" s="1"/>
      <c r="C267" s="257"/>
      <c r="D267" s="257"/>
      <c r="E267" s="1"/>
      <c r="F267" s="3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55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1"/>
      <c r="B268" s="1"/>
      <c r="C268" s="257"/>
      <c r="D268" s="257"/>
      <c r="E268" s="1"/>
      <c r="F268" s="3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55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1"/>
      <c r="B269" s="1"/>
      <c r="C269" s="257"/>
      <c r="D269" s="257"/>
      <c r="E269" s="1"/>
      <c r="F269" s="3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55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1"/>
      <c r="B270" s="1"/>
      <c r="C270" s="257"/>
      <c r="D270" s="257"/>
      <c r="E270" s="1"/>
      <c r="F270" s="3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55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1"/>
      <c r="B271" s="1"/>
      <c r="C271" s="257"/>
      <c r="D271" s="257"/>
      <c r="E271" s="1"/>
      <c r="F271" s="3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55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1"/>
      <c r="B272" s="1"/>
      <c r="C272" s="257"/>
      <c r="D272" s="257"/>
      <c r="E272" s="1"/>
      <c r="F272" s="3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55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1"/>
      <c r="B273" s="1"/>
      <c r="C273" s="257"/>
      <c r="D273" s="257"/>
      <c r="E273" s="1"/>
      <c r="F273" s="3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55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1"/>
      <c r="B274" s="1"/>
      <c r="C274" s="257"/>
      <c r="D274" s="257"/>
      <c r="E274" s="1"/>
      <c r="F274" s="3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55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1"/>
      <c r="B275" s="1"/>
      <c r="C275" s="257"/>
      <c r="D275" s="257"/>
      <c r="E275" s="1"/>
      <c r="F275" s="3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55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1"/>
      <c r="B276" s="1"/>
      <c r="C276" s="257"/>
      <c r="D276" s="257"/>
      <c r="E276" s="1"/>
      <c r="F276" s="3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55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1"/>
      <c r="B277" s="1"/>
      <c r="C277" s="257"/>
      <c r="D277" s="257"/>
      <c r="E277" s="1"/>
      <c r="F277" s="3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55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1"/>
      <c r="B278" s="1"/>
      <c r="C278" s="257"/>
      <c r="D278" s="257"/>
      <c r="E278" s="1"/>
      <c r="F278" s="3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55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1"/>
      <c r="B279" s="1"/>
      <c r="C279" s="257"/>
      <c r="D279" s="257"/>
      <c r="E279" s="1"/>
      <c r="F279" s="3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55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1"/>
      <c r="B280" s="1"/>
      <c r="C280" s="257"/>
      <c r="D280" s="257"/>
      <c r="E280" s="1"/>
      <c r="F280" s="3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55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1"/>
      <c r="B281" s="1"/>
      <c r="C281" s="257"/>
      <c r="D281" s="257"/>
      <c r="E281" s="1"/>
      <c r="F281" s="3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55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1"/>
      <c r="B282" s="1"/>
      <c r="C282" s="257"/>
      <c r="D282" s="257"/>
      <c r="E282" s="1"/>
      <c r="F282" s="3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55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1"/>
      <c r="B283" s="1"/>
      <c r="C283" s="257"/>
      <c r="D283" s="257"/>
      <c r="E283" s="1"/>
      <c r="F283" s="3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55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1"/>
      <c r="B284" s="1"/>
      <c r="C284" s="257"/>
      <c r="D284" s="257"/>
      <c r="E284" s="1"/>
      <c r="F284" s="3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55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1"/>
      <c r="B285" s="1"/>
      <c r="C285" s="257"/>
      <c r="D285" s="257"/>
      <c r="E285" s="1"/>
      <c r="F285" s="3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55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1"/>
      <c r="B286" s="1"/>
      <c r="C286" s="257"/>
      <c r="D286" s="257"/>
      <c r="E286" s="1"/>
      <c r="F286" s="3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55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1"/>
      <c r="B287" s="1"/>
      <c r="C287" s="257"/>
      <c r="D287" s="257"/>
      <c r="E287" s="1"/>
      <c r="F287" s="3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55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1"/>
      <c r="B288" s="1"/>
      <c r="C288" s="257"/>
      <c r="D288" s="257"/>
      <c r="E288" s="1"/>
      <c r="F288" s="3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55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1"/>
      <c r="B289" s="1"/>
      <c r="C289" s="257"/>
      <c r="D289" s="257"/>
      <c r="E289" s="1"/>
      <c r="F289" s="3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55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1"/>
      <c r="B290" s="1"/>
      <c r="C290" s="257"/>
      <c r="D290" s="257"/>
      <c r="E290" s="1"/>
      <c r="F290" s="3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55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1"/>
      <c r="B291" s="1"/>
      <c r="C291" s="257"/>
      <c r="D291" s="257"/>
      <c r="E291" s="1"/>
      <c r="F291" s="3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55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1"/>
      <c r="B292" s="1"/>
      <c r="C292" s="257"/>
      <c r="D292" s="257"/>
      <c r="E292" s="1"/>
      <c r="F292" s="3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55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1"/>
      <c r="B293" s="1"/>
      <c r="C293" s="257"/>
      <c r="D293" s="257"/>
      <c r="E293" s="1"/>
      <c r="F293" s="3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55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1"/>
      <c r="B294" s="1"/>
      <c r="C294" s="257"/>
      <c r="D294" s="257"/>
      <c r="E294" s="1"/>
      <c r="F294" s="3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55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1"/>
      <c r="B295" s="1"/>
      <c r="C295" s="257"/>
      <c r="D295" s="257"/>
      <c r="E295" s="1"/>
      <c r="F295" s="3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55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1"/>
      <c r="B296" s="1"/>
      <c r="C296" s="257"/>
      <c r="D296" s="257"/>
      <c r="E296" s="1"/>
      <c r="F296" s="3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55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1"/>
      <c r="B297" s="1"/>
      <c r="C297" s="257"/>
      <c r="D297" s="257"/>
      <c r="E297" s="1"/>
      <c r="F297" s="3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55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1"/>
      <c r="B298" s="1"/>
      <c r="C298" s="257"/>
      <c r="D298" s="257"/>
      <c r="E298" s="1"/>
      <c r="F298" s="3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55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1"/>
      <c r="B299" s="1"/>
      <c r="C299" s="257"/>
      <c r="D299" s="257"/>
      <c r="E299" s="1"/>
      <c r="F299" s="3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55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1"/>
      <c r="B300" s="1"/>
      <c r="C300" s="257"/>
      <c r="D300" s="257"/>
      <c r="E300" s="1"/>
      <c r="F300" s="3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55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1"/>
      <c r="B301" s="1"/>
      <c r="C301" s="257"/>
      <c r="D301" s="257"/>
      <c r="E301" s="1"/>
      <c r="F301" s="3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55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1"/>
      <c r="B302" s="1"/>
      <c r="C302" s="257"/>
      <c r="D302" s="257"/>
      <c r="E302" s="1"/>
      <c r="F302" s="3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55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1"/>
      <c r="B303" s="1"/>
      <c r="C303" s="257"/>
      <c r="D303" s="257"/>
      <c r="E303" s="1"/>
      <c r="F303" s="3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55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1"/>
      <c r="B304" s="1"/>
      <c r="C304" s="257"/>
      <c r="D304" s="257"/>
      <c r="E304" s="1"/>
      <c r="F304" s="3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55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1"/>
      <c r="B305" s="1"/>
      <c r="C305" s="257"/>
      <c r="D305" s="257"/>
      <c r="E305" s="1"/>
      <c r="F305" s="3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55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1"/>
      <c r="B306" s="1"/>
      <c r="C306" s="257"/>
      <c r="D306" s="257"/>
      <c r="E306" s="1"/>
      <c r="F306" s="3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55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1"/>
      <c r="B307" s="1"/>
      <c r="C307" s="257"/>
      <c r="D307" s="257"/>
      <c r="E307" s="1"/>
      <c r="F307" s="3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55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1"/>
      <c r="B308" s="1"/>
      <c r="C308" s="257"/>
      <c r="D308" s="257"/>
      <c r="E308" s="1"/>
      <c r="F308" s="3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55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1"/>
      <c r="B309" s="1"/>
      <c r="C309" s="257"/>
      <c r="D309" s="257"/>
      <c r="E309" s="1"/>
      <c r="F309" s="3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55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1"/>
      <c r="B310" s="1"/>
      <c r="C310" s="257"/>
      <c r="D310" s="257"/>
      <c r="E310" s="1"/>
      <c r="F310" s="3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55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1"/>
      <c r="B311" s="1"/>
      <c r="C311" s="257"/>
      <c r="D311" s="257"/>
      <c r="E311" s="1"/>
      <c r="F311" s="3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55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1"/>
      <c r="B312" s="1"/>
      <c r="C312" s="257"/>
      <c r="D312" s="257"/>
      <c r="E312" s="1"/>
      <c r="F312" s="3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55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1"/>
      <c r="B313" s="1"/>
      <c r="C313" s="257"/>
      <c r="D313" s="257"/>
      <c r="E313" s="1"/>
      <c r="F313" s="3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55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1"/>
      <c r="B314" s="1"/>
      <c r="C314" s="257"/>
      <c r="D314" s="257"/>
      <c r="E314" s="1"/>
      <c r="F314" s="3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55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1"/>
      <c r="B315" s="1"/>
      <c r="C315" s="257"/>
      <c r="D315" s="257"/>
      <c r="E315" s="1"/>
      <c r="F315" s="3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55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1"/>
      <c r="B316" s="1"/>
      <c r="C316" s="257"/>
      <c r="D316" s="257"/>
      <c r="E316" s="1"/>
      <c r="F316" s="3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55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1"/>
      <c r="B317" s="1"/>
      <c r="C317" s="257"/>
      <c r="D317" s="257"/>
      <c r="E317" s="1"/>
      <c r="F317" s="3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55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1"/>
      <c r="B318" s="1"/>
      <c r="C318" s="257"/>
      <c r="D318" s="257"/>
      <c r="E318" s="1"/>
      <c r="F318" s="3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55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1"/>
      <c r="B319" s="1"/>
      <c r="C319" s="257"/>
      <c r="D319" s="257"/>
      <c r="E319" s="1"/>
      <c r="F319" s="3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55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1"/>
      <c r="B320" s="1"/>
      <c r="C320" s="257"/>
      <c r="D320" s="257"/>
      <c r="E320" s="1"/>
      <c r="F320" s="3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55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1"/>
      <c r="B321" s="1"/>
      <c r="C321" s="257"/>
      <c r="D321" s="257"/>
      <c r="E321" s="1"/>
      <c r="F321" s="3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55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1"/>
      <c r="B322" s="1"/>
      <c r="C322" s="257"/>
      <c r="D322" s="257"/>
      <c r="E322" s="1"/>
      <c r="F322" s="3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55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1"/>
      <c r="B323" s="1"/>
      <c r="C323" s="257"/>
      <c r="D323" s="257"/>
      <c r="E323" s="1"/>
      <c r="F323" s="3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55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1"/>
      <c r="B324" s="1"/>
      <c r="C324" s="257"/>
      <c r="D324" s="257"/>
      <c r="E324" s="1"/>
      <c r="F324" s="3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55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1"/>
      <c r="B325" s="1"/>
      <c r="C325" s="257"/>
      <c r="D325" s="257"/>
      <c r="E325" s="1"/>
      <c r="F325" s="3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55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1"/>
      <c r="B326" s="1"/>
      <c r="C326" s="257"/>
      <c r="D326" s="257"/>
      <c r="E326" s="1"/>
      <c r="F326" s="3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55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1"/>
      <c r="B327" s="1"/>
      <c r="C327" s="257"/>
      <c r="D327" s="257"/>
      <c r="E327" s="1"/>
      <c r="F327" s="3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55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1"/>
      <c r="B328" s="1"/>
      <c r="C328" s="257"/>
      <c r="D328" s="257"/>
      <c r="E328" s="1"/>
      <c r="F328" s="3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55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1"/>
      <c r="B329" s="1"/>
      <c r="C329" s="257"/>
      <c r="D329" s="257"/>
      <c r="E329" s="1"/>
      <c r="F329" s="3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55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1"/>
      <c r="B330" s="1"/>
      <c r="C330" s="257"/>
      <c r="D330" s="257"/>
      <c r="E330" s="1"/>
      <c r="F330" s="3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55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1"/>
      <c r="B331" s="1"/>
      <c r="C331" s="257"/>
      <c r="D331" s="257"/>
      <c r="E331" s="1"/>
      <c r="F331" s="3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55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1"/>
      <c r="B332" s="1"/>
      <c r="C332" s="257"/>
      <c r="D332" s="257"/>
      <c r="E332" s="1"/>
      <c r="F332" s="3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55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1"/>
      <c r="B333" s="1"/>
      <c r="C333" s="257"/>
      <c r="D333" s="257"/>
      <c r="E333" s="1"/>
      <c r="F333" s="3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55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1"/>
      <c r="B334" s="1"/>
      <c r="C334" s="257"/>
      <c r="D334" s="257"/>
      <c r="E334" s="1"/>
      <c r="F334" s="3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55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1"/>
      <c r="B335" s="1"/>
      <c r="C335" s="257"/>
      <c r="D335" s="257"/>
      <c r="E335" s="1"/>
      <c r="F335" s="3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55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1"/>
      <c r="B336" s="1"/>
      <c r="C336" s="257"/>
      <c r="D336" s="257"/>
      <c r="E336" s="1"/>
      <c r="F336" s="3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55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1"/>
      <c r="B337" s="1"/>
      <c r="C337" s="257"/>
      <c r="D337" s="257"/>
      <c r="E337" s="1"/>
      <c r="F337" s="3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55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1"/>
      <c r="B338" s="1"/>
      <c r="C338" s="257"/>
      <c r="D338" s="257"/>
      <c r="E338" s="1"/>
      <c r="F338" s="3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55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1"/>
      <c r="B339" s="1"/>
      <c r="C339" s="257"/>
      <c r="D339" s="257"/>
      <c r="E339" s="1"/>
      <c r="F339" s="3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55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1"/>
      <c r="B340" s="1"/>
      <c r="C340" s="257"/>
      <c r="D340" s="257"/>
      <c r="E340" s="1"/>
      <c r="F340" s="3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55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1"/>
      <c r="B341" s="1"/>
      <c r="C341" s="257"/>
      <c r="D341" s="257"/>
      <c r="E341" s="1"/>
      <c r="F341" s="3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55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1"/>
      <c r="B342" s="1"/>
      <c r="C342" s="257"/>
      <c r="D342" s="257"/>
      <c r="E342" s="1"/>
      <c r="F342" s="3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55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1"/>
      <c r="B343" s="1"/>
      <c r="C343" s="257"/>
      <c r="D343" s="257"/>
      <c r="E343" s="1"/>
      <c r="F343" s="3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55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1"/>
      <c r="B344" s="1"/>
      <c r="C344" s="257"/>
      <c r="D344" s="257"/>
      <c r="E344" s="1"/>
      <c r="F344" s="3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55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1"/>
      <c r="B345" s="1"/>
      <c r="C345" s="257"/>
      <c r="D345" s="257"/>
      <c r="E345" s="1"/>
      <c r="F345" s="3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55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1"/>
      <c r="B346" s="1"/>
      <c r="C346" s="257"/>
      <c r="D346" s="257"/>
      <c r="E346" s="1"/>
      <c r="F346" s="3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55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1"/>
      <c r="B347" s="1"/>
      <c r="C347" s="257"/>
      <c r="D347" s="257"/>
      <c r="E347" s="1"/>
      <c r="F347" s="3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55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1"/>
      <c r="B348" s="1"/>
      <c r="C348" s="257"/>
      <c r="D348" s="257"/>
      <c r="E348" s="1"/>
      <c r="F348" s="3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55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1"/>
      <c r="B349" s="1"/>
      <c r="C349" s="257"/>
      <c r="D349" s="257"/>
      <c r="E349" s="1"/>
      <c r="F349" s="3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55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1"/>
      <c r="B350" s="1"/>
      <c r="C350" s="257"/>
      <c r="D350" s="257"/>
      <c r="E350" s="1"/>
      <c r="F350" s="3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55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1"/>
      <c r="B351" s="1"/>
      <c r="C351" s="257"/>
      <c r="D351" s="257"/>
      <c r="E351" s="1"/>
      <c r="F351" s="3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55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1"/>
      <c r="B352" s="1"/>
      <c r="C352" s="257"/>
      <c r="D352" s="257"/>
      <c r="E352" s="1"/>
      <c r="F352" s="3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55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1"/>
      <c r="B353" s="1"/>
      <c r="C353" s="257"/>
      <c r="D353" s="257"/>
      <c r="E353" s="1"/>
      <c r="F353" s="3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55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1"/>
      <c r="B354" s="1"/>
      <c r="C354" s="257"/>
      <c r="D354" s="257"/>
      <c r="E354" s="1"/>
      <c r="F354" s="3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55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1"/>
      <c r="B355" s="1"/>
      <c r="C355" s="257"/>
      <c r="D355" s="257"/>
      <c r="E355" s="1"/>
      <c r="F355" s="3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55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1"/>
      <c r="B356" s="1"/>
      <c r="C356" s="257"/>
      <c r="D356" s="257"/>
      <c r="E356" s="1"/>
      <c r="F356" s="3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55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1"/>
      <c r="B357" s="1"/>
      <c r="C357" s="257"/>
      <c r="D357" s="257"/>
      <c r="E357" s="1"/>
      <c r="F357" s="3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55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1"/>
      <c r="B358" s="1"/>
      <c r="C358" s="257"/>
      <c r="D358" s="257"/>
      <c r="E358" s="1"/>
      <c r="F358" s="3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55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1"/>
      <c r="B359" s="1"/>
      <c r="C359" s="257"/>
      <c r="D359" s="257"/>
      <c r="E359" s="1"/>
      <c r="F359" s="3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55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1"/>
      <c r="B360" s="1"/>
      <c r="C360" s="257"/>
      <c r="D360" s="257"/>
      <c r="E360" s="1"/>
      <c r="F360" s="3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55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1"/>
      <c r="B361" s="1"/>
      <c r="C361" s="257"/>
      <c r="D361" s="257"/>
      <c r="E361" s="1"/>
      <c r="F361" s="3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55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1"/>
      <c r="B362" s="1"/>
      <c r="C362" s="257"/>
      <c r="D362" s="257"/>
      <c r="E362" s="1"/>
      <c r="F362" s="3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55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1"/>
      <c r="B363" s="1"/>
      <c r="C363" s="257"/>
      <c r="D363" s="257"/>
      <c r="E363" s="1"/>
      <c r="F363" s="3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55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1"/>
      <c r="B364" s="1"/>
      <c r="C364" s="257"/>
      <c r="D364" s="257"/>
      <c r="E364" s="1"/>
      <c r="F364" s="3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55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1"/>
      <c r="B365" s="1"/>
      <c r="C365" s="257"/>
      <c r="D365" s="257"/>
      <c r="E365" s="1"/>
      <c r="F365" s="3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55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1"/>
      <c r="B366" s="1"/>
      <c r="C366" s="257"/>
      <c r="D366" s="257"/>
      <c r="E366" s="1"/>
      <c r="F366" s="3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55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1"/>
      <c r="B367" s="1"/>
      <c r="C367" s="257"/>
      <c r="D367" s="257"/>
      <c r="E367" s="1"/>
      <c r="F367" s="3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55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1"/>
      <c r="B368" s="1"/>
      <c r="C368" s="257"/>
      <c r="D368" s="257"/>
      <c r="E368" s="1"/>
      <c r="F368" s="3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55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1"/>
      <c r="B369" s="1"/>
      <c r="C369" s="257"/>
      <c r="D369" s="257"/>
      <c r="E369" s="1"/>
      <c r="F369" s="3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55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1"/>
      <c r="B370" s="1"/>
      <c r="C370" s="257"/>
      <c r="D370" s="257"/>
      <c r="E370" s="1"/>
      <c r="F370" s="3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55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1"/>
      <c r="B371" s="1"/>
      <c r="C371" s="257"/>
      <c r="D371" s="257"/>
      <c r="E371" s="1"/>
      <c r="F371" s="3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55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1"/>
      <c r="B372" s="1"/>
      <c r="C372" s="257"/>
      <c r="D372" s="257"/>
      <c r="E372" s="1"/>
      <c r="F372" s="3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55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1"/>
      <c r="B373" s="1"/>
      <c r="C373" s="257"/>
      <c r="D373" s="257"/>
      <c r="E373" s="1"/>
      <c r="F373" s="3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55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1"/>
      <c r="B374" s="1"/>
      <c r="C374" s="257"/>
      <c r="D374" s="257"/>
      <c r="E374" s="1"/>
      <c r="F374" s="3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55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1"/>
      <c r="B375" s="1"/>
      <c r="C375" s="257"/>
      <c r="D375" s="257"/>
      <c r="E375" s="1"/>
      <c r="F375" s="3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55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1"/>
      <c r="B376" s="1"/>
      <c r="C376" s="257"/>
      <c r="D376" s="257"/>
      <c r="E376" s="1"/>
      <c r="F376" s="3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55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1"/>
      <c r="B377" s="1"/>
      <c r="C377" s="257"/>
      <c r="D377" s="257"/>
      <c r="E377" s="1"/>
      <c r="F377" s="3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55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1"/>
      <c r="B378" s="1"/>
      <c r="C378" s="257"/>
      <c r="D378" s="257"/>
      <c r="E378" s="1"/>
      <c r="F378" s="3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55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1"/>
      <c r="B379" s="1"/>
      <c r="C379" s="257"/>
      <c r="D379" s="257"/>
      <c r="E379" s="1"/>
      <c r="F379" s="3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55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1"/>
      <c r="B380" s="1"/>
      <c r="C380" s="257"/>
      <c r="D380" s="257"/>
      <c r="E380" s="1"/>
      <c r="F380" s="3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55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1"/>
      <c r="B381" s="1"/>
      <c r="C381" s="257"/>
      <c r="D381" s="257"/>
      <c r="E381" s="1"/>
      <c r="F381" s="3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55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1"/>
      <c r="B382" s="1"/>
      <c r="C382" s="257"/>
      <c r="D382" s="257"/>
      <c r="E382" s="1"/>
      <c r="F382" s="3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55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1"/>
      <c r="B383" s="1"/>
      <c r="C383" s="257"/>
      <c r="D383" s="257"/>
      <c r="E383" s="1"/>
      <c r="F383" s="3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55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1"/>
      <c r="B384" s="1"/>
      <c r="C384" s="257"/>
      <c r="D384" s="257"/>
      <c r="E384" s="1"/>
      <c r="F384" s="3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55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1"/>
      <c r="B385" s="1"/>
      <c r="C385" s="257"/>
      <c r="D385" s="257"/>
      <c r="E385" s="1"/>
      <c r="F385" s="3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55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1"/>
      <c r="B386" s="1"/>
      <c r="C386" s="257"/>
      <c r="D386" s="257"/>
      <c r="E386" s="1"/>
      <c r="F386" s="3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55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1"/>
      <c r="B387" s="1"/>
      <c r="C387" s="257"/>
      <c r="D387" s="257"/>
      <c r="E387" s="1"/>
      <c r="F387" s="3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55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1"/>
      <c r="B388" s="1"/>
      <c r="C388" s="257"/>
      <c r="D388" s="257"/>
      <c r="E388" s="1"/>
      <c r="F388" s="3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55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1"/>
      <c r="B389" s="1"/>
      <c r="C389" s="257"/>
      <c r="D389" s="257"/>
      <c r="E389" s="1"/>
      <c r="F389" s="3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55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1"/>
      <c r="B390" s="1"/>
      <c r="C390" s="257"/>
      <c r="D390" s="257"/>
      <c r="E390" s="1"/>
      <c r="F390" s="3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55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1"/>
      <c r="B391" s="1"/>
      <c r="C391" s="257"/>
      <c r="D391" s="257"/>
      <c r="E391" s="1"/>
      <c r="F391" s="3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55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1"/>
      <c r="B392" s="1"/>
      <c r="C392" s="257"/>
      <c r="D392" s="257"/>
      <c r="E392" s="1"/>
      <c r="F392" s="3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55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1"/>
      <c r="B393" s="1"/>
      <c r="C393" s="257"/>
      <c r="D393" s="257"/>
      <c r="E393" s="1"/>
      <c r="F393" s="3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55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1"/>
      <c r="B394" s="1"/>
      <c r="C394" s="257"/>
      <c r="D394" s="257"/>
      <c r="E394" s="1"/>
      <c r="F394" s="3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55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1"/>
      <c r="B395" s="1"/>
      <c r="C395" s="257"/>
      <c r="D395" s="257"/>
      <c r="E395" s="1"/>
      <c r="F395" s="3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55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1"/>
      <c r="B396" s="1"/>
      <c r="C396" s="257"/>
      <c r="D396" s="257"/>
      <c r="E396" s="1"/>
      <c r="F396" s="3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55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1"/>
      <c r="B397" s="1"/>
      <c r="C397" s="257"/>
      <c r="D397" s="257"/>
      <c r="E397" s="1"/>
      <c r="F397" s="3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55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1"/>
      <c r="B398" s="1"/>
      <c r="C398" s="257"/>
      <c r="D398" s="257"/>
      <c r="E398" s="1"/>
      <c r="F398" s="3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55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1"/>
      <c r="B399" s="1"/>
      <c r="C399" s="257"/>
      <c r="D399" s="257"/>
      <c r="E399" s="1"/>
      <c r="F399" s="3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55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1"/>
      <c r="B400" s="1"/>
      <c r="C400" s="257"/>
      <c r="D400" s="257"/>
      <c r="E400" s="1"/>
      <c r="F400" s="3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55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1"/>
      <c r="B401" s="1"/>
      <c r="C401" s="257"/>
      <c r="D401" s="257"/>
      <c r="E401" s="1"/>
      <c r="F401" s="3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55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1"/>
      <c r="B402" s="1"/>
      <c r="C402" s="257"/>
      <c r="D402" s="257"/>
      <c r="E402" s="1"/>
      <c r="F402" s="3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55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1"/>
      <c r="B403" s="1"/>
      <c r="C403" s="257"/>
      <c r="D403" s="257"/>
      <c r="E403" s="1"/>
      <c r="F403" s="3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55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1"/>
      <c r="B404" s="1"/>
      <c r="C404" s="257"/>
      <c r="D404" s="257"/>
      <c r="E404" s="1"/>
      <c r="F404" s="3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55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1"/>
      <c r="B405" s="1"/>
      <c r="C405" s="257"/>
      <c r="D405" s="257"/>
      <c r="E405" s="1"/>
      <c r="F405" s="3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55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1"/>
      <c r="B406" s="1"/>
      <c r="C406" s="257"/>
      <c r="D406" s="257"/>
      <c r="E406" s="1"/>
      <c r="F406" s="3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55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1"/>
      <c r="B407" s="1"/>
      <c r="C407" s="257"/>
      <c r="D407" s="257"/>
      <c r="E407" s="1"/>
      <c r="F407" s="3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55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1"/>
      <c r="B408" s="1"/>
      <c r="C408" s="257"/>
      <c r="D408" s="257"/>
      <c r="E408" s="1"/>
      <c r="F408" s="3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55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1"/>
      <c r="B409" s="1"/>
      <c r="C409" s="257"/>
      <c r="D409" s="257"/>
      <c r="E409" s="1"/>
      <c r="F409" s="3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55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1"/>
      <c r="B410" s="1"/>
      <c r="C410" s="257"/>
      <c r="D410" s="257"/>
      <c r="E410" s="1"/>
      <c r="F410" s="3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55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1"/>
      <c r="B411" s="1"/>
      <c r="C411" s="257"/>
      <c r="D411" s="257"/>
      <c r="E411" s="1"/>
      <c r="F411" s="3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55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1"/>
      <c r="B412" s="1"/>
      <c r="C412" s="257"/>
      <c r="D412" s="257"/>
      <c r="E412" s="1"/>
      <c r="F412" s="3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55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1"/>
      <c r="B413" s="1"/>
      <c r="C413" s="257"/>
      <c r="D413" s="257"/>
      <c r="E413" s="1"/>
      <c r="F413" s="3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55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1"/>
      <c r="B414" s="1"/>
      <c r="C414" s="257"/>
      <c r="D414" s="257"/>
      <c r="E414" s="1"/>
      <c r="F414" s="3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55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1"/>
      <c r="B415" s="1"/>
      <c r="C415" s="257"/>
      <c r="D415" s="257"/>
      <c r="E415" s="1"/>
      <c r="F415" s="3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55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1"/>
      <c r="B416" s="1"/>
      <c r="C416" s="257"/>
      <c r="D416" s="257"/>
      <c r="E416" s="1"/>
      <c r="F416" s="3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55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1"/>
      <c r="B417" s="1"/>
      <c r="C417" s="257"/>
      <c r="D417" s="257"/>
      <c r="E417" s="1"/>
      <c r="F417" s="3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55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1"/>
      <c r="B418" s="1"/>
      <c r="C418" s="257"/>
      <c r="D418" s="257"/>
      <c r="E418" s="1"/>
      <c r="F418" s="3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55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1"/>
      <c r="B419" s="1"/>
      <c r="C419" s="257"/>
      <c r="D419" s="257"/>
      <c r="E419" s="1"/>
      <c r="F419" s="3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55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1"/>
      <c r="B420" s="1"/>
      <c r="C420" s="257"/>
      <c r="D420" s="257"/>
      <c r="E420" s="1"/>
      <c r="F420" s="3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55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1"/>
      <c r="B421" s="1"/>
      <c r="C421" s="257"/>
      <c r="D421" s="257"/>
      <c r="E421" s="1"/>
      <c r="F421" s="3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55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1"/>
      <c r="B422" s="1"/>
      <c r="C422" s="257"/>
      <c r="D422" s="257"/>
      <c r="E422" s="1"/>
      <c r="F422" s="3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55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1"/>
      <c r="B423" s="1"/>
      <c r="C423" s="257"/>
      <c r="D423" s="257"/>
      <c r="E423" s="1"/>
      <c r="F423" s="3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55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1"/>
      <c r="B424" s="1"/>
      <c r="C424" s="257"/>
      <c r="D424" s="257"/>
      <c r="E424" s="1"/>
      <c r="F424" s="3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55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1"/>
      <c r="B425" s="1"/>
      <c r="C425" s="257"/>
      <c r="D425" s="257"/>
      <c r="E425" s="1"/>
      <c r="F425" s="3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55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1"/>
      <c r="B426" s="1"/>
      <c r="C426" s="257"/>
      <c r="D426" s="257"/>
      <c r="E426" s="1"/>
      <c r="F426" s="3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55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1"/>
      <c r="B427" s="1"/>
      <c r="C427" s="257"/>
      <c r="D427" s="257"/>
      <c r="E427" s="1"/>
      <c r="F427" s="3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55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1"/>
      <c r="B428" s="1"/>
      <c r="C428" s="257"/>
      <c r="D428" s="257"/>
      <c r="E428" s="1"/>
      <c r="F428" s="3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55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1"/>
      <c r="B429" s="1"/>
      <c r="C429" s="257"/>
      <c r="D429" s="257"/>
      <c r="E429" s="1"/>
      <c r="F429" s="3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55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1"/>
      <c r="B430" s="1"/>
      <c r="C430" s="257"/>
      <c r="D430" s="257"/>
      <c r="E430" s="1"/>
      <c r="F430" s="3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55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1"/>
      <c r="B431" s="1"/>
      <c r="C431" s="257"/>
      <c r="D431" s="257"/>
      <c r="E431" s="1"/>
      <c r="F431" s="3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55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1"/>
      <c r="B432" s="1"/>
      <c r="C432" s="257"/>
      <c r="D432" s="257"/>
      <c r="E432" s="1"/>
      <c r="F432" s="3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55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1"/>
      <c r="B433" s="1"/>
      <c r="C433" s="257"/>
      <c r="D433" s="257"/>
      <c r="E433" s="1"/>
      <c r="F433" s="3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55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1"/>
      <c r="B434" s="1"/>
      <c r="C434" s="257"/>
      <c r="D434" s="257"/>
      <c r="E434" s="1"/>
      <c r="F434" s="3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55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1"/>
      <c r="B435" s="1"/>
      <c r="C435" s="257"/>
      <c r="D435" s="257"/>
      <c r="E435" s="1"/>
      <c r="F435" s="3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55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1"/>
      <c r="B436" s="1"/>
      <c r="C436" s="257"/>
      <c r="D436" s="257"/>
      <c r="E436" s="1"/>
      <c r="F436" s="3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55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1"/>
      <c r="B437" s="1"/>
      <c r="C437" s="257"/>
      <c r="D437" s="257"/>
      <c r="E437" s="1"/>
      <c r="F437" s="3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55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1"/>
      <c r="B438" s="1"/>
      <c r="C438" s="257"/>
      <c r="D438" s="257"/>
      <c r="E438" s="1"/>
      <c r="F438" s="3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55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1"/>
      <c r="B439" s="1"/>
      <c r="C439" s="257"/>
      <c r="D439" s="257"/>
      <c r="E439" s="1"/>
      <c r="F439" s="3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55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1"/>
      <c r="B440" s="1"/>
      <c r="C440" s="257"/>
      <c r="D440" s="257"/>
      <c r="E440" s="1"/>
      <c r="F440" s="3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55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1"/>
      <c r="B441" s="1"/>
      <c r="C441" s="257"/>
      <c r="D441" s="257"/>
      <c r="E441" s="1"/>
      <c r="F441" s="3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55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1"/>
      <c r="B442" s="1"/>
      <c r="C442" s="257"/>
      <c r="D442" s="257"/>
      <c r="E442" s="1"/>
      <c r="F442" s="3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55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1"/>
      <c r="B443" s="1"/>
      <c r="C443" s="257"/>
      <c r="D443" s="257"/>
      <c r="E443" s="1"/>
      <c r="F443" s="3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55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1"/>
      <c r="B444" s="1"/>
      <c r="C444" s="257"/>
      <c r="D444" s="257"/>
      <c r="E444" s="1"/>
      <c r="F444" s="3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55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1"/>
      <c r="B445" s="1"/>
      <c r="C445" s="257"/>
      <c r="D445" s="257"/>
      <c r="E445" s="1"/>
      <c r="F445" s="3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55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1"/>
      <c r="B446" s="1"/>
      <c r="C446" s="257"/>
      <c r="D446" s="257"/>
      <c r="E446" s="1"/>
      <c r="F446" s="3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55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1"/>
      <c r="B447" s="1"/>
      <c r="C447" s="257"/>
      <c r="D447" s="257"/>
      <c r="E447" s="1"/>
      <c r="F447" s="3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55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1"/>
      <c r="B448" s="1"/>
      <c r="C448" s="257"/>
      <c r="D448" s="257"/>
      <c r="E448" s="1"/>
      <c r="F448" s="3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55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1"/>
      <c r="B449" s="1"/>
      <c r="C449" s="257"/>
      <c r="D449" s="257"/>
      <c r="E449" s="1"/>
      <c r="F449" s="3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55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1"/>
      <c r="B450" s="1"/>
      <c r="C450" s="257"/>
      <c r="D450" s="257"/>
      <c r="E450" s="1"/>
      <c r="F450" s="3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55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1"/>
      <c r="B451" s="1"/>
      <c r="C451" s="257"/>
      <c r="D451" s="257"/>
      <c r="E451" s="1"/>
      <c r="F451" s="3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55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1"/>
      <c r="B452" s="1"/>
      <c r="C452" s="257"/>
      <c r="D452" s="257"/>
      <c r="E452" s="1"/>
      <c r="F452" s="3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55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1"/>
      <c r="B453" s="1"/>
      <c r="C453" s="257"/>
      <c r="D453" s="257"/>
      <c r="E453" s="1"/>
      <c r="F453" s="3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55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1"/>
      <c r="B454" s="1"/>
      <c r="C454" s="257"/>
      <c r="D454" s="257"/>
      <c r="E454" s="1"/>
      <c r="F454" s="3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55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1"/>
      <c r="B455" s="1"/>
      <c r="C455" s="257"/>
      <c r="D455" s="257"/>
      <c r="E455" s="1"/>
      <c r="F455" s="3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55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1"/>
      <c r="B456" s="1"/>
      <c r="C456" s="257"/>
      <c r="D456" s="257"/>
      <c r="E456" s="1"/>
      <c r="F456" s="3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55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1"/>
      <c r="B457" s="1"/>
      <c r="C457" s="257"/>
      <c r="D457" s="257"/>
      <c r="E457" s="1"/>
      <c r="F457" s="3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55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1"/>
      <c r="B458" s="1"/>
      <c r="C458" s="257"/>
      <c r="D458" s="257"/>
      <c r="E458" s="1"/>
      <c r="F458" s="3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55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1"/>
      <c r="B459" s="1"/>
      <c r="C459" s="257"/>
      <c r="D459" s="257"/>
      <c r="E459" s="1"/>
      <c r="F459" s="3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55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1"/>
      <c r="B460" s="1"/>
      <c r="C460" s="257"/>
      <c r="D460" s="257"/>
      <c r="E460" s="1"/>
      <c r="F460" s="3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55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1"/>
      <c r="B461" s="1"/>
      <c r="C461" s="257"/>
      <c r="D461" s="257"/>
      <c r="E461" s="1"/>
      <c r="F461" s="3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55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1"/>
      <c r="B462" s="1"/>
      <c r="C462" s="257"/>
      <c r="D462" s="257"/>
      <c r="E462" s="1"/>
      <c r="F462" s="3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55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1"/>
      <c r="B463" s="1"/>
      <c r="C463" s="257"/>
      <c r="D463" s="257"/>
      <c r="E463" s="1"/>
      <c r="F463" s="3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55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1"/>
      <c r="B464" s="1"/>
      <c r="C464" s="257"/>
      <c r="D464" s="257"/>
      <c r="E464" s="1"/>
      <c r="F464" s="3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55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1"/>
      <c r="B465" s="1"/>
      <c r="C465" s="257"/>
      <c r="D465" s="257"/>
      <c r="E465" s="1"/>
      <c r="F465" s="3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55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1"/>
      <c r="B466" s="1"/>
      <c r="C466" s="257"/>
      <c r="D466" s="257"/>
      <c r="E466" s="1"/>
      <c r="F466" s="3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55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1"/>
      <c r="B467" s="1"/>
      <c r="C467" s="257"/>
      <c r="D467" s="257"/>
      <c r="E467" s="1"/>
      <c r="F467" s="3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55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1"/>
      <c r="B468" s="1"/>
      <c r="C468" s="257"/>
      <c r="D468" s="257"/>
      <c r="E468" s="1"/>
      <c r="F468" s="3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55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1"/>
      <c r="B469" s="1"/>
      <c r="C469" s="257"/>
      <c r="D469" s="257"/>
      <c r="E469" s="1"/>
      <c r="F469" s="3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55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1"/>
      <c r="B470" s="1"/>
      <c r="C470" s="257"/>
      <c r="D470" s="257"/>
      <c r="E470" s="1"/>
      <c r="F470" s="3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55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1"/>
      <c r="B471" s="1"/>
      <c r="C471" s="257"/>
      <c r="D471" s="257"/>
      <c r="E471" s="1"/>
      <c r="F471" s="3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55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1"/>
      <c r="B472" s="1"/>
      <c r="C472" s="257"/>
      <c r="D472" s="257"/>
      <c r="E472" s="1"/>
      <c r="F472" s="3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55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1"/>
      <c r="B473" s="1"/>
      <c r="C473" s="257"/>
      <c r="D473" s="257"/>
      <c r="E473" s="1"/>
      <c r="F473" s="3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55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1"/>
      <c r="B474" s="1"/>
      <c r="C474" s="257"/>
      <c r="D474" s="257"/>
      <c r="E474" s="1"/>
      <c r="F474" s="3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55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1"/>
      <c r="B475" s="1"/>
      <c r="C475" s="257"/>
      <c r="D475" s="257"/>
      <c r="E475" s="1"/>
      <c r="F475" s="3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55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1"/>
      <c r="B476" s="1"/>
      <c r="C476" s="257"/>
      <c r="D476" s="257"/>
      <c r="E476" s="1"/>
      <c r="F476" s="3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55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1"/>
      <c r="B477" s="1"/>
      <c r="C477" s="257"/>
      <c r="D477" s="257"/>
      <c r="E477" s="1"/>
      <c r="F477" s="3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55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1"/>
      <c r="B478" s="1"/>
      <c r="C478" s="257"/>
      <c r="D478" s="257"/>
      <c r="E478" s="1"/>
      <c r="F478" s="3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55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1"/>
      <c r="B479" s="1"/>
      <c r="C479" s="257"/>
      <c r="D479" s="257"/>
      <c r="E479" s="1"/>
      <c r="F479" s="3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55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1"/>
      <c r="B480" s="1"/>
      <c r="C480" s="257"/>
      <c r="D480" s="257"/>
      <c r="E480" s="1"/>
      <c r="F480" s="3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55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1"/>
      <c r="B481" s="1"/>
      <c r="C481" s="257"/>
      <c r="D481" s="257"/>
      <c r="E481" s="1"/>
      <c r="F481" s="3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55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1"/>
      <c r="B482" s="1"/>
      <c r="C482" s="257"/>
      <c r="D482" s="257"/>
      <c r="E482" s="1"/>
      <c r="F482" s="3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55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1"/>
      <c r="B483" s="1"/>
      <c r="C483" s="257"/>
      <c r="D483" s="257"/>
      <c r="E483" s="1"/>
      <c r="F483" s="3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55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1"/>
      <c r="B484" s="1"/>
      <c r="C484" s="257"/>
      <c r="D484" s="257"/>
      <c r="E484" s="1"/>
      <c r="F484" s="3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55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1"/>
      <c r="B485" s="1"/>
      <c r="C485" s="257"/>
      <c r="D485" s="257"/>
      <c r="E485" s="1"/>
      <c r="F485" s="3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55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1"/>
      <c r="B486" s="1"/>
      <c r="C486" s="257"/>
      <c r="D486" s="257"/>
      <c r="E486" s="1"/>
      <c r="F486" s="3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55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1"/>
      <c r="B487" s="1"/>
      <c r="C487" s="257"/>
      <c r="D487" s="257"/>
      <c r="E487" s="1"/>
      <c r="F487" s="3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55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1"/>
      <c r="B488" s="1"/>
      <c r="C488" s="257"/>
      <c r="D488" s="257"/>
      <c r="E488" s="1"/>
      <c r="F488" s="3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55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1"/>
      <c r="B489" s="1"/>
      <c r="C489" s="257"/>
      <c r="D489" s="257"/>
      <c r="E489" s="1"/>
      <c r="F489" s="3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55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1"/>
      <c r="B490" s="1"/>
      <c r="C490" s="257"/>
      <c r="D490" s="257"/>
      <c r="E490" s="1"/>
      <c r="F490" s="3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55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1"/>
      <c r="B491" s="1"/>
      <c r="C491" s="257"/>
      <c r="D491" s="257"/>
      <c r="E491" s="1"/>
      <c r="F491" s="3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55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1"/>
      <c r="B492" s="1"/>
      <c r="C492" s="257"/>
      <c r="D492" s="257"/>
      <c r="E492" s="1"/>
      <c r="F492" s="3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55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1"/>
      <c r="B493" s="1"/>
      <c r="C493" s="257"/>
      <c r="D493" s="257"/>
      <c r="E493" s="1"/>
      <c r="F493" s="3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55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1"/>
      <c r="B494" s="1"/>
      <c r="C494" s="257"/>
      <c r="D494" s="257"/>
      <c r="E494" s="1"/>
      <c r="F494" s="3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55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1"/>
      <c r="B495" s="1"/>
      <c r="C495" s="257"/>
      <c r="D495" s="257"/>
      <c r="E495" s="1"/>
      <c r="F495" s="3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55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1"/>
      <c r="B496" s="1"/>
      <c r="C496" s="257"/>
      <c r="D496" s="257"/>
      <c r="E496" s="1"/>
      <c r="F496" s="3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55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1"/>
      <c r="B497" s="1"/>
      <c r="C497" s="257"/>
      <c r="D497" s="257"/>
      <c r="E497" s="1"/>
      <c r="F497" s="3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55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1"/>
      <c r="B498" s="1"/>
      <c r="C498" s="257"/>
      <c r="D498" s="257"/>
      <c r="E498" s="1"/>
      <c r="F498" s="3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55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1"/>
      <c r="B499" s="1"/>
      <c r="C499" s="257"/>
      <c r="D499" s="257"/>
      <c r="E499" s="1"/>
      <c r="F499" s="3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55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1"/>
      <c r="B500" s="1"/>
      <c r="C500" s="257"/>
      <c r="D500" s="257"/>
      <c r="E500" s="1"/>
      <c r="F500" s="3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55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1"/>
      <c r="B501" s="1"/>
      <c r="C501" s="257"/>
      <c r="D501" s="257"/>
      <c r="E501" s="1"/>
      <c r="F501" s="3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55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1"/>
      <c r="B502" s="1"/>
      <c r="C502" s="257"/>
      <c r="D502" s="257"/>
      <c r="E502" s="1"/>
      <c r="F502" s="3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55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1"/>
      <c r="B503" s="1"/>
      <c r="C503" s="257"/>
      <c r="D503" s="257"/>
      <c r="E503" s="1"/>
      <c r="F503" s="3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55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1"/>
      <c r="B504" s="1"/>
      <c r="C504" s="257"/>
      <c r="D504" s="257"/>
      <c r="E504" s="1"/>
      <c r="F504" s="3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55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1"/>
      <c r="B505" s="1"/>
      <c r="C505" s="257"/>
      <c r="D505" s="257"/>
      <c r="E505" s="1"/>
      <c r="F505" s="3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55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1"/>
      <c r="B506" s="1"/>
      <c r="C506" s="257"/>
      <c r="D506" s="257"/>
      <c r="E506" s="1"/>
      <c r="F506" s="3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55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1"/>
      <c r="B507" s="1"/>
      <c r="C507" s="257"/>
      <c r="D507" s="257"/>
      <c r="E507" s="1"/>
      <c r="F507" s="3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55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1"/>
      <c r="B508" s="1"/>
      <c r="C508" s="257"/>
      <c r="D508" s="257"/>
      <c r="E508" s="1"/>
      <c r="F508" s="3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55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1"/>
      <c r="B509" s="1"/>
      <c r="C509" s="257"/>
      <c r="D509" s="257"/>
      <c r="E509" s="1"/>
      <c r="F509" s="3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55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1"/>
      <c r="B510" s="1"/>
      <c r="C510" s="257"/>
      <c r="D510" s="257"/>
      <c r="E510" s="1"/>
      <c r="F510" s="3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55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1"/>
      <c r="B511" s="1"/>
      <c r="C511" s="257"/>
      <c r="D511" s="257"/>
      <c r="E511" s="1"/>
      <c r="F511" s="3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55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1"/>
      <c r="B512" s="1"/>
      <c r="C512" s="257"/>
      <c r="D512" s="257"/>
      <c r="E512" s="1"/>
      <c r="F512" s="3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55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1"/>
      <c r="B513" s="1"/>
      <c r="C513" s="257"/>
      <c r="D513" s="257"/>
      <c r="E513" s="1"/>
      <c r="F513" s="3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55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1"/>
      <c r="B514" s="1"/>
      <c r="C514" s="257"/>
      <c r="D514" s="257"/>
      <c r="E514" s="1"/>
      <c r="F514" s="3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55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1"/>
      <c r="B515" s="1"/>
      <c r="C515" s="257"/>
      <c r="D515" s="257"/>
      <c r="E515" s="1"/>
      <c r="F515" s="3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55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1"/>
      <c r="B516" s="1"/>
      <c r="C516" s="257"/>
      <c r="D516" s="257"/>
      <c r="E516" s="1"/>
      <c r="F516" s="3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55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1"/>
      <c r="B517" s="1"/>
      <c r="C517" s="257"/>
      <c r="D517" s="257"/>
      <c r="E517" s="1"/>
      <c r="F517" s="3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55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1"/>
      <c r="B518" s="1"/>
      <c r="C518" s="257"/>
      <c r="D518" s="257"/>
      <c r="E518" s="1"/>
      <c r="F518" s="3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55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1"/>
      <c r="B519" s="1"/>
      <c r="C519" s="257"/>
      <c r="D519" s="257"/>
      <c r="E519" s="1"/>
      <c r="F519" s="3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55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1"/>
      <c r="B520" s="1"/>
      <c r="C520" s="257"/>
      <c r="D520" s="257"/>
      <c r="E520" s="1"/>
      <c r="F520" s="3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55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1"/>
      <c r="B521" s="1"/>
      <c r="C521" s="257"/>
      <c r="D521" s="257"/>
      <c r="E521" s="1"/>
      <c r="F521" s="3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55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1"/>
      <c r="B522" s="1"/>
      <c r="C522" s="257"/>
      <c r="D522" s="257"/>
      <c r="E522" s="1"/>
      <c r="F522" s="3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55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1"/>
      <c r="B523" s="1"/>
      <c r="C523" s="257"/>
      <c r="D523" s="257"/>
      <c r="E523" s="1"/>
      <c r="F523" s="3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55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1"/>
      <c r="B524" s="1"/>
      <c r="C524" s="257"/>
      <c r="D524" s="257"/>
      <c r="E524" s="1"/>
      <c r="F524" s="3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55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1"/>
      <c r="B525" s="1"/>
      <c r="C525" s="257"/>
      <c r="D525" s="257"/>
      <c r="E525" s="1"/>
      <c r="F525" s="3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55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1"/>
      <c r="B526" s="1"/>
      <c r="C526" s="257"/>
      <c r="D526" s="257"/>
      <c r="E526" s="1"/>
      <c r="F526" s="3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55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1"/>
      <c r="B527" s="1"/>
      <c r="C527" s="257"/>
      <c r="D527" s="257"/>
      <c r="E527" s="1"/>
      <c r="F527" s="3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55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1"/>
      <c r="B528" s="1"/>
      <c r="C528" s="257"/>
      <c r="D528" s="257"/>
      <c r="E528" s="1"/>
      <c r="F528" s="3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55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1"/>
      <c r="B529" s="1"/>
      <c r="C529" s="257"/>
      <c r="D529" s="257"/>
      <c r="E529" s="1"/>
      <c r="F529" s="3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55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1"/>
      <c r="B530" s="1"/>
      <c r="C530" s="257"/>
      <c r="D530" s="257"/>
      <c r="E530" s="1"/>
      <c r="F530" s="3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55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1"/>
      <c r="B531" s="1"/>
      <c r="C531" s="257"/>
      <c r="D531" s="257"/>
      <c r="E531" s="1"/>
      <c r="F531" s="3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55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1"/>
      <c r="B532" s="1"/>
      <c r="C532" s="257"/>
      <c r="D532" s="257"/>
      <c r="E532" s="1"/>
      <c r="F532" s="3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55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1"/>
      <c r="B533" s="1"/>
      <c r="C533" s="257"/>
      <c r="D533" s="257"/>
      <c r="E533" s="1"/>
      <c r="F533" s="3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55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1"/>
      <c r="B534" s="1"/>
      <c r="C534" s="257"/>
      <c r="D534" s="257"/>
      <c r="E534" s="1"/>
      <c r="F534" s="3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55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1"/>
      <c r="B535" s="1"/>
      <c r="C535" s="257"/>
      <c r="D535" s="257"/>
      <c r="E535" s="1"/>
      <c r="F535" s="3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55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1"/>
      <c r="B536" s="1"/>
      <c r="C536" s="257"/>
      <c r="D536" s="257"/>
      <c r="E536" s="1"/>
      <c r="F536" s="3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55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1"/>
      <c r="B537" s="1"/>
      <c r="C537" s="257"/>
      <c r="D537" s="257"/>
      <c r="E537" s="1"/>
      <c r="F537" s="3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55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1"/>
      <c r="B538" s="1"/>
      <c r="C538" s="257"/>
      <c r="D538" s="257"/>
      <c r="E538" s="1"/>
      <c r="F538" s="3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55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1"/>
      <c r="B539" s="1"/>
      <c r="C539" s="257"/>
      <c r="D539" s="257"/>
      <c r="E539" s="1"/>
      <c r="F539" s="3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55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1"/>
      <c r="B540" s="1"/>
      <c r="C540" s="257"/>
      <c r="D540" s="257"/>
      <c r="E540" s="1"/>
      <c r="F540" s="3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55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1"/>
      <c r="B541" s="1"/>
      <c r="C541" s="257"/>
      <c r="D541" s="257"/>
      <c r="E541" s="1"/>
      <c r="F541" s="3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55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1"/>
      <c r="B542" s="1"/>
      <c r="C542" s="257"/>
      <c r="D542" s="257"/>
      <c r="E542" s="1"/>
      <c r="F542" s="3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55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1"/>
      <c r="B543" s="1"/>
      <c r="C543" s="257"/>
      <c r="D543" s="257"/>
      <c r="E543" s="1"/>
      <c r="F543" s="3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55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1"/>
      <c r="B544" s="1"/>
      <c r="C544" s="257"/>
      <c r="D544" s="257"/>
      <c r="E544" s="1"/>
      <c r="F544" s="3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55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1"/>
      <c r="B545" s="1"/>
      <c r="C545" s="257"/>
      <c r="D545" s="257"/>
      <c r="E545" s="1"/>
      <c r="F545" s="3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55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1"/>
      <c r="B546" s="1"/>
      <c r="C546" s="257"/>
      <c r="D546" s="257"/>
      <c r="E546" s="1"/>
      <c r="F546" s="3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55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1"/>
      <c r="B547" s="1"/>
      <c r="C547" s="257"/>
      <c r="D547" s="257"/>
      <c r="E547" s="1"/>
      <c r="F547" s="3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55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1"/>
      <c r="B548" s="1"/>
      <c r="C548" s="257"/>
      <c r="D548" s="257"/>
      <c r="E548" s="1"/>
      <c r="F548" s="3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55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1"/>
      <c r="B549" s="1"/>
      <c r="C549" s="257"/>
      <c r="D549" s="257"/>
      <c r="E549" s="1"/>
      <c r="F549" s="3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55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1"/>
      <c r="B550" s="1"/>
      <c r="C550" s="257"/>
      <c r="D550" s="257"/>
      <c r="E550" s="1"/>
      <c r="F550" s="3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55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1"/>
      <c r="B551" s="1"/>
      <c r="C551" s="257"/>
      <c r="D551" s="257"/>
      <c r="E551" s="1"/>
      <c r="F551" s="3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55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1"/>
      <c r="B552" s="1"/>
      <c r="C552" s="257"/>
      <c r="D552" s="257"/>
      <c r="E552" s="1"/>
      <c r="F552" s="3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55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1"/>
      <c r="B553" s="1"/>
      <c r="C553" s="257"/>
      <c r="D553" s="257"/>
      <c r="E553" s="1"/>
      <c r="F553" s="3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55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1"/>
      <c r="B554" s="1"/>
      <c r="C554" s="257"/>
      <c r="D554" s="257"/>
      <c r="E554" s="1"/>
      <c r="F554" s="3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55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1"/>
      <c r="B555" s="1"/>
      <c r="C555" s="257"/>
      <c r="D555" s="257"/>
      <c r="E555" s="1"/>
      <c r="F555" s="3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55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1"/>
      <c r="B556" s="1"/>
      <c r="C556" s="257"/>
      <c r="D556" s="257"/>
      <c r="E556" s="1"/>
      <c r="F556" s="3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55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1"/>
      <c r="B557" s="1"/>
      <c r="C557" s="257"/>
      <c r="D557" s="257"/>
      <c r="E557" s="1"/>
      <c r="F557" s="3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55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1"/>
      <c r="B558" s="1"/>
      <c r="C558" s="257"/>
      <c r="D558" s="257"/>
      <c r="E558" s="1"/>
      <c r="F558" s="3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55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1"/>
      <c r="B559" s="1"/>
      <c r="C559" s="257"/>
      <c r="D559" s="257"/>
      <c r="E559" s="1"/>
      <c r="F559" s="3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55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1"/>
      <c r="B560" s="1"/>
      <c r="C560" s="257"/>
      <c r="D560" s="257"/>
      <c r="E560" s="1"/>
      <c r="F560" s="3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55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1"/>
      <c r="B561" s="1"/>
      <c r="C561" s="257"/>
      <c r="D561" s="257"/>
      <c r="E561" s="1"/>
      <c r="F561" s="3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55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1"/>
      <c r="B562" s="1"/>
      <c r="C562" s="257"/>
      <c r="D562" s="257"/>
      <c r="E562" s="1"/>
      <c r="F562" s="3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55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1"/>
      <c r="B563" s="1"/>
      <c r="C563" s="257"/>
      <c r="D563" s="257"/>
      <c r="E563" s="1"/>
      <c r="F563" s="3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55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1"/>
      <c r="B564" s="1"/>
      <c r="C564" s="257"/>
      <c r="D564" s="257"/>
      <c r="E564" s="1"/>
      <c r="F564" s="3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55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1"/>
      <c r="B565" s="1"/>
      <c r="C565" s="257"/>
      <c r="D565" s="257"/>
      <c r="E565" s="1"/>
      <c r="F565" s="3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55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1"/>
      <c r="B566" s="1"/>
      <c r="C566" s="257"/>
      <c r="D566" s="257"/>
      <c r="E566" s="1"/>
      <c r="F566" s="3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55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1"/>
      <c r="B567" s="1"/>
      <c r="C567" s="257"/>
      <c r="D567" s="257"/>
      <c r="E567" s="1"/>
      <c r="F567" s="3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55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1"/>
      <c r="B568" s="1"/>
      <c r="C568" s="257"/>
      <c r="D568" s="257"/>
      <c r="E568" s="1"/>
      <c r="F568" s="3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55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1"/>
      <c r="B569" s="1"/>
      <c r="C569" s="257"/>
      <c r="D569" s="257"/>
      <c r="E569" s="1"/>
      <c r="F569" s="3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55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1"/>
      <c r="B570" s="1"/>
      <c r="C570" s="257"/>
      <c r="D570" s="257"/>
      <c r="E570" s="1"/>
      <c r="F570" s="3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55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1"/>
      <c r="B571" s="1"/>
      <c r="C571" s="257"/>
      <c r="D571" s="257"/>
      <c r="E571" s="1"/>
      <c r="F571" s="3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55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1"/>
      <c r="B572" s="1"/>
      <c r="C572" s="257"/>
      <c r="D572" s="257"/>
      <c r="E572" s="1"/>
      <c r="F572" s="3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55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1"/>
      <c r="B573" s="1"/>
      <c r="C573" s="257"/>
      <c r="D573" s="257"/>
      <c r="E573" s="1"/>
      <c r="F573" s="3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55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1"/>
      <c r="B574" s="1"/>
      <c r="C574" s="257"/>
      <c r="D574" s="257"/>
      <c r="E574" s="1"/>
      <c r="F574" s="3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55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1"/>
      <c r="B575" s="1"/>
      <c r="C575" s="257"/>
      <c r="D575" s="257"/>
      <c r="E575" s="1"/>
      <c r="F575" s="3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55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1"/>
      <c r="B576" s="1"/>
      <c r="C576" s="257"/>
      <c r="D576" s="257"/>
      <c r="E576" s="1"/>
      <c r="F576" s="3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55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1"/>
      <c r="B577" s="1"/>
      <c r="C577" s="257"/>
      <c r="D577" s="257"/>
      <c r="E577" s="1"/>
      <c r="F577" s="3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55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1"/>
      <c r="B578" s="1"/>
      <c r="C578" s="257"/>
      <c r="D578" s="257"/>
      <c r="E578" s="1"/>
      <c r="F578" s="3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55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1"/>
      <c r="B579" s="1"/>
      <c r="C579" s="257"/>
      <c r="D579" s="257"/>
      <c r="E579" s="1"/>
      <c r="F579" s="3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55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1"/>
      <c r="B580" s="1"/>
      <c r="C580" s="257"/>
      <c r="D580" s="257"/>
      <c r="E580" s="1"/>
      <c r="F580" s="3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55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1"/>
      <c r="B581" s="1"/>
      <c r="C581" s="257"/>
      <c r="D581" s="257"/>
      <c r="E581" s="1"/>
      <c r="F581" s="3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55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1"/>
      <c r="B582" s="1"/>
      <c r="C582" s="257"/>
      <c r="D582" s="257"/>
      <c r="E582" s="1"/>
      <c r="F582" s="3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55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1"/>
      <c r="B583" s="1"/>
      <c r="C583" s="257"/>
      <c r="D583" s="257"/>
      <c r="E583" s="1"/>
      <c r="F583" s="3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55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1"/>
      <c r="B584" s="1"/>
      <c r="C584" s="257"/>
      <c r="D584" s="257"/>
      <c r="E584" s="1"/>
      <c r="F584" s="3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55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1"/>
      <c r="B585" s="1"/>
      <c r="C585" s="257"/>
      <c r="D585" s="257"/>
      <c r="E585" s="1"/>
      <c r="F585" s="3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55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1"/>
      <c r="B586" s="1"/>
      <c r="C586" s="257"/>
      <c r="D586" s="257"/>
      <c r="E586" s="1"/>
      <c r="F586" s="3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55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1"/>
      <c r="B587" s="1"/>
      <c r="C587" s="257"/>
      <c r="D587" s="257"/>
      <c r="E587" s="1"/>
      <c r="F587" s="3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55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1"/>
      <c r="B588" s="1"/>
      <c r="C588" s="257"/>
      <c r="D588" s="257"/>
      <c r="E588" s="1"/>
      <c r="F588" s="3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55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1"/>
      <c r="B589" s="1"/>
      <c r="C589" s="257"/>
      <c r="D589" s="257"/>
      <c r="E589" s="1"/>
      <c r="F589" s="3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55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1"/>
      <c r="B590" s="1"/>
      <c r="C590" s="257"/>
      <c r="D590" s="257"/>
      <c r="E590" s="1"/>
      <c r="F590" s="3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55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1"/>
      <c r="B591" s="1"/>
      <c r="C591" s="257"/>
      <c r="D591" s="257"/>
      <c r="E591" s="1"/>
      <c r="F591" s="3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55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1"/>
      <c r="B592" s="1"/>
      <c r="C592" s="257"/>
      <c r="D592" s="257"/>
      <c r="E592" s="1"/>
      <c r="F592" s="3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55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1"/>
      <c r="B593" s="1"/>
      <c r="C593" s="257"/>
      <c r="D593" s="257"/>
      <c r="E593" s="1"/>
      <c r="F593" s="3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55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1"/>
      <c r="B594" s="1"/>
      <c r="C594" s="257"/>
      <c r="D594" s="257"/>
      <c r="E594" s="1"/>
      <c r="F594" s="3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55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1"/>
      <c r="B595" s="1"/>
      <c r="C595" s="257"/>
      <c r="D595" s="257"/>
      <c r="E595" s="1"/>
      <c r="F595" s="3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55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1"/>
      <c r="B596" s="1"/>
      <c r="C596" s="257"/>
      <c r="D596" s="257"/>
      <c r="E596" s="1"/>
      <c r="F596" s="3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55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1"/>
      <c r="B597" s="1"/>
      <c r="C597" s="257"/>
      <c r="D597" s="257"/>
      <c r="E597" s="1"/>
      <c r="F597" s="3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55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1"/>
      <c r="B598" s="1"/>
      <c r="C598" s="257"/>
      <c r="D598" s="257"/>
      <c r="E598" s="1"/>
      <c r="F598" s="3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55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1"/>
      <c r="B599" s="1"/>
      <c r="C599" s="257"/>
      <c r="D599" s="257"/>
      <c r="E599" s="1"/>
      <c r="F599" s="3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55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1"/>
      <c r="B600" s="1"/>
      <c r="C600" s="257"/>
      <c r="D600" s="257"/>
      <c r="E600" s="1"/>
      <c r="F600" s="3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55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1"/>
      <c r="B601" s="1"/>
      <c r="C601" s="257"/>
      <c r="D601" s="257"/>
      <c r="E601" s="1"/>
      <c r="F601" s="3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55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1"/>
      <c r="B602" s="1"/>
      <c r="C602" s="257"/>
      <c r="D602" s="257"/>
      <c r="E602" s="1"/>
      <c r="F602" s="3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55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1"/>
      <c r="B603" s="1"/>
      <c r="C603" s="257"/>
      <c r="D603" s="257"/>
      <c r="E603" s="1"/>
      <c r="F603" s="3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55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1"/>
      <c r="B604" s="1"/>
      <c r="C604" s="257"/>
      <c r="D604" s="257"/>
      <c r="E604" s="1"/>
      <c r="F604" s="3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55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1"/>
      <c r="B605" s="1"/>
      <c r="C605" s="257"/>
      <c r="D605" s="257"/>
      <c r="E605" s="1"/>
      <c r="F605" s="3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55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1"/>
      <c r="B606" s="1"/>
      <c r="C606" s="257"/>
      <c r="D606" s="257"/>
      <c r="E606" s="1"/>
      <c r="F606" s="3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55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1"/>
      <c r="B607" s="1"/>
      <c r="C607" s="257"/>
      <c r="D607" s="257"/>
      <c r="E607" s="1"/>
      <c r="F607" s="3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55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1"/>
      <c r="B608" s="1"/>
      <c r="C608" s="257"/>
      <c r="D608" s="257"/>
      <c r="E608" s="1"/>
      <c r="F608" s="3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55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1"/>
      <c r="B609" s="1"/>
      <c r="C609" s="257"/>
      <c r="D609" s="257"/>
      <c r="E609" s="1"/>
      <c r="F609" s="3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55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1"/>
      <c r="B610" s="1"/>
      <c r="C610" s="257"/>
      <c r="D610" s="257"/>
      <c r="E610" s="1"/>
      <c r="F610" s="3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55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1"/>
      <c r="B611" s="1"/>
      <c r="C611" s="257"/>
      <c r="D611" s="257"/>
      <c r="E611" s="1"/>
      <c r="F611" s="3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55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1"/>
      <c r="B612" s="1"/>
      <c r="C612" s="257"/>
      <c r="D612" s="257"/>
      <c r="E612" s="1"/>
      <c r="F612" s="3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55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1"/>
      <c r="B613" s="1"/>
      <c r="C613" s="257"/>
      <c r="D613" s="257"/>
      <c r="E613" s="1"/>
      <c r="F613" s="3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55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1"/>
      <c r="B614" s="1"/>
      <c r="C614" s="257"/>
      <c r="D614" s="257"/>
      <c r="E614" s="1"/>
      <c r="F614" s="3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55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1"/>
      <c r="B615" s="1"/>
      <c r="C615" s="257"/>
      <c r="D615" s="257"/>
      <c r="E615" s="1"/>
      <c r="F615" s="3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55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1"/>
      <c r="B616" s="1"/>
      <c r="C616" s="257"/>
      <c r="D616" s="257"/>
      <c r="E616" s="1"/>
      <c r="F616" s="3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55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1"/>
      <c r="B617" s="1"/>
      <c r="C617" s="257"/>
      <c r="D617" s="257"/>
      <c r="E617" s="1"/>
      <c r="F617" s="3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55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1"/>
      <c r="B618" s="1"/>
      <c r="C618" s="257"/>
      <c r="D618" s="257"/>
      <c r="E618" s="1"/>
      <c r="F618" s="3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55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1"/>
      <c r="B619" s="1"/>
      <c r="C619" s="257"/>
      <c r="D619" s="257"/>
      <c r="E619" s="1"/>
      <c r="F619" s="3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55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1"/>
      <c r="B620" s="1"/>
      <c r="C620" s="257"/>
      <c r="D620" s="257"/>
      <c r="E620" s="1"/>
      <c r="F620" s="3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55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1"/>
      <c r="B621" s="1"/>
      <c r="C621" s="257"/>
      <c r="D621" s="257"/>
      <c r="E621" s="1"/>
      <c r="F621" s="3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55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1"/>
      <c r="B622" s="1"/>
      <c r="C622" s="257"/>
      <c r="D622" s="257"/>
      <c r="E622" s="1"/>
      <c r="F622" s="3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55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1"/>
      <c r="B623" s="1"/>
      <c r="C623" s="257"/>
      <c r="D623" s="257"/>
      <c r="E623" s="1"/>
      <c r="F623" s="3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55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1"/>
      <c r="B624" s="1"/>
      <c r="C624" s="257"/>
      <c r="D624" s="257"/>
      <c r="E624" s="1"/>
      <c r="F624" s="3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55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1"/>
      <c r="B625" s="1"/>
      <c r="C625" s="257"/>
      <c r="D625" s="257"/>
      <c r="E625" s="1"/>
      <c r="F625" s="3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55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1"/>
      <c r="B626" s="1"/>
      <c r="C626" s="257"/>
      <c r="D626" s="257"/>
      <c r="E626" s="1"/>
      <c r="F626" s="3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55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1"/>
      <c r="B627" s="1"/>
      <c r="C627" s="257"/>
      <c r="D627" s="257"/>
      <c r="E627" s="1"/>
      <c r="F627" s="3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55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1"/>
      <c r="B628" s="1"/>
      <c r="C628" s="257"/>
      <c r="D628" s="257"/>
      <c r="E628" s="1"/>
      <c r="F628" s="3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55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1"/>
      <c r="B629" s="1"/>
      <c r="C629" s="257"/>
      <c r="D629" s="257"/>
      <c r="E629" s="1"/>
      <c r="F629" s="3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55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1"/>
      <c r="B630" s="1"/>
      <c r="C630" s="257"/>
      <c r="D630" s="257"/>
      <c r="E630" s="1"/>
      <c r="F630" s="3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55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1"/>
      <c r="B631" s="1"/>
      <c r="C631" s="257"/>
      <c r="D631" s="257"/>
      <c r="E631" s="1"/>
      <c r="F631" s="3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55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1"/>
      <c r="B632" s="1"/>
      <c r="C632" s="257"/>
      <c r="D632" s="257"/>
      <c r="E632" s="1"/>
      <c r="F632" s="3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55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1"/>
      <c r="B633" s="1"/>
      <c r="C633" s="257"/>
      <c r="D633" s="257"/>
      <c r="E633" s="1"/>
      <c r="F633" s="3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55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1"/>
      <c r="B634" s="1"/>
      <c r="C634" s="257"/>
      <c r="D634" s="257"/>
      <c r="E634" s="1"/>
      <c r="F634" s="3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55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1"/>
      <c r="B635" s="1"/>
      <c r="C635" s="257"/>
      <c r="D635" s="257"/>
      <c r="E635" s="1"/>
      <c r="F635" s="3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55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1"/>
      <c r="B636" s="1"/>
      <c r="C636" s="257"/>
      <c r="D636" s="257"/>
      <c r="E636" s="1"/>
      <c r="F636" s="3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55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1"/>
      <c r="B637" s="1"/>
      <c r="C637" s="257"/>
      <c r="D637" s="257"/>
      <c r="E637" s="1"/>
      <c r="F637" s="3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55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1"/>
      <c r="B638" s="1"/>
      <c r="C638" s="257"/>
      <c r="D638" s="257"/>
      <c r="E638" s="1"/>
      <c r="F638" s="3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55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1"/>
      <c r="B639" s="1"/>
      <c r="C639" s="257"/>
      <c r="D639" s="257"/>
      <c r="E639" s="1"/>
      <c r="F639" s="3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55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1"/>
      <c r="B640" s="1"/>
      <c r="C640" s="257"/>
      <c r="D640" s="257"/>
      <c r="E640" s="1"/>
      <c r="F640" s="3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55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1"/>
      <c r="B641" s="1"/>
      <c r="C641" s="257"/>
      <c r="D641" s="257"/>
      <c r="E641" s="1"/>
      <c r="F641" s="3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55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1"/>
      <c r="B642" s="1"/>
      <c r="C642" s="257"/>
      <c r="D642" s="257"/>
      <c r="E642" s="1"/>
      <c r="F642" s="3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55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1"/>
      <c r="B643" s="1"/>
      <c r="C643" s="257"/>
      <c r="D643" s="257"/>
      <c r="E643" s="1"/>
      <c r="F643" s="3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55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1"/>
      <c r="B644" s="1"/>
      <c r="C644" s="257"/>
      <c r="D644" s="257"/>
      <c r="E644" s="1"/>
      <c r="F644" s="3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55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1"/>
      <c r="B645" s="1"/>
      <c r="C645" s="257"/>
      <c r="D645" s="257"/>
      <c r="E645" s="1"/>
      <c r="F645" s="3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55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1"/>
      <c r="B646" s="1"/>
      <c r="C646" s="257"/>
      <c r="D646" s="257"/>
      <c r="E646" s="1"/>
      <c r="F646" s="3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55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1"/>
      <c r="B647" s="1"/>
      <c r="C647" s="257"/>
      <c r="D647" s="257"/>
      <c r="E647" s="1"/>
      <c r="F647" s="3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55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1"/>
      <c r="B648" s="1"/>
      <c r="C648" s="257"/>
      <c r="D648" s="257"/>
      <c r="E648" s="1"/>
      <c r="F648" s="3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55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1"/>
      <c r="B649" s="1"/>
      <c r="C649" s="257"/>
      <c r="D649" s="257"/>
      <c r="E649" s="1"/>
      <c r="F649" s="3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55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1"/>
      <c r="B650" s="1"/>
      <c r="C650" s="257"/>
      <c r="D650" s="257"/>
      <c r="E650" s="1"/>
      <c r="F650" s="3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55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1"/>
      <c r="B651" s="1"/>
      <c r="C651" s="257"/>
      <c r="D651" s="257"/>
      <c r="E651" s="1"/>
      <c r="F651" s="3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55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1"/>
      <c r="B652" s="1"/>
      <c r="C652" s="257"/>
      <c r="D652" s="257"/>
      <c r="E652" s="1"/>
      <c r="F652" s="3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55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1"/>
      <c r="B653" s="1"/>
      <c r="C653" s="257"/>
      <c r="D653" s="257"/>
      <c r="E653" s="1"/>
      <c r="F653" s="3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55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1"/>
      <c r="B654" s="1"/>
      <c r="C654" s="257"/>
      <c r="D654" s="257"/>
      <c r="E654" s="1"/>
      <c r="F654" s="3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55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1"/>
      <c r="B655" s="1"/>
      <c r="C655" s="257"/>
      <c r="D655" s="257"/>
      <c r="E655" s="1"/>
      <c r="F655" s="3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55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1"/>
      <c r="B656" s="1"/>
      <c r="C656" s="257"/>
      <c r="D656" s="257"/>
      <c r="E656" s="1"/>
      <c r="F656" s="3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55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1"/>
      <c r="B657" s="1"/>
      <c r="C657" s="257"/>
      <c r="D657" s="257"/>
      <c r="E657" s="1"/>
      <c r="F657" s="3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55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1"/>
      <c r="B658" s="1"/>
      <c r="C658" s="257"/>
      <c r="D658" s="257"/>
      <c r="E658" s="1"/>
      <c r="F658" s="3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55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1"/>
      <c r="B659" s="1"/>
      <c r="C659" s="257"/>
      <c r="D659" s="257"/>
      <c r="E659" s="1"/>
      <c r="F659" s="3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55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1"/>
      <c r="B660" s="1"/>
      <c r="C660" s="257"/>
      <c r="D660" s="257"/>
      <c r="E660" s="1"/>
      <c r="F660" s="3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55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1"/>
      <c r="B661" s="1"/>
      <c r="C661" s="257"/>
      <c r="D661" s="257"/>
      <c r="E661" s="1"/>
      <c r="F661" s="3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55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1"/>
      <c r="B662" s="1"/>
      <c r="C662" s="257"/>
      <c r="D662" s="257"/>
      <c r="E662" s="1"/>
      <c r="F662" s="3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55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1"/>
      <c r="B663" s="1"/>
      <c r="C663" s="257"/>
      <c r="D663" s="257"/>
      <c r="E663" s="1"/>
      <c r="F663" s="3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55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1"/>
      <c r="B664" s="1"/>
      <c r="C664" s="257"/>
      <c r="D664" s="257"/>
      <c r="E664" s="1"/>
      <c r="F664" s="3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55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1"/>
      <c r="B665" s="1"/>
      <c r="C665" s="257"/>
      <c r="D665" s="257"/>
      <c r="E665" s="1"/>
      <c r="F665" s="3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55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1"/>
      <c r="B666" s="1"/>
      <c r="C666" s="257"/>
      <c r="D666" s="257"/>
      <c r="E666" s="1"/>
      <c r="F666" s="3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55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1"/>
      <c r="B667" s="1"/>
      <c r="C667" s="257"/>
      <c r="D667" s="257"/>
      <c r="E667" s="1"/>
      <c r="F667" s="3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55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1"/>
      <c r="B668" s="1"/>
      <c r="C668" s="257"/>
      <c r="D668" s="257"/>
      <c r="E668" s="1"/>
      <c r="F668" s="3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55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1"/>
      <c r="B669" s="1"/>
      <c r="C669" s="257"/>
      <c r="D669" s="257"/>
      <c r="E669" s="1"/>
      <c r="F669" s="3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55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1"/>
      <c r="B670" s="1"/>
      <c r="C670" s="257"/>
      <c r="D670" s="257"/>
      <c r="E670" s="1"/>
      <c r="F670" s="3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55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1"/>
      <c r="B671" s="1"/>
      <c r="C671" s="257"/>
      <c r="D671" s="257"/>
      <c r="E671" s="1"/>
      <c r="F671" s="3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55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1"/>
      <c r="B672" s="1"/>
      <c r="C672" s="257"/>
      <c r="D672" s="257"/>
      <c r="E672" s="1"/>
      <c r="F672" s="3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55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1"/>
      <c r="B673" s="1"/>
      <c r="C673" s="257"/>
      <c r="D673" s="257"/>
      <c r="E673" s="1"/>
      <c r="F673" s="3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55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1"/>
      <c r="B674" s="1"/>
      <c r="C674" s="257"/>
      <c r="D674" s="257"/>
      <c r="E674" s="1"/>
      <c r="F674" s="3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55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1"/>
      <c r="B675" s="1"/>
      <c r="C675" s="257"/>
      <c r="D675" s="257"/>
      <c r="E675" s="1"/>
      <c r="F675" s="3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55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1"/>
      <c r="B676" s="1"/>
      <c r="C676" s="257"/>
      <c r="D676" s="257"/>
      <c r="E676" s="1"/>
      <c r="F676" s="3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55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1"/>
      <c r="B677" s="1"/>
      <c r="C677" s="257"/>
      <c r="D677" s="257"/>
      <c r="E677" s="1"/>
      <c r="F677" s="3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55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1"/>
      <c r="B678" s="1"/>
      <c r="C678" s="257"/>
      <c r="D678" s="257"/>
      <c r="E678" s="1"/>
      <c r="F678" s="3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55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1"/>
      <c r="B679" s="1"/>
      <c r="C679" s="257"/>
      <c r="D679" s="257"/>
      <c r="E679" s="1"/>
      <c r="F679" s="3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55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1"/>
      <c r="B680" s="1"/>
      <c r="C680" s="257"/>
      <c r="D680" s="257"/>
      <c r="E680" s="1"/>
      <c r="F680" s="3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55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1"/>
      <c r="B681" s="1"/>
      <c r="C681" s="257"/>
      <c r="D681" s="257"/>
      <c r="E681" s="1"/>
      <c r="F681" s="3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55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1"/>
      <c r="B682" s="1"/>
      <c r="C682" s="257"/>
      <c r="D682" s="257"/>
      <c r="E682" s="1"/>
      <c r="F682" s="3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55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1"/>
      <c r="B683" s="1"/>
      <c r="C683" s="257"/>
      <c r="D683" s="257"/>
      <c r="E683" s="1"/>
      <c r="F683" s="3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55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1"/>
      <c r="B684" s="1"/>
      <c r="C684" s="257"/>
      <c r="D684" s="257"/>
      <c r="E684" s="1"/>
      <c r="F684" s="3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55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1"/>
      <c r="B685" s="1"/>
      <c r="C685" s="257"/>
      <c r="D685" s="257"/>
      <c r="E685" s="1"/>
      <c r="F685" s="3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55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1"/>
      <c r="B686" s="1"/>
      <c r="C686" s="257"/>
      <c r="D686" s="257"/>
      <c r="E686" s="1"/>
      <c r="F686" s="3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55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1"/>
      <c r="B687" s="1"/>
      <c r="C687" s="257"/>
      <c r="D687" s="257"/>
      <c r="E687" s="1"/>
      <c r="F687" s="3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55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1"/>
      <c r="B688" s="1"/>
      <c r="C688" s="257"/>
      <c r="D688" s="257"/>
      <c r="E688" s="1"/>
      <c r="F688" s="3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55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1"/>
      <c r="B689" s="1"/>
      <c r="C689" s="257"/>
      <c r="D689" s="257"/>
      <c r="E689" s="1"/>
      <c r="F689" s="3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55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1"/>
      <c r="B690" s="1"/>
      <c r="C690" s="257"/>
      <c r="D690" s="257"/>
      <c r="E690" s="1"/>
      <c r="F690" s="3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55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1"/>
      <c r="B691" s="1"/>
      <c r="C691" s="257"/>
      <c r="D691" s="257"/>
      <c r="E691" s="1"/>
      <c r="F691" s="3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55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1"/>
      <c r="B692" s="1"/>
      <c r="C692" s="257"/>
      <c r="D692" s="257"/>
      <c r="E692" s="1"/>
      <c r="F692" s="3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55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1"/>
      <c r="B693" s="1"/>
      <c r="C693" s="257"/>
      <c r="D693" s="257"/>
      <c r="E693" s="1"/>
      <c r="F693" s="3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55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1"/>
      <c r="B694" s="1"/>
      <c r="C694" s="257"/>
      <c r="D694" s="257"/>
      <c r="E694" s="1"/>
      <c r="F694" s="3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55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1"/>
      <c r="B695" s="1"/>
      <c r="C695" s="257"/>
      <c r="D695" s="257"/>
      <c r="E695" s="1"/>
      <c r="F695" s="3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55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1"/>
      <c r="B696" s="1"/>
      <c r="C696" s="257"/>
      <c r="D696" s="257"/>
      <c r="E696" s="1"/>
      <c r="F696" s="3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55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1"/>
      <c r="B697" s="1"/>
      <c r="C697" s="257"/>
      <c r="D697" s="257"/>
      <c r="E697" s="1"/>
      <c r="F697" s="3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55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1"/>
      <c r="B698" s="1"/>
      <c r="C698" s="257"/>
      <c r="D698" s="257"/>
      <c r="E698" s="1"/>
      <c r="F698" s="3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55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1"/>
      <c r="B699" s="1"/>
      <c r="C699" s="257"/>
      <c r="D699" s="257"/>
      <c r="E699" s="1"/>
      <c r="F699" s="3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55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1"/>
      <c r="B700" s="1"/>
      <c r="C700" s="257"/>
      <c r="D700" s="257"/>
      <c r="E700" s="1"/>
      <c r="F700" s="3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55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1"/>
      <c r="B701" s="1"/>
      <c r="C701" s="257"/>
      <c r="D701" s="257"/>
      <c r="E701" s="1"/>
      <c r="F701" s="3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55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1"/>
      <c r="B702" s="1"/>
      <c r="C702" s="257"/>
      <c r="D702" s="257"/>
      <c r="E702" s="1"/>
      <c r="F702" s="3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55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1"/>
      <c r="B703" s="1"/>
      <c r="C703" s="257"/>
      <c r="D703" s="257"/>
      <c r="E703" s="1"/>
      <c r="F703" s="3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55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1"/>
      <c r="B704" s="1"/>
      <c r="C704" s="257"/>
      <c r="D704" s="257"/>
      <c r="E704" s="1"/>
      <c r="F704" s="3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55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1"/>
      <c r="B705" s="1"/>
      <c r="C705" s="257"/>
      <c r="D705" s="257"/>
      <c r="E705" s="1"/>
      <c r="F705" s="3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55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1"/>
      <c r="B706" s="1"/>
      <c r="C706" s="257"/>
      <c r="D706" s="257"/>
      <c r="E706" s="1"/>
      <c r="F706" s="3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55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1"/>
      <c r="B707" s="1"/>
      <c r="C707" s="257"/>
      <c r="D707" s="257"/>
      <c r="E707" s="1"/>
      <c r="F707" s="3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55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1"/>
      <c r="B708" s="1"/>
      <c r="C708" s="257"/>
      <c r="D708" s="257"/>
      <c r="E708" s="1"/>
      <c r="F708" s="3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55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1"/>
      <c r="B709" s="1"/>
      <c r="C709" s="257"/>
      <c r="D709" s="257"/>
      <c r="E709" s="1"/>
      <c r="F709" s="3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55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1"/>
      <c r="B710" s="1"/>
      <c r="C710" s="257"/>
      <c r="D710" s="257"/>
      <c r="E710" s="1"/>
      <c r="F710" s="3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55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1"/>
      <c r="B711" s="1"/>
      <c r="C711" s="257"/>
      <c r="D711" s="257"/>
      <c r="E711" s="1"/>
      <c r="F711" s="3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55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1"/>
      <c r="B712" s="1"/>
      <c r="C712" s="257"/>
      <c r="D712" s="257"/>
      <c r="E712" s="1"/>
      <c r="F712" s="3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55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1"/>
      <c r="B713" s="1"/>
      <c r="C713" s="257"/>
      <c r="D713" s="257"/>
      <c r="E713" s="1"/>
      <c r="F713" s="3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55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1"/>
      <c r="B714" s="1"/>
      <c r="C714" s="257"/>
      <c r="D714" s="257"/>
      <c r="E714" s="1"/>
      <c r="F714" s="3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55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1"/>
      <c r="B715" s="1"/>
      <c r="C715" s="257"/>
      <c r="D715" s="257"/>
      <c r="E715" s="1"/>
      <c r="F715" s="3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55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1"/>
      <c r="B716" s="1"/>
      <c r="C716" s="257"/>
      <c r="D716" s="257"/>
      <c r="E716" s="1"/>
      <c r="F716" s="3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55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1"/>
      <c r="B717" s="1"/>
      <c r="C717" s="257"/>
      <c r="D717" s="257"/>
      <c r="E717" s="1"/>
      <c r="F717" s="3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55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1"/>
      <c r="B718" s="1"/>
      <c r="C718" s="257"/>
      <c r="D718" s="257"/>
      <c r="E718" s="1"/>
      <c r="F718" s="3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55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1"/>
      <c r="B719" s="1"/>
      <c r="C719" s="257"/>
      <c r="D719" s="257"/>
      <c r="E719" s="1"/>
      <c r="F719" s="3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55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1"/>
      <c r="B720" s="1"/>
      <c r="C720" s="257"/>
      <c r="D720" s="257"/>
      <c r="E720" s="1"/>
      <c r="F720" s="3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55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1"/>
      <c r="B721" s="1"/>
      <c r="C721" s="257"/>
      <c r="D721" s="257"/>
      <c r="E721" s="1"/>
      <c r="F721" s="3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55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1"/>
      <c r="B722" s="1"/>
      <c r="C722" s="257"/>
      <c r="D722" s="257"/>
      <c r="E722" s="1"/>
      <c r="F722" s="3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55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1"/>
      <c r="B723" s="1"/>
      <c r="C723" s="257"/>
      <c r="D723" s="257"/>
      <c r="E723" s="1"/>
      <c r="F723" s="3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55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1"/>
      <c r="B724" s="1"/>
      <c r="C724" s="257"/>
      <c r="D724" s="257"/>
      <c r="E724" s="1"/>
      <c r="F724" s="3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55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1"/>
      <c r="B725" s="1"/>
      <c r="C725" s="257"/>
      <c r="D725" s="257"/>
      <c r="E725" s="1"/>
      <c r="F725" s="3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55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1"/>
      <c r="B726" s="1"/>
      <c r="C726" s="257"/>
      <c r="D726" s="257"/>
      <c r="E726" s="1"/>
      <c r="F726" s="3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55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1"/>
      <c r="B727" s="1"/>
      <c r="C727" s="257"/>
      <c r="D727" s="257"/>
      <c r="E727" s="1"/>
      <c r="F727" s="3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55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1"/>
      <c r="B728" s="1"/>
      <c r="C728" s="257"/>
      <c r="D728" s="257"/>
      <c r="E728" s="1"/>
      <c r="F728" s="3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55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1"/>
      <c r="B729" s="1"/>
      <c r="C729" s="257"/>
      <c r="D729" s="257"/>
      <c r="E729" s="1"/>
      <c r="F729" s="3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55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1"/>
      <c r="B730" s="1"/>
      <c r="C730" s="257"/>
      <c r="D730" s="257"/>
      <c r="E730" s="1"/>
      <c r="F730" s="3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55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1"/>
      <c r="B731" s="1"/>
      <c r="C731" s="257"/>
      <c r="D731" s="257"/>
      <c r="E731" s="1"/>
      <c r="F731" s="3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55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1"/>
      <c r="B732" s="1"/>
      <c r="C732" s="257"/>
      <c r="D732" s="257"/>
      <c r="E732" s="1"/>
      <c r="F732" s="3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55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1"/>
      <c r="B733" s="1"/>
      <c r="C733" s="257"/>
      <c r="D733" s="257"/>
      <c r="E733" s="1"/>
      <c r="F733" s="3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55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1"/>
      <c r="B734" s="1"/>
      <c r="C734" s="257"/>
      <c r="D734" s="257"/>
      <c r="E734" s="1"/>
      <c r="F734" s="3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55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1"/>
      <c r="B735" s="1"/>
      <c r="C735" s="257"/>
      <c r="D735" s="257"/>
      <c r="E735" s="1"/>
      <c r="F735" s="3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55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1"/>
      <c r="B736" s="1"/>
      <c r="C736" s="257"/>
      <c r="D736" s="257"/>
      <c r="E736" s="1"/>
      <c r="F736" s="3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55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1"/>
      <c r="B737" s="1"/>
      <c r="C737" s="257"/>
      <c r="D737" s="257"/>
      <c r="E737" s="1"/>
      <c r="F737" s="3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55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1"/>
      <c r="B738" s="1"/>
      <c r="C738" s="257"/>
      <c r="D738" s="257"/>
      <c r="E738" s="1"/>
      <c r="F738" s="3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55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1"/>
      <c r="B739" s="1"/>
      <c r="C739" s="257"/>
      <c r="D739" s="257"/>
      <c r="E739" s="1"/>
      <c r="F739" s="3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55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1"/>
      <c r="B740" s="1"/>
      <c r="C740" s="257"/>
      <c r="D740" s="257"/>
      <c r="E740" s="1"/>
      <c r="F740" s="3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55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1"/>
      <c r="B741" s="1"/>
      <c r="C741" s="257"/>
      <c r="D741" s="257"/>
      <c r="E741" s="1"/>
      <c r="F741" s="3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55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1"/>
      <c r="B742" s="1"/>
      <c r="C742" s="257"/>
      <c r="D742" s="257"/>
      <c r="E742" s="1"/>
      <c r="F742" s="3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55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1"/>
      <c r="B743" s="1"/>
      <c r="C743" s="257"/>
      <c r="D743" s="257"/>
      <c r="E743" s="1"/>
      <c r="F743" s="3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55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1"/>
      <c r="B744" s="1"/>
      <c r="C744" s="257"/>
      <c r="D744" s="257"/>
      <c r="E744" s="1"/>
      <c r="F744" s="3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55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1"/>
      <c r="B745" s="1"/>
      <c r="C745" s="257"/>
      <c r="D745" s="257"/>
      <c r="E745" s="1"/>
      <c r="F745" s="3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55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1"/>
      <c r="B746" s="1"/>
      <c r="C746" s="257"/>
      <c r="D746" s="257"/>
      <c r="E746" s="1"/>
      <c r="F746" s="3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55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1"/>
      <c r="B747" s="1"/>
      <c r="C747" s="257"/>
      <c r="D747" s="257"/>
      <c r="E747" s="1"/>
      <c r="F747" s="3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55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1"/>
      <c r="B748" s="1"/>
      <c r="C748" s="257"/>
      <c r="D748" s="257"/>
      <c r="E748" s="1"/>
      <c r="F748" s="3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55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1"/>
      <c r="B749" s="1"/>
      <c r="C749" s="257"/>
      <c r="D749" s="257"/>
      <c r="E749" s="1"/>
      <c r="F749" s="3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55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1"/>
      <c r="B750" s="1"/>
      <c r="C750" s="257"/>
      <c r="D750" s="257"/>
      <c r="E750" s="1"/>
      <c r="F750" s="3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55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1"/>
      <c r="B751" s="1"/>
      <c r="C751" s="257"/>
      <c r="D751" s="257"/>
      <c r="E751" s="1"/>
      <c r="F751" s="3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55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1"/>
      <c r="B752" s="1"/>
      <c r="C752" s="257"/>
      <c r="D752" s="257"/>
      <c r="E752" s="1"/>
      <c r="F752" s="3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55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1"/>
      <c r="B753" s="1"/>
      <c r="C753" s="257"/>
      <c r="D753" s="257"/>
      <c r="E753" s="1"/>
      <c r="F753" s="3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55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1"/>
      <c r="B754" s="1"/>
      <c r="C754" s="257"/>
      <c r="D754" s="257"/>
      <c r="E754" s="1"/>
      <c r="F754" s="3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55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1"/>
      <c r="B755" s="1"/>
      <c r="C755" s="257"/>
      <c r="D755" s="257"/>
      <c r="E755" s="1"/>
      <c r="F755" s="3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55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1"/>
      <c r="B756" s="1"/>
      <c r="C756" s="257"/>
      <c r="D756" s="257"/>
      <c r="E756" s="1"/>
      <c r="F756" s="3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55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1"/>
      <c r="B757" s="1"/>
      <c r="C757" s="257"/>
      <c r="D757" s="257"/>
      <c r="E757" s="1"/>
      <c r="F757" s="3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55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1"/>
      <c r="B758" s="1"/>
      <c r="C758" s="257"/>
      <c r="D758" s="257"/>
      <c r="E758" s="1"/>
      <c r="F758" s="3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55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1"/>
      <c r="B759" s="1"/>
      <c r="C759" s="257"/>
      <c r="D759" s="257"/>
      <c r="E759" s="1"/>
      <c r="F759" s="3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55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1"/>
      <c r="B760" s="1"/>
      <c r="C760" s="257"/>
      <c r="D760" s="257"/>
      <c r="E760" s="1"/>
      <c r="F760" s="3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55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1"/>
      <c r="B761" s="1"/>
      <c r="C761" s="257"/>
      <c r="D761" s="257"/>
      <c r="E761" s="1"/>
      <c r="F761" s="3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55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1"/>
      <c r="B762" s="1"/>
      <c r="C762" s="257"/>
      <c r="D762" s="257"/>
      <c r="E762" s="1"/>
      <c r="F762" s="3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55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1"/>
      <c r="B763" s="1"/>
      <c r="C763" s="257"/>
      <c r="D763" s="257"/>
      <c r="E763" s="1"/>
      <c r="F763" s="3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55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1"/>
      <c r="B764" s="1"/>
      <c r="C764" s="257"/>
      <c r="D764" s="257"/>
      <c r="E764" s="1"/>
      <c r="F764" s="3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55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1"/>
      <c r="B765" s="1"/>
      <c r="C765" s="257"/>
      <c r="D765" s="257"/>
      <c r="E765" s="1"/>
      <c r="F765" s="3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55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1"/>
      <c r="B766" s="1"/>
      <c r="C766" s="257"/>
      <c r="D766" s="257"/>
      <c r="E766" s="1"/>
      <c r="F766" s="3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55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1"/>
      <c r="B767" s="1"/>
      <c r="C767" s="257"/>
      <c r="D767" s="257"/>
      <c r="E767" s="1"/>
      <c r="F767" s="3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55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1"/>
      <c r="B768" s="1"/>
      <c r="C768" s="257"/>
      <c r="D768" s="257"/>
      <c r="E768" s="1"/>
      <c r="F768" s="3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55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1"/>
      <c r="B769" s="1"/>
      <c r="C769" s="257"/>
      <c r="D769" s="257"/>
      <c r="E769" s="1"/>
      <c r="F769" s="3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55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1"/>
      <c r="B770" s="1"/>
      <c r="C770" s="257"/>
      <c r="D770" s="257"/>
      <c r="E770" s="1"/>
      <c r="F770" s="3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55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1"/>
      <c r="B771" s="1"/>
      <c r="C771" s="257"/>
      <c r="D771" s="257"/>
      <c r="E771" s="1"/>
      <c r="F771" s="3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55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1"/>
      <c r="B772" s="1"/>
      <c r="C772" s="257"/>
      <c r="D772" s="257"/>
      <c r="E772" s="1"/>
      <c r="F772" s="3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55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1"/>
      <c r="B773" s="1"/>
      <c r="C773" s="257"/>
      <c r="D773" s="257"/>
      <c r="E773" s="1"/>
      <c r="F773" s="3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55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1"/>
      <c r="B774" s="1"/>
      <c r="C774" s="257"/>
      <c r="D774" s="257"/>
      <c r="E774" s="1"/>
      <c r="F774" s="3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55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1"/>
      <c r="B775" s="1"/>
      <c r="C775" s="257"/>
      <c r="D775" s="257"/>
      <c r="E775" s="1"/>
      <c r="F775" s="3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55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1"/>
      <c r="B776" s="1"/>
      <c r="C776" s="257"/>
      <c r="D776" s="257"/>
      <c r="E776" s="1"/>
      <c r="F776" s="3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55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1"/>
      <c r="B777" s="1"/>
      <c r="C777" s="257"/>
      <c r="D777" s="257"/>
      <c r="E777" s="1"/>
      <c r="F777" s="3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55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1"/>
      <c r="B778" s="1"/>
      <c r="C778" s="257"/>
      <c r="D778" s="257"/>
      <c r="E778" s="1"/>
      <c r="F778" s="3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55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1"/>
      <c r="B779" s="1"/>
      <c r="C779" s="257"/>
      <c r="D779" s="257"/>
      <c r="E779" s="1"/>
      <c r="F779" s="3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55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1"/>
      <c r="B780" s="1"/>
      <c r="C780" s="257"/>
      <c r="D780" s="257"/>
      <c r="E780" s="1"/>
      <c r="F780" s="3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55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1"/>
      <c r="B781" s="1"/>
      <c r="C781" s="257"/>
      <c r="D781" s="257"/>
      <c r="E781" s="1"/>
      <c r="F781" s="3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55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1"/>
      <c r="B782" s="1"/>
      <c r="C782" s="257"/>
      <c r="D782" s="257"/>
      <c r="E782" s="1"/>
      <c r="F782" s="3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55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1"/>
      <c r="B783" s="1"/>
      <c r="C783" s="257"/>
      <c r="D783" s="257"/>
      <c r="E783" s="1"/>
      <c r="F783" s="3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55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1"/>
      <c r="B784" s="1"/>
      <c r="C784" s="257"/>
      <c r="D784" s="257"/>
      <c r="E784" s="1"/>
      <c r="F784" s="3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55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1"/>
      <c r="B785" s="1"/>
      <c r="C785" s="257"/>
      <c r="D785" s="257"/>
      <c r="E785" s="1"/>
      <c r="F785" s="3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55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1"/>
      <c r="B786" s="1"/>
      <c r="C786" s="257"/>
      <c r="D786" s="257"/>
      <c r="E786" s="1"/>
      <c r="F786" s="3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55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1"/>
      <c r="B787" s="1"/>
      <c r="C787" s="257"/>
      <c r="D787" s="257"/>
      <c r="E787" s="1"/>
      <c r="F787" s="3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55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1"/>
      <c r="B788" s="1"/>
      <c r="C788" s="257"/>
      <c r="D788" s="257"/>
      <c r="E788" s="1"/>
      <c r="F788" s="3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55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1"/>
      <c r="B789" s="1"/>
      <c r="C789" s="257"/>
      <c r="D789" s="257"/>
      <c r="E789" s="1"/>
      <c r="F789" s="3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55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1"/>
      <c r="B790" s="1"/>
      <c r="C790" s="257"/>
      <c r="D790" s="257"/>
      <c r="E790" s="1"/>
      <c r="F790" s="3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55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1"/>
      <c r="B791" s="1"/>
      <c r="C791" s="257"/>
      <c r="D791" s="257"/>
      <c r="E791" s="1"/>
      <c r="F791" s="3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55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1"/>
      <c r="B792" s="1"/>
      <c r="C792" s="257"/>
      <c r="D792" s="257"/>
      <c r="E792" s="1"/>
      <c r="F792" s="3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55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1"/>
      <c r="B793" s="1"/>
      <c r="C793" s="257"/>
      <c r="D793" s="257"/>
      <c r="E793" s="1"/>
      <c r="F793" s="3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55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1"/>
      <c r="B794" s="1"/>
      <c r="C794" s="257"/>
      <c r="D794" s="257"/>
      <c r="E794" s="1"/>
      <c r="F794" s="3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55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1"/>
      <c r="B795" s="1"/>
      <c r="C795" s="257"/>
      <c r="D795" s="257"/>
      <c r="E795" s="1"/>
      <c r="F795" s="3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55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1"/>
      <c r="B796" s="1"/>
      <c r="C796" s="257"/>
      <c r="D796" s="257"/>
      <c r="E796" s="1"/>
      <c r="F796" s="3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55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1"/>
      <c r="B797" s="1"/>
      <c r="C797" s="257"/>
      <c r="D797" s="257"/>
      <c r="E797" s="1"/>
      <c r="F797" s="3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55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1"/>
      <c r="B798" s="1"/>
      <c r="C798" s="257"/>
      <c r="D798" s="257"/>
      <c r="E798" s="1"/>
      <c r="F798" s="3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55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1"/>
      <c r="B799" s="1"/>
      <c r="C799" s="257"/>
      <c r="D799" s="257"/>
      <c r="E799" s="1"/>
      <c r="F799" s="3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55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1"/>
      <c r="B800" s="1"/>
      <c r="C800" s="257"/>
      <c r="D800" s="257"/>
      <c r="E800" s="1"/>
      <c r="F800" s="3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55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1"/>
      <c r="B801" s="1"/>
      <c r="C801" s="257"/>
      <c r="D801" s="257"/>
      <c r="E801" s="1"/>
      <c r="F801" s="3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55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1"/>
      <c r="B802" s="1"/>
      <c r="C802" s="257"/>
      <c r="D802" s="257"/>
      <c r="E802" s="1"/>
      <c r="F802" s="3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55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1"/>
      <c r="B803" s="1"/>
      <c r="C803" s="257"/>
      <c r="D803" s="257"/>
      <c r="E803" s="1"/>
      <c r="F803" s="3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55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1"/>
      <c r="B804" s="1"/>
      <c r="C804" s="257"/>
      <c r="D804" s="257"/>
      <c r="E804" s="1"/>
      <c r="F804" s="3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55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1"/>
      <c r="B805" s="1"/>
      <c r="C805" s="257"/>
      <c r="D805" s="257"/>
      <c r="E805" s="1"/>
      <c r="F805" s="3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55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1"/>
      <c r="B806" s="1"/>
      <c r="C806" s="257"/>
      <c r="D806" s="257"/>
      <c r="E806" s="1"/>
      <c r="F806" s="3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55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1"/>
      <c r="B807" s="1"/>
      <c r="C807" s="257"/>
      <c r="D807" s="257"/>
      <c r="E807" s="1"/>
      <c r="F807" s="3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55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1"/>
      <c r="B808" s="1"/>
      <c r="C808" s="257"/>
      <c r="D808" s="257"/>
      <c r="E808" s="1"/>
      <c r="F808" s="3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55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1"/>
      <c r="B809" s="1"/>
      <c r="C809" s="257"/>
      <c r="D809" s="257"/>
      <c r="E809" s="1"/>
      <c r="F809" s="3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55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1"/>
      <c r="B810" s="1"/>
      <c r="C810" s="257"/>
      <c r="D810" s="257"/>
      <c r="E810" s="1"/>
      <c r="F810" s="3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55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1"/>
      <c r="B811" s="1"/>
      <c r="C811" s="257"/>
      <c r="D811" s="257"/>
      <c r="E811" s="1"/>
      <c r="F811" s="3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55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1"/>
      <c r="B812" s="1"/>
      <c r="C812" s="257"/>
      <c r="D812" s="257"/>
      <c r="E812" s="1"/>
      <c r="F812" s="3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55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1"/>
      <c r="B813" s="1"/>
      <c r="C813" s="257"/>
      <c r="D813" s="257"/>
      <c r="E813" s="1"/>
      <c r="F813" s="3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55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1"/>
      <c r="B814" s="1"/>
      <c r="C814" s="257"/>
      <c r="D814" s="257"/>
      <c r="E814" s="1"/>
      <c r="F814" s="3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55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1"/>
      <c r="B815" s="1"/>
      <c r="C815" s="257"/>
      <c r="D815" s="257"/>
      <c r="E815" s="1"/>
      <c r="F815" s="3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55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1"/>
      <c r="B816" s="1"/>
      <c r="C816" s="257"/>
      <c r="D816" s="257"/>
      <c r="E816" s="1"/>
      <c r="F816" s="3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55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1"/>
      <c r="B817" s="1"/>
      <c r="C817" s="257"/>
      <c r="D817" s="257"/>
      <c r="E817" s="1"/>
      <c r="F817" s="3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55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1"/>
      <c r="B818" s="1"/>
      <c r="C818" s="257"/>
      <c r="D818" s="257"/>
      <c r="E818" s="1"/>
      <c r="F818" s="3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55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1"/>
      <c r="B819" s="1"/>
      <c r="C819" s="257"/>
      <c r="D819" s="257"/>
      <c r="E819" s="1"/>
      <c r="F819" s="3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55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1"/>
      <c r="B820" s="1"/>
      <c r="C820" s="257"/>
      <c r="D820" s="257"/>
      <c r="E820" s="1"/>
      <c r="F820" s="3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55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1"/>
      <c r="B821" s="1"/>
      <c r="C821" s="257"/>
      <c r="D821" s="257"/>
      <c r="E821" s="1"/>
      <c r="F821" s="3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55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1"/>
      <c r="B822" s="1"/>
      <c r="C822" s="257"/>
      <c r="D822" s="257"/>
      <c r="E822" s="1"/>
      <c r="F822" s="3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55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1"/>
      <c r="B823" s="1"/>
      <c r="C823" s="257"/>
      <c r="D823" s="257"/>
      <c r="E823" s="1"/>
      <c r="F823" s="3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55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1"/>
      <c r="B824" s="1"/>
      <c r="C824" s="257"/>
      <c r="D824" s="257"/>
      <c r="E824" s="1"/>
      <c r="F824" s="3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55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1"/>
      <c r="B825" s="1"/>
      <c r="C825" s="257"/>
      <c r="D825" s="257"/>
      <c r="E825" s="1"/>
      <c r="F825" s="3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55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1"/>
      <c r="B826" s="1"/>
      <c r="C826" s="257"/>
      <c r="D826" s="257"/>
      <c r="E826" s="1"/>
      <c r="F826" s="3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55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1"/>
      <c r="B827" s="1"/>
      <c r="C827" s="257"/>
      <c r="D827" s="257"/>
      <c r="E827" s="1"/>
      <c r="F827" s="3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55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1"/>
      <c r="B828" s="1"/>
      <c r="C828" s="257"/>
      <c r="D828" s="257"/>
      <c r="E828" s="1"/>
      <c r="F828" s="3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55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1"/>
      <c r="B829" s="1"/>
      <c r="C829" s="257"/>
      <c r="D829" s="257"/>
      <c r="E829" s="1"/>
      <c r="F829" s="3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55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1"/>
      <c r="B830" s="1"/>
      <c r="C830" s="257"/>
      <c r="D830" s="257"/>
      <c r="E830" s="1"/>
      <c r="F830" s="3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55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1"/>
      <c r="B831" s="1"/>
      <c r="C831" s="257"/>
      <c r="D831" s="257"/>
      <c r="E831" s="1"/>
      <c r="F831" s="3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55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1"/>
      <c r="B832" s="1"/>
      <c r="C832" s="257"/>
      <c r="D832" s="257"/>
      <c r="E832" s="1"/>
      <c r="F832" s="3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55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1"/>
      <c r="B833" s="1"/>
      <c r="C833" s="257"/>
      <c r="D833" s="257"/>
      <c r="E833" s="1"/>
      <c r="F833" s="3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55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1"/>
      <c r="B834" s="1"/>
      <c r="C834" s="257"/>
      <c r="D834" s="257"/>
      <c r="E834" s="1"/>
      <c r="F834" s="3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55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1"/>
      <c r="B835" s="1"/>
      <c r="C835" s="257"/>
      <c r="D835" s="257"/>
      <c r="E835" s="1"/>
      <c r="F835" s="3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55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1"/>
      <c r="B836" s="1"/>
      <c r="C836" s="257"/>
      <c r="D836" s="257"/>
      <c r="E836" s="1"/>
      <c r="F836" s="3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55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1"/>
      <c r="B837" s="1"/>
      <c r="C837" s="257"/>
      <c r="D837" s="257"/>
      <c r="E837" s="1"/>
      <c r="F837" s="3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55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1"/>
      <c r="B838" s="1"/>
      <c r="C838" s="257"/>
      <c r="D838" s="257"/>
      <c r="E838" s="1"/>
      <c r="F838" s="3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55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1"/>
      <c r="B839" s="1"/>
      <c r="C839" s="257"/>
      <c r="D839" s="257"/>
      <c r="E839" s="1"/>
      <c r="F839" s="3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55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1"/>
      <c r="B840" s="1"/>
      <c r="C840" s="257"/>
      <c r="D840" s="257"/>
      <c r="E840" s="1"/>
      <c r="F840" s="3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55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1"/>
      <c r="B841" s="1"/>
      <c r="C841" s="257"/>
      <c r="D841" s="257"/>
      <c r="E841" s="1"/>
      <c r="F841" s="3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55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1"/>
      <c r="B842" s="1"/>
      <c r="C842" s="257"/>
      <c r="D842" s="257"/>
      <c r="E842" s="1"/>
      <c r="F842" s="3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55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1"/>
      <c r="B843" s="1"/>
      <c r="C843" s="257"/>
      <c r="D843" s="257"/>
      <c r="E843" s="1"/>
      <c r="F843" s="3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55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1"/>
      <c r="B844" s="1"/>
      <c r="C844" s="257"/>
      <c r="D844" s="257"/>
      <c r="E844" s="1"/>
      <c r="F844" s="3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55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1"/>
      <c r="B845" s="1"/>
      <c r="C845" s="257"/>
      <c r="D845" s="257"/>
      <c r="E845" s="1"/>
      <c r="F845" s="3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55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1"/>
      <c r="B846" s="1"/>
      <c r="C846" s="257"/>
      <c r="D846" s="257"/>
      <c r="E846" s="1"/>
      <c r="F846" s="3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55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1"/>
      <c r="B847" s="1"/>
      <c r="C847" s="257"/>
      <c r="D847" s="257"/>
      <c r="E847" s="1"/>
      <c r="F847" s="3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55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1"/>
      <c r="B848" s="1"/>
      <c r="C848" s="257"/>
      <c r="D848" s="257"/>
      <c r="E848" s="1"/>
      <c r="F848" s="3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55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1"/>
      <c r="B849" s="1"/>
      <c r="C849" s="257"/>
      <c r="D849" s="257"/>
      <c r="E849" s="1"/>
      <c r="F849" s="3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55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1"/>
      <c r="B850" s="1"/>
      <c r="C850" s="257"/>
      <c r="D850" s="257"/>
      <c r="E850" s="1"/>
      <c r="F850" s="3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55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1"/>
      <c r="B851" s="1"/>
      <c r="C851" s="257"/>
      <c r="D851" s="257"/>
      <c r="E851" s="1"/>
      <c r="F851" s="3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55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1"/>
      <c r="B852" s="1"/>
      <c r="C852" s="257"/>
      <c r="D852" s="257"/>
      <c r="E852" s="1"/>
      <c r="F852" s="3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55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1"/>
      <c r="B853" s="1"/>
      <c r="C853" s="257"/>
      <c r="D853" s="257"/>
      <c r="E853" s="1"/>
      <c r="F853" s="3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55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1"/>
      <c r="B854" s="1"/>
      <c r="C854" s="257"/>
      <c r="D854" s="257"/>
      <c r="E854" s="1"/>
      <c r="F854" s="3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55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1"/>
      <c r="B855" s="1"/>
      <c r="C855" s="257"/>
      <c r="D855" s="257"/>
      <c r="E855" s="1"/>
      <c r="F855" s="3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55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1"/>
      <c r="B856" s="1"/>
      <c r="C856" s="257"/>
      <c r="D856" s="257"/>
      <c r="E856" s="1"/>
      <c r="F856" s="3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55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1"/>
      <c r="B857" s="1"/>
      <c r="C857" s="257"/>
      <c r="D857" s="257"/>
      <c r="E857" s="1"/>
      <c r="F857" s="3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55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1"/>
      <c r="B858" s="1"/>
      <c r="C858" s="257"/>
      <c r="D858" s="257"/>
      <c r="E858" s="1"/>
      <c r="F858" s="3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55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1"/>
      <c r="B859" s="1"/>
      <c r="C859" s="257"/>
      <c r="D859" s="257"/>
      <c r="E859" s="1"/>
      <c r="F859" s="3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55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1"/>
      <c r="B860" s="1"/>
      <c r="C860" s="257"/>
      <c r="D860" s="257"/>
      <c r="E860" s="1"/>
      <c r="F860" s="3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55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1"/>
      <c r="B861" s="1"/>
      <c r="C861" s="257"/>
      <c r="D861" s="257"/>
      <c r="E861" s="1"/>
      <c r="F861" s="3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55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1"/>
      <c r="B862" s="1"/>
      <c r="C862" s="257"/>
      <c r="D862" s="257"/>
      <c r="E862" s="1"/>
      <c r="F862" s="3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55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1"/>
      <c r="B863" s="1"/>
      <c r="C863" s="257"/>
      <c r="D863" s="257"/>
      <c r="E863" s="1"/>
      <c r="F863" s="3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55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1"/>
      <c r="B864" s="1"/>
      <c r="C864" s="257"/>
      <c r="D864" s="257"/>
      <c r="E864" s="1"/>
      <c r="F864" s="3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55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1"/>
      <c r="B865" s="1"/>
      <c r="C865" s="257"/>
      <c r="D865" s="257"/>
      <c r="E865" s="1"/>
      <c r="F865" s="3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55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1"/>
      <c r="B866" s="1"/>
      <c r="C866" s="257"/>
      <c r="D866" s="257"/>
      <c r="E866" s="1"/>
      <c r="F866" s="3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55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1"/>
      <c r="B867" s="1"/>
      <c r="C867" s="257"/>
      <c r="D867" s="257"/>
      <c r="E867" s="1"/>
      <c r="F867" s="3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55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1"/>
      <c r="B868" s="1"/>
      <c r="C868" s="257"/>
      <c r="D868" s="257"/>
      <c r="E868" s="1"/>
      <c r="F868" s="3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55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1"/>
      <c r="B869" s="1"/>
      <c r="C869" s="257"/>
      <c r="D869" s="257"/>
      <c r="E869" s="1"/>
      <c r="F869" s="3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55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1"/>
      <c r="B870" s="1"/>
      <c r="C870" s="257"/>
      <c r="D870" s="257"/>
      <c r="E870" s="1"/>
      <c r="F870" s="3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55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1"/>
      <c r="B871" s="1"/>
      <c r="C871" s="257"/>
      <c r="D871" s="257"/>
      <c r="E871" s="1"/>
      <c r="F871" s="3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55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1"/>
      <c r="B872" s="1"/>
      <c r="C872" s="257"/>
      <c r="D872" s="257"/>
      <c r="E872" s="1"/>
      <c r="F872" s="3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55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1"/>
      <c r="B873" s="1"/>
      <c r="C873" s="257"/>
      <c r="D873" s="257"/>
      <c r="E873" s="1"/>
      <c r="F873" s="3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55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1"/>
      <c r="B874" s="1"/>
      <c r="C874" s="257"/>
      <c r="D874" s="257"/>
      <c r="E874" s="1"/>
      <c r="F874" s="3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55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1"/>
      <c r="B875" s="1"/>
      <c r="C875" s="257"/>
      <c r="D875" s="257"/>
      <c r="E875" s="1"/>
      <c r="F875" s="3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55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1"/>
      <c r="B876" s="1"/>
      <c r="C876" s="257"/>
      <c r="D876" s="257"/>
      <c r="E876" s="1"/>
      <c r="F876" s="3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55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1"/>
      <c r="B877" s="1"/>
      <c r="C877" s="257"/>
      <c r="D877" s="257"/>
      <c r="E877" s="1"/>
      <c r="F877" s="3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55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1"/>
      <c r="B878" s="1"/>
      <c r="C878" s="257"/>
      <c r="D878" s="257"/>
      <c r="E878" s="1"/>
      <c r="F878" s="3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55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1"/>
      <c r="B879" s="1"/>
      <c r="C879" s="257"/>
      <c r="D879" s="257"/>
      <c r="E879" s="1"/>
      <c r="F879" s="3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55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1"/>
      <c r="B880" s="1"/>
      <c r="C880" s="257"/>
      <c r="D880" s="257"/>
      <c r="E880" s="1"/>
      <c r="F880" s="3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55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1"/>
      <c r="B881" s="1"/>
      <c r="C881" s="257"/>
      <c r="D881" s="257"/>
      <c r="E881" s="1"/>
      <c r="F881" s="3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55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1"/>
      <c r="B882" s="1"/>
      <c r="C882" s="257"/>
      <c r="D882" s="257"/>
      <c r="E882" s="1"/>
      <c r="F882" s="3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55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1"/>
      <c r="B883" s="1"/>
      <c r="C883" s="257"/>
      <c r="D883" s="257"/>
      <c r="E883" s="1"/>
      <c r="F883" s="3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55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1"/>
      <c r="B884" s="1"/>
      <c r="C884" s="257"/>
      <c r="D884" s="257"/>
      <c r="E884" s="1"/>
      <c r="F884" s="3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55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1"/>
      <c r="B885" s="1"/>
      <c r="C885" s="257"/>
      <c r="D885" s="257"/>
      <c r="E885" s="1"/>
      <c r="F885" s="3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55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1"/>
      <c r="B886" s="1"/>
      <c r="C886" s="257"/>
      <c r="D886" s="257"/>
      <c r="E886" s="1"/>
      <c r="F886" s="3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55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1"/>
      <c r="B887" s="1"/>
      <c r="C887" s="257"/>
      <c r="D887" s="257"/>
      <c r="E887" s="1"/>
      <c r="F887" s="3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55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1"/>
      <c r="B888" s="1"/>
      <c r="C888" s="257"/>
      <c r="D888" s="257"/>
      <c r="E888" s="1"/>
      <c r="F888" s="3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55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1"/>
      <c r="B889" s="1"/>
      <c r="C889" s="257"/>
      <c r="D889" s="257"/>
      <c r="E889" s="1"/>
      <c r="F889" s="3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55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1"/>
      <c r="B890" s="1"/>
      <c r="C890" s="257"/>
      <c r="D890" s="257"/>
      <c r="E890" s="1"/>
      <c r="F890" s="3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55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1"/>
      <c r="B891" s="1"/>
      <c r="C891" s="257"/>
      <c r="D891" s="257"/>
      <c r="E891" s="1"/>
      <c r="F891" s="3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55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1"/>
      <c r="B892" s="1"/>
      <c r="C892" s="257"/>
      <c r="D892" s="257"/>
      <c r="E892" s="1"/>
      <c r="F892" s="3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55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1"/>
      <c r="B893" s="1"/>
      <c r="C893" s="257"/>
      <c r="D893" s="257"/>
      <c r="E893" s="1"/>
      <c r="F893" s="3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55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1"/>
      <c r="B894" s="1"/>
      <c r="C894" s="257"/>
      <c r="D894" s="257"/>
      <c r="E894" s="1"/>
      <c r="F894" s="3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55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1"/>
      <c r="B895" s="1"/>
      <c r="C895" s="257"/>
      <c r="D895" s="257"/>
      <c r="E895" s="1"/>
      <c r="F895" s="3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55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1"/>
      <c r="B896" s="1"/>
      <c r="C896" s="257"/>
      <c r="D896" s="257"/>
      <c r="E896" s="1"/>
      <c r="F896" s="3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55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1"/>
      <c r="B897" s="1"/>
      <c r="C897" s="257"/>
      <c r="D897" s="257"/>
      <c r="E897" s="1"/>
      <c r="F897" s="3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55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1"/>
      <c r="B898" s="1"/>
      <c r="C898" s="257"/>
      <c r="D898" s="257"/>
      <c r="E898" s="1"/>
      <c r="F898" s="3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55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1"/>
      <c r="B899" s="1"/>
      <c r="C899" s="257"/>
      <c r="D899" s="257"/>
      <c r="E899" s="1"/>
      <c r="F899" s="3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55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1"/>
      <c r="B900" s="1"/>
      <c r="C900" s="257"/>
      <c r="D900" s="257"/>
      <c r="E900" s="1"/>
      <c r="F900" s="3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55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1"/>
      <c r="B901" s="1"/>
      <c r="C901" s="257"/>
      <c r="D901" s="257"/>
      <c r="E901" s="1"/>
      <c r="F901" s="3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55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1"/>
      <c r="B902" s="1"/>
      <c r="C902" s="257"/>
      <c r="D902" s="257"/>
      <c r="E902" s="1"/>
      <c r="F902" s="3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55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1"/>
      <c r="B903" s="1"/>
      <c r="C903" s="257"/>
      <c r="D903" s="257"/>
      <c r="E903" s="1"/>
      <c r="F903" s="3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55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1"/>
      <c r="B904" s="1"/>
      <c r="C904" s="257"/>
      <c r="D904" s="257"/>
      <c r="E904" s="1"/>
      <c r="F904" s="3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55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1"/>
      <c r="B905" s="1"/>
      <c r="C905" s="257"/>
      <c r="D905" s="257"/>
      <c r="E905" s="1"/>
      <c r="F905" s="3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55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1"/>
      <c r="B906" s="1"/>
      <c r="C906" s="257"/>
      <c r="D906" s="257"/>
      <c r="E906" s="1"/>
      <c r="F906" s="3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55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1"/>
      <c r="B907" s="1"/>
      <c r="C907" s="257"/>
      <c r="D907" s="257"/>
      <c r="E907" s="1"/>
      <c r="F907" s="3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55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1"/>
      <c r="B908" s="1"/>
      <c r="C908" s="257"/>
      <c r="D908" s="257"/>
      <c r="E908" s="1"/>
      <c r="F908" s="3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55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1"/>
      <c r="B909" s="1"/>
      <c r="C909" s="257"/>
      <c r="D909" s="257"/>
      <c r="E909" s="1"/>
      <c r="F909" s="3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55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1"/>
      <c r="B910" s="1"/>
      <c r="C910" s="257"/>
      <c r="D910" s="257"/>
      <c r="E910" s="1"/>
      <c r="F910" s="3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55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1"/>
      <c r="B911" s="1"/>
      <c r="C911" s="257"/>
      <c r="D911" s="257"/>
      <c r="E911" s="1"/>
      <c r="F911" s="3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55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1"/>
      <c r="B912" s="1"/>
      <c r="C912" s="257"/>
      <c r="D912" s="257"/>
      <c r="E912" s="1"/>
      <c r="F912" s="3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55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1"/>
      <c r="B913" s="1"/>
      <c r="C913" s="257"/>
      <c r="D913" s="257"/>
      <c r="E913" s="1"/>
      <c r="F913" s="3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55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1"/>
      <c r="B914" s="1"/>
      <c r="C914" s="257"/>
      <c r="D914" s="257"/>
      <c r="E914" s="1"/>
      <c r="F914" s="3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55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1"/>
      <c r="B915" s="1"/>
      <c r="C915" s="257"/>
      <c r="D915" s="257"/>
      <c r="E915" s="1"/>
      <c r="F915" s="3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55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1"/>
      <c r="B916" s="1"/>
      <c r="C916" s="257"/>
      <c r="D916" s="257"/>
      <c r="E916" s="1"/>
      <c r="F916" s="3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55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1"/>
      <c r="B917" s="1"/>
      <c r="C917" s="257"/>
      <c r="D917" s="257"/>
      <c r="E917" s="1"/>
      <c r="F917" s="3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55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1"/>
      <c r="B918" s="1"/>
      <c r="C918" s="257"/>
      <c r="D918" s="257"/>
      <c r="E918" s="1"/>
      <c r="F918" s="3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55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1"/>
      <c r="B919" s="1"/>
      <c r="C919" s="257"/>
      <c r="D919" s="257"/>
      <c r="E919" s="1"/>
      <c r="F919" s="3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55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1"/>
      <c r="B920" s="1"/>
      <c r="C920" s="257"/>
      <c r="D920" s="257"/>
      <c r="E920" s="1"/>
      <c r="F920" s="3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55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1"/>
      <c r="B921" s="1"/>
      <c r="C921" s="257"/>
      <c r="D921" s="257"/>
      <c r="E921" s="1"/>
      <c r="F921" s="3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55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1"/>
      <c r="B922" s="1"/>
      <c r="C922" s="257"/>
      <c r="D922" s="257"/>
      <c r="E922" s="1"/>
      <c r="F922" s="3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55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1"/>
      <c r="B923" s="1"/>
      <c r="C923" s="257"/>
      <c r="D923" s="257"/>
      <c r="E923" s="1"/>
      <c r="F923" s="3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55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1"/>
      <c r="B924" s="1"/>
      <c r="C924" s="257"/>
      <c r="D924" s="257"/>
      <c r="E924" s="1"/>
      <c r="F924" s="3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55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1"/>
      <c r="B925" s="1"/>
      <c r="C925" s="257"/>
      <c r="D925" s="257"/>
      <c r="E925" s="1"/>
      <c r="F925" s="3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55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1"/>
      <c r="B926" s="1"/>
      <c r="C926" s="257"/>
      <c r="D926" s="257"/>
      <c r="E926" s="1"/>
      <c r="F926" s="3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55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1"/>
      <c r="B927" s="1"/>
      <c r="C927" s="257"/>
      <c r="D927" s="257"/>
      <c r="E927" s="1"/>
      <c r="F927" s="3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55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1"/>
      <c r="B928" s="1"/>
      <c r="C928" s="257"/>
      <c r="D928" s="257"/>
      <c r="E928" s="1"/>
      <c r="F928" s="3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55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1"/>
      <c r="B929" s="1"/>
      <c r="C929" s="257"/>
      <c r="D929" s="257"/>
      <c r="E929" s="1"/>
      <c r="F929" s="3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55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1"/>
      <c r="B930" s="1"/>
      <c r="C930" s="257"/>
      <c r="D930" s="257"/>
      <c r="E930" s="1"/>
      <c r="F930" s="3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55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1"/>
      <c r="B931" s="1"/>
      <c r="C931" s="257"/>
      <c r="D931" s="257"/>
      <c r="E931" s="1"/>
      <c r="F931" s="3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55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1"/>
      <c r="B932" s="1"/>
      <c r="C932" s="257"/>
      <c r="D932" s="257"/>
      <c r="E932" s="1"/>
      <c r="F932" s="3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55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1"/>
      <c r="B933" s="1"/>
      <c r="C933" s="257"/>
      <c r="D933" s="257"/>
      <c r="E933" s="1"/>
      <c r="F933" s="3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55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1"/>
      <c r="B934" s="1"/>
      <c r="C934" s="257"/>
      <c r="D934" s="257"/>
      <c r="E934" s="1"/>
      <c r="F934" s="3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55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1"/>
      <c r="B935" s="1"/>
      <c r="C935" s="257"/>
      <c r="D935" s="257"/>
      <c r="E935" s="1"/>
      <c r="F935" s="3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55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1"/>
      <c r="B936" s="1"/>
      <c r="C936" s="257"/>
      <c r="D936" s="257"/>
      <c r="E936" s="1"/>
      <c r="F936" s="3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55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1"/>
      <c r="B937" s="1"/>
      <c r="C937" s="257"/>
      <c r="D937" s="257"/>
      <c r="E937" s="1"/>
      <c r="F937" s="3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55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1"/>
      <c r="B938" s="1"/>
      <c r="C938" s="257"/>
      <c r="D938" s="257"/>
      <c r="E938" s="1"/>
      <c r="F938" s="3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55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1"/>
      <c r="B939" s="1"/>
      <c r="C939" s="257"/>
      <c r="D939" s="257"/>
      <c r="E939" s="1"/>
      <c r="F939" s="3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55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1"/>
      <c r="B940" s="1"/>
      <c r="C940" s="257"/>
      <c r="D940" s="257"/>
      <c r="E940" s="1"/>
      <c r="F940" s="3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55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1"/>
      <c r="B941" s="1"/>
      <c r="C941" s="257"/>
      <c r="D941" s="257"/>
      <c r="E941" s="1"/>
      <c r="F941" s="3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55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1"/>
      <c r="B942" s="1"/>
      <c r="C942" s="257"/>
      <c r="D942" s="257"/>
      <c r="E942" s="1"/>
      <c r="F942" s="3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55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1"/>
      <c r="B943" s="1"/>
      <c r="C943" s="257"/>
      <c r="D943" s="257"/>
      <c r="E943" s="1"/>
      <c r="F943" s="3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55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1"/>
      <c r="B944" s="1"/>
      <c r="C944" s="257"/>
      <c r="D944" s="257"/>
      <c r="E944" s="1"/>
      <c r="F944" s="3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55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1"/>
      <c r="B945" s="1"/>
      <c r="C945" s="257"/>
      <c r="D945" s="257"/>
      <c r="E945" s="1"/>
      <c r="F945" s="3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55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1"/>
      <c r="B946" s="1"/>
      <c r="C946" s="257"/>
      <c r="D946" s="257"/>
      <c r="E946" s="1"/>
      <c r="F946" s="3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55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1"/>
      <c r="B947" s="1"/>
      <c r="C947" s="257"/>
      <c r="D947" s="257"/>
      <c r="E947" s="1"/>
      <c r="F947" s="3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55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1"/>
      <c r="B948" s="1"/>
      <c r="C948" s="257"/>
      <c r="D948" s="257"/>
      <c r="E948" s="1"/>
      <c r="F948" s="3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55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1"/>
      <c r="B949" s="1"/>
      <c r="C949" s="257"/>
      <c r="D949" s="257"/>
      <c r="E949" s="1"/>
      <c r="F949" s="3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55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1"/>
      <c r="B950" s="1"/>
      <c r="C950" s="257"/>
      <c r="D950" s="257"/>
      <c r="E950" s="1"/>
      <c r="F950" s="3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55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1"/>
      <c r="B951" s="1"/>
      <c r="C951" s="257"/>
      <c r="D951" s="257"/>
      <c r="E951" s="1"/>
      <c r="F951" s="3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55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1"/>
      <c r="B952" s="1"/>
      <c r="C952" s="257"/>
      <c r="D952" s="257"/>
      <c r="E952" s="1"/>
      <c r="F952" s="3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55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1"/>
      <c r="B953" s="1"/>
      <c r="C953" s="257"/>
      <c r="D953" s="257"/>
      <c r="E953" s="1"/>
      <c r="F953" s="3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55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1"/>
      <c r="B954" s="1"/>
      <c r="C954" s="257"/>
      <c r="D954" s="257"/>
      <c r="E954" s="1"/>
      <c r="F954" s="3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55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1"/>
      <c r="B955" s="1"/>
      <c r="C955" s="257"/>
      <c r="D955" s="257"/>
      <c r="E955" s="1"/>
      <c r="F955" s="3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55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1"/>
      <c r="B956" s="1"/>
      <c r="C956" s="257"/>
      <c r="D956" s="257"/>
      <c r="E956" s="1"/>
      <c r="F956" s="3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55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1"/>
      <c r="B957" s="1"/>
      <c r="C957" s="257"/>
      <c r="D957" s="257"/>
      <c r="E957" s="1"/>
      <c r="F957" s="3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55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1"/>
      <c r="B958" s="1"/>
      <c r="C958" s="257"/>
      <c r="D958" s="257"/>
      <c r="E958" s="1"/>
      <c r="F958" s="3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55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1"/>
      <c r="B959" s="1"/>
      <c r="C959" s="257"/>
      <c r="D959" s="257"/>
      <c r="E959" s="1"/>
      <c r="F959" s="3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55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1"/>
      <c r="B960" s="1"/>
      <c r="C960" s="257"/>
      <c r="D960" s="257"/>
      <c r="E960" s="1"/>
      <c r="F960" s="3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55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1"/>
      <c r="B961" s="1"/>
      <c r="C961" s="257"/>
      <c r="D961" s="257"/>
      <c r="E961" s="1"/>
      <c r="F961" s="3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55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1"/>
      <c r="B962" s="1"/>
      <c r="C962" s="257"/>
      <c r="D962" s="257"/>
      <c r="E962" s="1"/>
      <c r="F962" s="3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55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1"/>
      <c r="B963" s="1"/>
      <c r="C963" s="257"/>
      <c r="D963" s="257"/>
      <c r="E963" s="1"/>
      <c r="F963" s="3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55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1"/>
      <c r="B964" s="1"/>
      <c r="C964" s="257"/>
      <c r="D964" s="257"/>
      <c r="E964" s="1"/>
      <c r="F964" s="3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55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1"/>
      <c r="B965" s="1"/>
      <c r="C965" s="257"/>
      <c r="D965" s="257"/>
      <c r="E965" s="1"/>
      <c r="F965" s="3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55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1"/>
      <c r="B966" s="1"/>
      <c r="C966" s="257"/>
      <c r="D966" s="257"/>
      <c r="E966" s="1"/>
      <c r="F966" s="3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55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1"/>
      <c r="B967" s="1"/>
      <c r="C967" s="257"/>
      <c r="D967" s="257"/>
      <c r="E967" s="1"/>
      <c r="F967" s="3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55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1"/>
      <c r="B968" s="1"/>
      <c r="C968" s="257"/>
      <c r="D968" s="257"/>
      <c r="E968" s="1"/>
      <c r="F968" s="3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55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1"/>
      <c r="B969" s="1"/>
      <c r="C969" s="257"/>
      <c r="D969" s="257"/>
      <c r="E969" s="1"/>
      <c r="F969" s="3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55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1"/>
      <c r="B970" s="1"/>
      <c r="C970" s="257"/>
      <c r="D970" s="257"/>
      <c r="E970" s="1"/>
      <c r="F970" s="3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55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1"/>
      <c r="B971" s="1"/>
      <c r="C971" s="257"/>
      <c r="D971" s="257"/>
      <c r="E971" s="1"/>
      <c r="F971" s="3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55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1"/>
      <c r="B972" s="1"/>
      <c r="C972" s="257"/>
      <c r="D972" s="257"/>
      <c r="E972" s="1"/>
      <c r="F972" s="3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55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1"/>
      <c r="B973" s="1"/>
      <c r="C973" s="257"/>
      <c r="D973" s="257"/>
      <c r="E973" s="1"/>
      <c r="F973" s="3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55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1"/>
      <c r="B974" s="1"/>
      <c r="C974" s="257"/>
      <c r="D974" s="257"/>
      <c r="E974" s="1"/>
      <c r="F974" s="3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55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1"/>
      <c r="B975" s="1"/>
      <c r="C975" s="257"/>
      <c r="D975" s="257"/>
      <c r="E975" s="1"/>
      <c r="F975" s="3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55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1"/>
      <c r="B976" s="1"/>
      <c r="C976" s="257"/>
      <c r="D976" s="257"/>
      <c r="E976" s="1"/>
      <c r="F976" s="3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55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1"/>
      <c r="B977" s="1"/>
      <c r="C977" s="257"/>
      <c r="D977" s="257"/>
      <c r="E977" s="1"/>
      <c r="F977" s="3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55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1"/>
      <c r="B978" s="1"/>
      <c r="C978" s="257"/>
      <c r="D978" s="257"/>
      <c r="E978" s="1"/>
      <c r="F978" s="3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55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1"/>
      <c r="B979" s="1"/>
      <c r="C979" s="257"/>
      <c r="D979" s="257"/>
      <c r="E979" s="1"/>
      <c r="F979" s="3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55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1"/>
      <c r="B980" s="1"/>
      <c r="C980" s="257"/>
      <c r="D980" s="257"/>
      <c r="E980" s="1"/>
      <c r="F980" s="3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55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1"/>
      <c r="B981" s="1"/>
      <c r="C981" s="257"/>
      <c r="D981" s="257"/>
      <c r="E981" s="1"/>
      <c r="F981" s="3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55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1"/>
      <c r="B982" s="1"/>
      <c r="C982" s="257"/>
      <c r="D982" s="257"/>
      <c r="E982" s="1"/>
      <c r="F982" s="3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55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1"/>
      <c r="B983" s="1"/>
      <c r="C983" s="257"/>
      <c r="D983" s="257"/>
      <c r="E983" s="1"/>
      <c r="F983" s="3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55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1"/>
      <c r="B984" s="1"/>
      <c r="C984" s="257"/>
      <c r="D984" s="257"/>
      <c r="E984" s="1"/>
      <c r="F984" s="3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55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1"/>
      <c r="B985" s="1"/>
      <c r="C985" s="257"/>
      <c r="D985" s="257"/>
      <c r="E985" s="1"/>
      <c r="F985" s="3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55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1"/>
      <c r="B986" s="1"/>
      <c r="C986" s="257"/>
      <c r="D986" s="257"/>
      <c r="E986" s="1"/>
      <c r="F986" s="3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55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1"/>
      <c r="B987" s="1"/>
      <c r="C987" s="257"/>
      <c r="D987" s="257"/>
      <c r="E987" s="1"/>
      <c r="F987" s="3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55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1"/>
      <c r="B988" s="1"/>
      <c r="C988" s="257"/>
      <c r="D988" s="257"/>
      <c r="E988" s="1"/>
      <c r="F988" s="3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55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1"/>
      <c r="B989" s="1"/>
      <c r="C989" s="257"/>
      <c r="D989" s="257"/>
      <c r="E989" s="1"/>
      <c r="F989" s="3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55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1"/>
      <c r="B990" s="1"/>
      <c r="C990" s="257"/>
      <c r="D990" s="257"/>
      <c r="E990" s="1"/>
      <c r="F990" s="3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55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1"/>
      <c r="B991" s="1"/>
      <c r="C991" s="257"/>
      <c r="D991" s="257"/>
      <c r="E991" s="1"/>
      <c r="F991" s="3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55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1"/>
      <c r="B992" s="1"/>
      <c r="C992" s="257"/>
      <c r="D992" s="257"/>
      <c r="E992" s="1"/>
      <c r="F992" s="3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55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1"/>
      <c r="B993" s="1"/>
      <c r="C993" s="257"/>
      <c r="D993" s="257"/>
      <c r="E993" s="1"/>
      <c r="F993" s="3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55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1"/>
      <c r="B994" s="1"/>
      <c r="C994" s="257"/>
      <c r="D994" s="257"/>
      <c r="E994" s="1"/>
      <c r="F994" s="3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55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1"/>
      <c r="B995" s="1"/>
      <c r="C995" s="257"/>
      <c r="D995" s="257"/>
      <c r="E995" s="1"/>
      <c r="F995" s="3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55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1"/>
      <c r="B996" s="1"/>
      <c r="C996" s="257"/>
      <c r="D996" s="257"/>
      <c r="E996" s="1"/>
      <c r="F996" s="3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55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1"/>
      <c r="B997" s="1"/>
      <c r="C997" s="257"/>
      <c r="D997" s="257"/>
      <c r="E997" s="1"/>
      <c r="F997" s="3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55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1"/>
      <c r="B998" s="1"/>
      <c r="C998" s="257"/>
      <c r="D998" s="257"/>
      <c r="E998" s="1"/>
      <c r="F998" s="3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55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1"/>
      <c r="B999" s="1"/>
      <c r="C999" s="257"/>
      <c r="D999" s="257"/>
      <c r="E999" s="1"/>
      <c r="F999" s="3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55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1"/>
      <c r="B1000" s="1"/>
      <c r="C1000" s="257"/>
      <c r="D1000" s="257"/>
      <c r="E1000" s="1"/>
      <c r="F1000" s="3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55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1"/>
      <c r="B1001" s="1"/>
      <c r="C1001" s="257"/>
      <c r="D1001" s="257"/>
      <c r="E1001" s="1"/>
      <c r="F1001" s="3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55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1"/>
      <c r="B1002" s="1"/>
      <c r="C1002" s="257"/>
      <c r="D1002" s="257"/>
      <c r="E1002" s="1"/>
      <c r="F1002" s="3"/>
      <c r="G1002" s="3"/>
      <c r="H1002" s="3"/>
      <c r="I1002" s="1"/>
      <c r="J1002" s="8"/>
      <c r="K1002" s="8"/>
      <c r="L1002" s="1"/>
      <c r="M1002" s="1"/>
      <c r="N1002" s="8"/>
      <c r="O1002" s="1"/>
      <c r="P1002" s="8"/>
      <c r="Q1002" s="8"/>
      <c r="R1002" s="255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>
      <c r="A1003" s="1"/>
      <c r="B1003" s="1"/>
      <c r="C1003" s="257"/>
      <c r="D1003" s="257"/>
      <c r="E1003" s="1"/>
      <c r="F1003" s="3"/>
      <c r="G1003" s="3"/>
      <c r="H1003" s="3"/>
      <c r="I1003" s="1"/>
      <c r="J1003" s="8"/>
      <c r="K1003" s="8"/>
      <c r="L1003" s="1"/>
      <c r="M1003" s="1"/>
      <c r="N1003" s="8"/>
      <c r="O1003" s="1"/>
      <c r="P1003" s="8"/>
      <c r="Q1003" s="8"/>
      <c r="R1003" s="255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L1004" s="258"/>
      <c r="M1004" s="258"/>
      <c r="O1004" s="258"/>
    </row>
  </sheetData>
  <mergeCells count="12">
    <mergeCell ref="L98:O98"/>
    <mergeCell ref="L99:O99"/>
    <mergeCell ref="M100:O100"/>
    <mergeCell ref="M101:O101"/>
    <mergeCell ref="N102:O102"/>
    <mergeCell ref="A2:H2"/>
    <mergeCell ref="A3:H3"/>
    <mergeCell ref="J3:P3"/>
    <mergeCell ref="U6:V6"/>
    <mergeCell ref="U15:V15"/>
    <mergeCell ref="J96:O96"/>
    <mergeCell ref="K97:O97"/>
  </mergeCells>
  <dataValidations>
    <dataValidation type="list" allowBlank="1" showErrorMessage="1" sqref="E7:E95 E212:E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I7:I95">
      <formula1>"Mel,Drieli,Fernanda"</formula1>
    </dataValidation>
    <dataValidation type="list" allowBlank="1" showErrorMessage="1" sqref="B7:B95">
      <formula1>"Pix,Cartão"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8.75"/>
    <col customWidth="1" min="8" max="8" width="13.0"/>
    <col customWidth="1" min="19" max="19" width="13.88"/>
    <col customWidth="1" min="20" max="20" width="14.13"/>
  </cols>
  <sheetData>
    <row r="1">
      <c r="A1" s="259" t="s">
        <v>40</v>
      </c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6698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69" t="s">
        <v>42</v>
      </c>
      <c r="D7" s="53" t="s">
        <v>43</v>
      </c>
      <c r="E7" s="54"/>
      <c r="F7" s="264" t="s">
        <v>44</v>
      </c>
      <c r="G7" s="55" t="s">
        <v>45</v>
      </c>
      <c r="H7" s="50" t="s">
        <v>38</v>
      </c>
      <c r="I7" s="57"/>
      <c r="J7" s="58"/>
      <c r="K7" s="59"/>
      <c r="L7" s="60"/>
      <c r="M7" s="61" t="s">
        <v>46</v>
      </c>
      <c r="N7" s="62"/>
      <c r="O7" s="63"/>
      <c r="P7" s="64"/>
      <c r="Q7" s="65"/>
      <c r="R7" s="53" t="s">
        <v>42</v>
      </c>
      <c r="S7" s="67" t="s">
        <v>24</v>
      </c>
      <c r="T7" s="68">
        <f>SUM(I7:I87)</f>
        <v>2600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48</v>
      </c>
      <c r="D8" s="53" t="s">
        <v>49</v>
      </c>
      <c r="E8" s="70" t="s">
        <v>50</v>
      </c>
      <c r="F8" s="264" t="s">
        <v>51</v>
      </c>
      <c r="G8" s="55" t="s">
        <v>52</v>
      </c>
      <c r="H8" s="50" t="s">
        <v>38</v>
      </c>
      <c r="I8" s="71">
        <v>147.0</v>
      </c>
      <c r="J8" s="58"/>
      <c r="K8" s="72"/>
      <c r="L8" s="73"/>
      <c r="M8" s="61"/>
      <c r="N8" s="74"/>
      <c r="O8" s="75"/>
      <c r="P8" s="76"/>
      <c r="Q8" s="77"/>
      <c r="R8" s="53">
        <v>50.0</v>
      </c>
      <c r="S8" s="39" t="s">
        <v>13</v>
      </c>
      <c r="T8" s="68">
        <f>SUM(J7:J87)</f>
        <v>2281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53</v>
      </c>
      <c r="D9" s="53" t="s">
        <v>54</v>
      </c>
      <c r="E9" s="70" t="s">
        <v>55</v>
      </c>
      <c r="F9" s="264" t="s">
        <v>56</v>
      </c>
      <c r="G9" s="55" t="s">
        <v>57</v>
      </c>
      <c r="H9" s="50" t="s">
        <v>38</v>
      </c>
      <c r="I9" s="71"/>
      <c r="J9" s="79"/>
      <c r="K9" s="72"/>
      <c r="L9" s="80"/>
      <c r="M9" s="61"/>
      <c r="N9" s="62">
        <v>147.0</v>
      </c>
      <c r="O9" s="75"/>
      <c r="P9" s="76"/>
      <c r="Q9" s="65"/>
      <c r="R9" s="53">
        <v>75.0</v>
      </c>
      <c r="S9" s="81" t="s">
        <v>14</v>
      </c>
      <c r="T9" s="82">
        <f>SUM(K7:K87)</f>
        <v>0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42</v>
      </c>
      <c r="D10" s="53" t="s">
        <v>58</v>
      </c>
      <c r="E10" s="70"/>
      <c r="F10" s="264" t="s">
        <v>59</v>
      </c>
      <c r="G10" s="55" t="s">
        <v>60</v>
      </c>
      <c r="H10" s="50" t="s">
        <v>61</v>
      </c>
      <c r="I10" s="71"/>
      <c r="J10" s="58"/>
      <c r="K10" s="72"/>
      <c r="L10" s="80"/>
      <c r="M10" s="61" t="s">
        <v>46</v>
      </c>
      <c r="N10" s="84"/>
      <c r="O10" s="85"/>
      <c r="P10" s="76"/>
      <c r="Q10" s="65"/>
      <c r="R10" s="53" t="s">
        <v>42</v>
      </c>
      <c r="S10" s="86" t="s">
        <v>25</v>
      </c>
      <c r="T10" s="82">
        <f>SUM(L7:L87)</f>
        <v>494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62</v>
      </c>
      <c r="D11" s="53" t="s">
        <v>54</v>
      </c>
      <c r="E11" s="70" t="s">
        <v>63</v>
      </c>
      <c r="F11" s="264" t="s">
        <v>64</v>
      </c>
      <c r="G11" s="55" t="s">
        <v>65</v>
      </c>
      <c r="H11" s="50" t="s">
        <v>38</v>
      </c>
      <c r="I11" s="57">
        <v>294.0</v>
      </c>
      <c r="J11" s="89"/>
      <c r="K11" s="72"/>
      <c r="L11" s="90"/>
      <c r="M11" s="91"/>
      <c r="N11" s="62"/>
      <c r="O11" s="85"/>
      <c r="P11" s="92"/>
      <c r="Q11" s="93"/>
      <c r="R11" s="53">
        <v>100.0</v>
      </c>
      <c r="S11" s="42" t="s">
        <v>16</v>
      </c>
      <c r="T11" s="82">
        <f>SUM(M7:M87)</f>
        <v>882</v>
      </c>
      <c r="U11" s="8"/>
      <c r="V11" s="8"/>
      <c r="W11" s="8"/>
      <c r="X11" s="8"/>
      <c r="Y11" s="8"/>
      <c r="Z11" s="8"/>
    </row>
    <row r="12">
      <c r="A12" s="50" t="s">
        <v>47</v>
      </c>
      <c r="B12" s="94"/>
      <c r="C12" s="83" t="s">
        <v>66</v>
      </c>
      <c r="D12" s="53" t="s">
        <v>67</v>
      </c>
      <c r="E12" s="70" t="s">
        <v>68</v>
      </c>
      <c r="F12" s="264" t="s">
        <v>69</v>
      </c>
      <c r="G12" s="55" t="s">
        <v>70</v>
      </c>
      <c r="H12" s="50" t="s">
        <v>61</v>
      </c>
      <c r="I12" s="57"/>
      <c r="J12" s="265">
        <v>294.0</v>
      </c>
      <c r="K12" s="72"/>
      <c r="L12" s="96"/>
      <c r="M12" s="61"/>
      <c r="N12" s="62"/>
      <c r="O12" s="97"/>
      <c r="P12" s="98"/>
      <c r="Q12" s="99"/>
      <c r="R12" s="53">
        <v>50.0</v>
      </c>
      <c r="S12" s="100" t="s">
        <v>17</v>
      </c>
      <c r="T12" s="68">
        <f>SUM(N7:N87)</f>
        <v>441</v>
      </c>
      <c r="U12" s="8"/>
      <c r="V12" s="8"/>
      <c r="W12" s="8"/>
      <c r="X12" s="8"/>
      <c r="Y12" s="8"/>
      <c r="Z12" s="8"/>
    </row>
    <row r="13" ht="16.5" customHeight="1">
      <c r="A13" s="50" t="s">
        <v>47</v>
      </c>
      <c r="B13" s="78"/>
      <c r="C13" s="69" t="s">
        <v>42</v>
      </c>
      <c r="D13" s="53" t="s">
        <v>71</v>
      </c>
      <c r="E13" s="70" t="s">
        <v>72</v>
      </c>
      <c r="F13" s="266" t="s">
        <v>73</v>
      </c>
      <c r="G13" s="55" t="s">
        <v>74</v>
      </c>
      <c r="H13" s="50" t="s">
        <v>38</v>
      </c>
      <c r="I13" s="71"/>
      <c r="J13" s="58">
        <v>397.0</v>
      </c>
      <c r="K13" s="59"/>
      <c r="L13" s="90"/>
      <c r="M13" s="61"/>
      <c r="N13" s="84"/>
      <c r="O13" s="75"/>
      <c r="P13" s="92"/>
      <c r="Q13" s="99"/>
      <c r="R13" s="53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41</v>
      </c>
      <c r="B14" s="51"/>
      <c r="C14" s="83" t="s">
        <v>42</v>
      </c>
      <c r="D14" s="53" t="s">
        <v>75</v>
      </c>
      <c r="E14" s="70"/>
      <c r="F14" s="264" t="s">
        <v>76</v>
      </c>
      <c r="G14" s="55" t="s">
        <v>77</v>
      </c>
      <c r="H14" s="50" t="s">
        <v>38</v>
      </c>
      <c r="I14" s="71"/>
      <c r="J14" s="58"/>
      <c r="K14" s="72"/>
      <c r="L14" s="90"/>
      <c r="M14" s="61" t="s">
        <v>46</v>
      </c>
      <c r="N14" s="84"/>
      <c r="O14" s="85"/>
      <c r="P14" s="105"/>
      <c r="Q14" s="99"/>
      <c r="R14" s="53" t="s">
        <v>42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78</v>
      </c>
      <c r="D15" s="53" t="s">
        <v>54</v>
      </c>
      <c r="E15" s="70" t="s">
        <v>79</v>
      </c>
      <c r="F15" s="264" t="s">
        <v>80</v>
      </c>
      <c r="G15" s="55" t="s">
        <v>81</v>
      </c>
      <c r="H15" s="50" t="s">
        <v>38</v>
      </c>
      <c r="I15" s="71"/>
      <c r="J15" s="58">
        <v>147.0</v>
      </c>
      <c r="K15" s="72"/>
      <c r="L15" s="90"/>
      <c r="M15" s="61"/>
      <c r="N15" s="62"/>
      <c r="O15" s="85"/>
      <c r="P15" s="92"/>
      <c r="Q15" s="106"/>
      <c r="R15" s="53">
        <v>50.0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/>
      <c r="B16" s="51"/>
      <c r="C16" s="83" t="s">
        <v>42</v>
      </c>
      <c r="D16" s="53" t="s">
        <v>82</v>
      </c>
      <c r="E16" s="108"/>
      <c r="F16" s="264" t="s">
        <v>83</v>
      </c>
      <c r="G16" s="55" t="s">
        <v>84</v>
      </c>
      <c r="H16" s="50" t="s">
        <v>38</v>
      </c>
      <c r="I16" s="71"/>
      <c r="J16" s="58"/>
      <c r="K16" s="72"/>
      <c r="L16" s="90"/>
      <c r="M16" s="109"/>
      <c r="N16" s="62"/>
      <c r="O16" s="85"/>
      <c r="P16" s="92"/>
      <c r="Q16" s="93" t="s">
        <v>85</v>
      </c>
      <c r="R16" s="53" t="s">
        <v>42</v>
      </c>
      <c r="S16" s="110" t="s">
        <v>18</v>
      </c>
      <c r="T16" s="82">
        <f>SUM(O7:O79)</f>
        <v>0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42</v>
      </c>
      <c r="D17" s="53" t="s">
        <v>82</v>
      </c>
      <c r="E17" s="111"/>
      <c r="F17" s="264" t="s">
        <v>86</v>
      </c>
      <c r="G17" s="55" t="s">
        <v>84</v>
      </c>
      <c r="H17" s="50" t="s">
        <v>38</v>
      </c>
      <c r="I17" s="71"/>
      <c r="J17" s="89"/>
      <c r="K17" s="72"/>
      <c r="L17" s="80"/>
      <c r="M17" s="61"/>
      <c r="N17" s="84"/>
      <c r="O17" s="85"/>
      <c r="P17" s="92"/>
      <c r="Q17" s="93" t="s">
        <v>85</v>
      </c>
      <c r="R17" s="53" t="s">
        <v>42</v>
      </c>
      <c r="S17" s="112" t="s">
        <v>19</v>
      </c>
      <c r="T17" s="82">
        <f>SUM(P7:P87)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78"/>
      <c r="C18" s="83" t="s">
        <v>87</v>
      </c>
      <c r="D18" s="53" t="s">
        <v>88</v>
      </c>
      <c r="E18" s="70" t="s">
        <v>89</v>
      </c>
      <c r="F18" s="264" t="s">
        <v>90</v>
      </c>
      <c r="G18" s="55" t="s">
        <v>91</v>
      </c>
      <c r="H18" s="50" t="s">
        <v>61</v>
      </c>
      <c r="I18" s="71">
        <v>400.0</v>
      </c>
      <c r="J18" s="79"/>
      <c r="K18" s="72"/>
      <c r="L18" s="90"/>
      <c r="M18" s="61"/>
      <c r="N18" s="62"/>
      <c r="O18" s="85"/>
      <c r="P18" s="92"/>
      <c r="Q18" s="99"/>
      <c r="R18" s="53">
        <v>200.0</v>
      </c>
      <c r="S18" s="113" t="s">
        <v>20</v>
      </c>
      <c r="T18" s="114">
        <f>SUM(Q7:Q87)</f>
        <v>0</v>
      </c>
      <c r="U18" s="8"/>
      <c r="V18" s="8"/>
      <c r="W18" s="8"/>
      <c r="X18" s="8"/>
      <c r="Y18" s="8"/>
      <c r="Z18" s="8"/>
    </row>
    <row r="19">
      <c r="A19" s="50" t="s">
        <v>47</v>
      </c>
      <c r="B19" s="51"/>
      <c r="C19" s="87"/>
      <c r="D19" s="53"/>
      <c r="E19" s="70" t="s">
        <v>89</v>
      </c>
      <c r="F19" s="264" t="s">
        <v>92</v>
      </c>
      <c r="G19" s="55" t="s">
        <v>91</v>
      </c>
      <c r="H19" s="50" t="s">
        <v>61</v>
      </c>
      <c r="I19" s="71">
        <v>350.0</v>
      </c>
      <c r="J19" s="115"/>
      <c r="K19" s="72"/>
      <c r="L19" s="90"/>
      <c r="M19" s="61"/>
      <c r="N19" s="62"/>
      <c r="O19" s="85"/>
      <c r="P19" s="92"/>
      <c r="Q19" s="93"/>
      <c r="R19" s="53">
        <v>150.0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93</v>
      </c>
      <c r="D20" s="53" t="s">
        <v>58</v>
      </c>
      <c r="E20" s="70" t="s">
        <v>94</v>
      </c>
      <c r="F20" s="264" t="s">
        <v>95</v>
      </c>
      <c r="G20" s="55" t="s">
        <v>96</v>
      </c>
      <c r="H20" s="50" t="s">
        <v>97</v>
      </c>
      <c r="I20" s="71">
        <v>147.0</v>
      </c>
      <c r="J20" s="58"/>
      <c r="K20" s="117"/>
      <c r="L20" s="90"/>
      <c r="M20" s="61"/>
      <c r="N20" s="74"/>
      <c r="O20" s="75"/>
      <c r="P20" s="92"/>
      <c r="Q20" s="99"/>
      <c r="R20" s="53">
        <v>50.0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 ht="18.75" customHeight="1">
      <c r="A21" s="50" t="s">
        <v>47</v>
      </c>
      <c r="B21" s="51"/>
      <c r="C21" s="83" t="s">
        <v>98</v>
      </c>
      <c r="D21" s="53" t="s">
        <v>54</v>
      </c>
      <c r="E21" s="111" t="s">
        <v>99</v>
      </c>
      <c r="F21" s="264" t="s">
        <v>100</v>
      </c>
      <c r="G21" s="55" t="s">
        <v>101</v>
      </c>
      <c r="H21" s="50" t="s">
        <v>38</v>
      </c>
      <c r="I21" s="71">
        <v>147.0</v>
      </c>
      <c r="J21" s="58"/>
      <c r="K21" s="117"/>
      <c r="L21" s="90"/>
      <c r="M21" s="61"/>
      <c r="N21" s="62"/>
      <c r="O21" s="85"/>
      <c r="P21" s="92"/>
      <c r="Q21" s="99"/>
      <c r="R21" s="53">
        <v>50.0</v>
      </c>
      <c r="S21" s="119">
        <f>SUM(F103)</f>
        <v>6698</v>
      </c>
      <c r="T21" s="8"/>
      <c r="U21" s="8"/>
      <c r="V21" s="8"/>
      <c r="W21" s="8"/>
      <c r="X21" s="8"/>
      <c r="Y21" s="8"/>
      <c r="Z21" s="8"/>
    </row>
    <row r="22">
      <c r="A22" s="50" t="s">
        <v>47</v>
      </c>
      <c r="B22" s="51"/>
      <c r="C22" s="83" t="s">
        <v>102</v>
      </c>
      <c r="D22" s="53" t="s">
        <v>103</v>
      </c>
      <c r="E22" s="70" t="s">
        <v>104</v>
      </c>
      <c r="F22" s="264" t="s">
        <v>105</v>
      </c>
      <c r="G22" s="55" t="s">
        <v>106</v>
      </c>
      <c r="H22" s="50" t="s">
        <v>38</v>
      </c>
      <c r="I22" s="71">
        <v>147.0</v>
      </c>
      <c r="J22" s="58"/>
      <c r="K22" s="72"/>
      <c r="L22" s="120"/>
      <c r="M22" s="61"/>
      <c r="N22" s="62"/>
      <c r="O22" s="85"/>
      <c r="P22" s="92"/>
      <c r="Q22" s="99"/>
      <c r="R22" s="53">
        <v>50.0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107</v>
      </c>
      <c r="D23" s="53" t="s">
        <v>49</v>
      </c>
      <c r="E23" s="70" t="s">
        <v>108</v>
      </c>
      <c r="F23" s="264" t="s">
        <v>109</v>
      </c>
      <c r="G23" s="55" t="s">
        <v>110</v>
      </c>
      <c r="H23" s="50" t="s">
        <v>38</v>
      </c>
      <c r="I23" s="71"/>
      <c r="J23" s="58">
        <v>147.0</v>
      </c>
      <c r="K23" s="72"/>
      <c r="L23" s="120"/>
      <c r="M23" s="61"/>
      <c r="N23" s="62"/>
      <c r="O23" s="85"/>
      <c r="P23" s="92"/>
      <c r="Q23" s="99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111</v>
      </c>
      <c r="D24" s="53" t="s">
        <v>103</v>
      </c>
      <c r="E24" s="70" t="s">
        <v>112</v>
      </c>
      <c r="F24" s="264" t="s">
        <v>113</v>
      </c>
      <c r="G24" s="55" t="s">
        <v>114</v>
      </c>
      <c r="H24" s="50" t="s">
        <v>38</v>
      </c>
      <c r="I24" s="71">
        <v>147.0</v>
      </c>
      <c r="J24" s="58"/>
      <c r="K24" s="72"/>
      <c r="L24" s="80"/>
      <c r="M24" s="61"/>
      <c r="N24" s="62"/>
      <c r="O24" s="121"/>
      <c r="P24" s="92"/>
      <c r="Q24" s="93"/>
      <c r="R24" s="53">
        <v>50.0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47</v>
      </c>
      <c r="B25" s="51"/>
      <c r="C25" s="83" t="s">
        <v>115</v>
      </c>
      <c r="D25" s="53" t="s">
        <v>116</v>
      </c>
      <c r="E25" s="70" t="s">
        <v>117</v>
      </c>
      <c r="F25" s="264" t="s">
        <v>118</v>
      </c>
      <c r="G25" s="55" t="s">
        <v>119</v>
      </c>
      <c r="H25" s="50" t="s">
        <v>61</v>
      </c>
      <c r="I25" s="71"/>
      <c r="J25" s="58">
        <v>294.0</v>
      </c>
      <c r="K25" s="72"/>
      <c r="L25" s="90"/>
      <c r="M25" s="122"/>
      <c r="N25" s="62"/>
      <c r="O25" s="75"/>
      <c r="P25" s="92"/>
      <c r="Q25" s="123"/>
      <c r="R25" s="53">
        <v>100.0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120</v>
      </c>
      <c r="D26" s="53" t="s">
        <v>75</v>
      </c>
      <c r="E26" s="70"/>
      <c r="F26" s="264" t="s">
        <v>121</v>
      </c>
      <c r="G26" s="55" t="s">
        <v>122</v>
      </c>
      <c r="H26" s="50" t="s">
        <v>97</v>
      </c>
      <c r="I26" s="57">
        <v>200.0</v>
      </c>
      <c r="J26" s="58"/>
      <c r="K26" s="72"/>
      <c r="L26" s="80"/>
      <c r="M26" s="61"/>
      <c r="N26" s="62"/>
      <c r="O26" s="85"/>
      <c r="P26" s="105"/>
      <c r="Q26" s="99"/>
      <c r="R26" s="53">
        <v>100.0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51"/>
      <c r="C27" s="132" t="s">
        <v>123</v>
      </c>
      <c r="D27" s="53" t="s">
        <v>116</v>
      </c>
      <c r="E27" s="70" t="s">
        <v>124</v>
      </c>
      <c r="F27" s="264" t="s">
        <v>125</v>
      </c>
      <c r="G27" s="55" t="s">
        <v>126</v>
      </c>
      <c r="H27" s="50" t="s">
        <v>61</v>
      </c>
      <c r="I27" s="71"/>
      <c r="J27" s="79">
        <v>147.0</v>
      </c>
      <c r="K27" s="59"/>
      <c r="L27" s="80"/>
      <c r="M27" s="125"/>
      <c r="N27" s="62"/>
      <c r="O27" s="85"/>
      <c r="P27" s="105"/>
      <c r="Q27" s="93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78"/>
      <c r="C28" s="83" t="s">
        <v>127</v>
      </c>
      <c r="D28" s="53" t="s">
        <v>58</v>
      </c>
      <c r="E28" s="70" t="s">
        <v>38</v>
      </c>
      <c r="F28" s="264" t="s">
        <v>128</v>
      </c>
      <c r="G28" s="55" t="s">
        <v>129</v>
      </c>
      <c r="H28" s="50" t="s">
        <v>97</v>
      </c>
      <c r="I28" s="57"/>
      <c r="J28" s="58">
        <v>120.0</v>
      </c>
      <c r="K28" s="126"/>
      <c r="L28" s="80"/>
      <c r="M28" s="125"/>
      <c r="N28" s="74"/>
      <c r="O28" s="85"/>
      <c r="P28" s="105"/>
      <c r="Q28" s="93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/>
      <c r="B29" s="78"/>
      <c r="C29" s="83" t="s">
        <v>42</v>
      </c>
      <c r="D29" s="53" t="s">
        <v>130</v>
      </c>
      <c r="E29" s="70"/>
      <c r="F29" s="264" t="s">
        <v>131</v>
      </c>
      <c r="G29" s="55" t="s">
        <v>132</v>
      </c>
      <c r="H29" s="50" t="s">
        <v>38</v>
      </c>
      <c r="I29" s="127"/>
      <c r="J29" s="58" t="s">
        <v>133</v>
      </c>
      <c r="K29" s="117"/>
      <c r="L29" s="90"/>
      <c r="M29" s="61"/>
      <c r="N29" s="62"/>
      <c r="O29" s="85"/>
      <c r="P29" s="105"/>
      <c r="Q29" s="128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87"/>
      <c r="D30" s="53" t="s">
        <v>49</v>
      </c>
      <c r="E30" s="70" t="s">
        <v>134</v>
      </c>
      <c r="F30" s="267" t="s">
        <v>135</v>
      </c>
      <c r="G30" s="55" t="s">
        <v>136</v>
      </c>
      <c r="H30" s="50" t="s">
        <v>38</v>
      </c>
      <c r="I30" s="127"/>
      <c r="J30" s="58">
        <v>294.0</v>
      </c>
      <c r="K30" s="72"/>
      <c r="L30" s="120"/>
      <c r="M30" s="61"/>
      <c r="N30" s="62"/>
      <c r="O30" s="75"/>
      <c r="P30" s="92"/>
      <c r="Q30" s="129"/>
      <c r="R30" s="53">
        <v>50.0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78"/>
      <c r="C31" s="69" t="s">
        <v>137</v>
      </c>
      <c r="D31" s="53" t="s">
        <v>116</v>
      </c>
      <c r="E31" s="70" t="s">
        <v>138</v>
      </c>
      <c r="F31" s="264" t="s">
        <v>139</v>
      </c>
      <c r="G31" s="55" t="s">
        <v>140</v>
      </c>
      <c r="H31" s="50" t="s">
        <v>61</v>
      </c>
      <c r="I31" s="71"/>
      <c r="J31" s="58"/>
      <c r="K31" s="72"/>
      <c r="L31" s="90"/>
      <c r="M31" s="122"/>
      <c r="N31" s="62">
        <v>147.0</v>
      </c>
      <c r="O31" s="85"/>
      <c r="P31" s="92"/>
      <c r="Q31" s="129"/>
      <c r="R31" s="53">
        <v>50.0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41</v>
      </c>
      <c r="B32" s="51"/>
      <c r="C32" s="69" t="s">
        <v>141</v>
      </c>
      <c r="D32" s="53" t="s">
        <v>103</v>
      </c>
      <c r="E32" s="70"/>
      <c r="F32" s="264" t="s">
        <v>142</v>
      </c>
      <c r="G32" s="55" t="s">
        <v>143</v>
      </c>
      <c r="H32" s="50" t="s">
        <v>38</v>
      </c>
      <c r="I32" s="71"/>
      <c r="J32" s="79"/>
      <c r="K32" s="72"/>
      <c r="L32" s="90"/>
      <c r="M32" s="61">
        <v>294.0</v>
      </c>
      <c r="N32" s="62"/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132"/>
      <c r="C33" s="69" t="s">
        <v>144</v>
      </c>
      <c r="D33" s="53" t="s">
        <v>58</v>
      </c>
      <c r="E33" s="70" t="s">
        <v>145</v>
      </c>
      <c r="F33" s="264" t="s">
        <v>146</v>
      </c>
      <c r="G33" s="55" t="s">
        <v>147</v>
      </c>
      <c r="H33" s="50" t="s">
        <v>97</v>
      </c>
      <c r="I33" s="71"/>
      <c r="J33" s="58"/>
      <c r="K33" s="72"/>
      <c r="L33" s="90">
        <v>200.0</v>
      </c>
      <c r="M33" s="61"/>
      <c r="N33" s="84"/>
      <c r="O33" s="130"/>
      <c r="P33" s="131"/>
      <c r="Q33" s="129"/>
      <c r="R33" s="53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51"/>
      <c r="C34" s="69" t="s">
        <v>148</v>
      </c>
      <c r="D34" s="53" t="s">
        <v>103</v>
      </c>
      <c r="E34" s="133" t="s">
        <v>149</v>
      </c>
      <c r="F34" s="268" t="s">
        <v>150</v>
      </c>
      <c r="G34" s="55" t="s">
        <v>151</v>
      </c>
      <c r="H34" s="50" t="s">
        <v>38</v>
      </c>
      <c r="I34" s="71"/>
      <c r="J34" s="58">
        <v>147.0</v>
      </c>
      <c r="K34" s="135"/>
      <c r="L34" s="90"/>
      <c r="M34" s="61"/>
      <c r="N34" s="62"/>
      <c r="O34" s="130"/>
      <c r="P34" s="131"/>
      <c r="Q34" s="128"/>
      <c r="R34" s="53">
        <v>50.0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152</v>
      </c>
      <c r="D35" s="53" t="s">
        <v>43</v>
      </c>
      <c r="E35" s="70" t="s">
        <v>153</v>
      </c>
      <c r="F35" s="264" t="s">
        <v>154</v>
      </c>
      <c r="G35" s="55" t="s">
        <v>155</v>
      </c>
      <c r="H35" s="50" t="s">
        <v>97</v>
      </c>
      <c r="I35" s="71">
        <v>244.0</v>
      </c>
      <c r="J35" s="58"/>
      <c r="K35" s="135"/>
      <c r="L35" s="90"/>
      <c r="M35" s="61"/>
      <c r="N35" s="62"/>
      <c r="O35" s="130"/>
      <c r="P35" s="131"/>
      <c r="Q35" s="129"/>
      <c r="R35" s="53">
        <v>50.0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41</v>
      </c>
      <c r="B36" s="51"/>
      <c r="C36" s="151" t="s">
        <v>156</v>
      </c>
      <c r="D36" s="53" t="s">
        <v>28</v>
      </c>
      <c r="E36" s="108"/>
      <c r="F36" s="264" t="s">
        <v>157</v>
      </c>
      <c r="G36" s="55" t="s">
        <v>158</v>
      </c>
      <c r="H36" s="50" t="s">
        <v>61</v>
      </c>
      <c r="I36" s="71"/>
      <c r="J36" s="58"/>
      <c r="K36" s="117"/>
      <c r="L36" s="90"/>
      <c r="M36" s="61">
        <v>147.0</v>
      </c>
      <c r="N36" s="74"/>
      <c r="O36" s="130"/>
      <c r="P36" s="138"/>
      <c r="Q36" s="129"/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47</v>
      </c>
      <c r="B37" s="51"/>
      <c r="C37" s="151" t="s">
        <v>159</v>
      </c>
      <c r="D37" s="53" t="s">
        <v>28</v>
      </c>
      <c r="E37" s="70" t="s">
        <v>160</v>
      </c>
      <c r="F37" s="264" t="s">
        <v>161</v>
      </c>
      <c r="G37" s="54" t="s">
        <v>162</v>
      </c>
      <c r="H37" s="50" t="s">
        <v>61</v>
      </c>
      <c r="I37" s="71">
        <v>127.0</v>
      </c>
      <c r="J37" s="58"/>
      <c r="K37" s="59"/>
      <c r="L37" s="90"/>
      <c r="M37" s="61"/>
      <c r="N37" s="84"/>
      <c r="O37" s="130"/>
      <c r="P37" s="131"/>
      <c r="Q37" s="129"/>
      <c r="R37" s="53">
        <v>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151" t="s">
        <v>163</v>
      </c>
      <c r="D38" s="88"/>
      <c r="E38" s="70" t="s">
        <v>160</v>
      </c>
      <c r="F38" s="264" t="s">
        <v>164</v>
      </c>
      <c r="G38" s="54" t="s">
        <v>162</v>
      </c>
      <c r="H38" s="50" t="s">
        <v>61</v>
      </c>
      <c r="I38" s="57">
        <v>50.0</v>
      </c>
      <c r="J38" s="58"/>
      <c r="K38" s="72"/>
      <c r="L38" s="90"/>
      <c r="M38" s="61"/>
      <c r="N38" s="62"/>
      <c r="O38" s="130"/>
      <c r="P38" s="131"/>
      <c r="Q38" s="128"/>
      <c r="R38" s="269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47</v>
      </c>
      <c r="B39" s="78"/>
      <c r="C39" s="69" t="s">
        <v>165</v>
      </c>
      <c r="D39" s="53" t="s">
        <v>166</v>
      </c>
      <c r="E39" s="70" t="s">
        <v>167</v>
      </c>
      <c r="F39" s="270" t="s">
        <v>168</v>
      </c>
      <c r="G39" s="54" t="s">
        <v>169</v>
      </c>
      <c r="H39" s="50" t="s">
        <v>97</v>
      </c>
      <c r="I39" s="57"/>
      <c r="J39" s="58"/>
      <c r="K39" s="72"/>
      <c r="L39" s="90"/>
      <c r="M39" s="61"/>
      <c r="N39" s="62">
        <v>147.0</v>
      </c>
      <c r="O39" s="141"/>
      <c r="P39" s="131"/>
      <c r="Q39" s="128"/>
      <c r="R39" s="53">
        <v>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41</v>
      </c>
      <c r="B40" s="78"/>
      <c r="C40" s="69" t="s">
        <v>170</v>
      </c>
      <c r="D40" s="53" t="s">
        <v>82</v>
      </c>
      <c r="E40" s="70"/>
      <c r="F40" s="271" t="s">
        <v>171</v>
      </c>
      <c r="G40" s="55" t="s">
        <v>172</v>
      </c>
      <c r="H40" s="50" t="s">
        <v>38</v>
      </c>
      <c r="I40" s="71"/>
      <c r="J40" s="58"/>
      <c r="K40" s="72"/>
      <c r="L40" s="80"/>
      <c r="M40" s="61">
        <v>147.0</v>
      </c>
      <c r="N40" s="74"/>
      <c r="O40" s="130"/>
      <c r="P40" s="131"/>
      <c r="Q40" s="128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41</v>
      </c>
      <c r="B41" s="51"/>
      <c r="C41" s="69" t="s">
        <v>173</v>
      </c>
      <c r="D41" s="53" t="s">
        <v>28</v>
      </c>
      <c r="E41" s="70"/>
      <c r="F41" s="264" t="s">
        <v>174</v>
      </c>
      <c r="G41" s="55" t="s">
        <v>175</v>
      </c>
      <c r="H41" s="50" t="s">
        <v>61</v>
      </c>
      <c r="I41" s="71"/>
      <c r="J41" s="58"/>
      <c r="K41" s="72"/>
      <c r="L41" s="90">
        <v>147.0</v>
      </c>
      <c r="M41" s="61"/>
      <c r="N41" s="143"/>
      <c r="O41" s="130"/>
      <c r="P41" s="131"/>
      <c r="Q41" s="129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47</v>
      </c>
      <c r="B42" s="51"/>
      <c r="C42" s="69" t="s">
        <v>176</v>
      </c>
      <c r="D42" s="53" t="s">
        <v>54</v>
      </c>
      <c r="E42" s="70" t="s">
        <v>177</v>
      </c>
      <c r="F42" s="264" t="s">
        <v>178</v>
      </c>
      <c r="G42" s="53" t="s">
        <v>179</v>
      </c>
      <c r="H42" s="50" t="s">
        <v>38</v>
      </c>
      <c r="I42" s="127"/>
      <c r="J42" s="58">
        <v>294.0</v>
      </c>
      <c r="K42" s="72"/>
      <c r="L42" s="90"/>
      <c r="M42" s="61"/>
      <c r="N42" s="62"/>
      <c r="O42" s="130"/>
      <c r="P42" s="131"/>
      <c r="Q42" s="128"/>
      <c r="R42" s="53">
        <v>172.0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47</v>
      </c>
      <c r="B43" s="51"/>
      <c r="C43" s="83" t="s">
        <v>180</v>
      </c>
      <c r="D43" s="53" t="s">
        <v>28</v>
      </c>
      <c r="E43" s="70"/>
      <c r="F43" s="264" t="s">
        <v>181</v>
      </c>
      <c r="G43" s="55" t="s">
        <v>182</v>
      </c>
      <c r="H43" s="50" t="s">
        <v>61</v>
      </c>
      <c r="I43" s="71">
        <v>200.0</v>
      </c>
      <c r="J43" s="58"/>
      <c r="K43" s="59"/>
      <c r="L43" s="144"/>
      <c r="M43" s="122"/>
      <c r="N43" s="62"/>
      <c r="O43" s="130"/>
      <c r="P43" s="131"/>
      <c r="Q43" s="129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41</v>
      </c>
      <c r="B44" s="51"/>
      <c r="C44" s="69" t="s">
        <v>183</v>
      </c>
      <c r="D44" s="53" t="s">
        <v>82</v>
      </c>
      <c r="E44" s="70"/>
      <c r="F44" s="264" t="s">
        <v>184</v>
      </c>
      <c r="G44" s="55" t="s">
        <v>185</v>
      </c>
      <c r="H44" s="50" t="s">
        <v>38</v>
      </c>
      <c r="I44" s="71"/>
      <c r="J44" s="89"/>
      <c r="K44" s="72"/>
      <c r="L44" s="145"/>
      <c r="M44" s="61">
        <v>147.0</v>
      </c>
      <c r="N44" s="62"/>
      <c r="O44" s="130"/>
      <c r="P44" s="131"/>
      <c r="Q44" s="129"/>
      <c r="R44" s="53">
        <v>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41</v>
      </c>
      <c r="B45" s="78"/>
      <c r="C45" s="272" t="s">
        <v>186</v>
      </c>
      <c r="D45" s="53" t="s">
        <v>166</v>
      </c>
      <c r="E45" s="70"/>
      <c r="F45" s="273" t="s">
        <v>187</v>
      </c>
      <c r="G45" s="142" t="s">
        <v>188</v>
      </c>
      <c r="H45" s="50" t="s">
        <v>97</v>
      </c>
      <c r="I45" s="148"/>
      <c r="J45" s="58"/>
      <c r="K45" s="72"/>
      <c r="L45" s="144"/>
      <c r="M45" s="61">
        <v>147.0</v>
      </c>
      <c r="N45" s="62"/>
      <c r="O45" s="130"/>
      <c r="P45" s="138"/>
      <c r="Q45" s="12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/>
      <c r="B46" s="78"/>
      <c r="C46" s="83" t="s">
        <v>42</v>
      </c>
      <c r="D46" s="53" t="s">
        <v>28</v>
      </c>
      <c r="E46" s="111"/>
      <c r="F46" s="264" t="s">
        <v>189</v>
      </c>
      <c r="G46" s="55" t="s">
        <v>132</v>
      </c>
      <c r="H46" s="50" t="s">
        <v>38</v>
      </c>
      <c r="I46" s="71"/>
      <c r="J46" s="58" t="s">
        <v>133</v>
      </c>
      <c r="K46" s="72"/>
      <c r="L46" s="149"/>
      <c r="M46" s="61"/>
      <c r="N46" s="62"/>
      <c r="O46" s="130"/>
      <c r="P46" s="138"/>
      <c r="Q46" s="99"/>
      <c r="R46" s="53" t="s">
        <v>42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51"/>
      <c r="C47" s="83" t="s">
        <v>190</v>
      </c>
      <c r="D47" s="53" t="s">
        <v>166</v>
      </c>
      <c r="E47" s="111"/>
      <c r="F47" s="264" t="s">
        <v>191</v>
      </c>
      <c r="G47" s="55" t="s">
        <v>192</v>
      </c>
      <c r="H47" s="50" t="s">
        <v>97</v>
      </c>
      <c r="I47" s="57"/>
      <c r="J47" s="58"/>
      <c r="K47" s="72"/>
      <c r="L47" s="150">
        <v>147.0</v>
      </c>
      <c r="M47" s="125"/>
      <c r="N47" s="62"/>
      <c r="O47" s="141"/>
      <c r="P47" s="131"/>
      <c r="Q47" s="99"/>
      <c r="R47" s="53">
        <v>50.0</v>
      </c>
      <c r="S47" s="8"/>
      <c r="T47" s="8"/>
      <c r="U47" s="8"/>
      <c r="V47" s="8"/>
      <c r="W47" s="8"/>
      <c r="X47" s="8"/>
      <c r="Y47" s="8"/>
      <c r="Z47" s="8"/>
    </row>
    <row r="48">
      <c r="A48" s="50"/>
      <c r="B48" s="51"/>
      <c r="C48" s="151"/>
      <c r="D48" s="88"/>
      <c r="E48" s="70"/>
      <c r="F48" s="54"/>
      <c r="G48" s="55"/>
      <c r="H48" s="50"/>
      <c r="I48" s="71"/>
      <c r="J48" s="89"/>
      <c r="K48" s="72"/>
      <c r="L48" s="150"/>
      <c r="M48" s="61"/>
      <c r="N48" s="62"/>
      <c r="O48" s="130"/>
      <c r="P48" s="131"/>
      <c r="Q48" s="93"/>
      <c r="R48" s="53"/>
      <c r="S48" s="8"/>
      <c r="T48" s="8"/>
      <c r="U48" s="8"/>
      <c r="V48" s="8"/>
      <c r="W48" s="8"/>
      <c r="X48" s="8"/>
      <c r="Y48" s="8"/>
      <c r="Z48" s="8"/>
    </row>
    <row r="49">
      <c r="A49" s="50"/>
      <c r="B49" s="51"/>
      <c r="C49" s="52"/>
      <c r="D49" s="88"/>
      <c r="E49" s="70"/>
      <c r="F49" s="152"/>
      <c r="G49" s="55"/>
      <c r="H49" s="56"/>
      <c r="I49" s="71"/>
      <c r="J49" s="58"/>
      <c r="K49" s="135"/>
      <c r="L49" s="150"/>
      <c r="M49" s="61"/>
      <c r="N49" s="74"/>
      <c r="O49" s="153"/>
      <c r="P49" s="154"/>
      <c r="Q49" s="99"/>
      <c r="R49" s="53"/>
      <c r="S49" s="8"/>
      <c r="T49" s="8"/>
      <c r="U49" s="8"/>
      <c r="V49" s="8"/>
      <c r="W49" s="8"/>
      <c r="X49" s="8"/>
      <c r="Y49" s="8"/>
      <c r="Z49" s="8"/>
    </row>
    <row r="50">
      <c r="A50" s="50"/>
      <c r="B50" s="78"/>
      <c r="C50" s="52"/>
      <c r="D50" s="88"/>
      <c r="E50" s="108"/>
      <c r="F50" s="54"/>
      <c r="G50" s="54"/>
      <c r="H50" s="56"/>
      <c r="I50" s="71"/>
      <c r="J50" s="58"/>
      <c r="K50" s="155"/>
      <c r="L50" s="150"/>
      <c r="M50" s="61"/>
      <c r="N50" s="62"/>
      <c r="O50" s="153"/>
      <c r="P50" s="156"/>
      <c r="Q50" s="128"/>
      <c r="R50" s="53"/>
      <c r="S50" s="8"/>
      <c r="T50" s="8"/>
      <c r="U50" s="8"/>
      <c r="V50" s="8"/>
      <c r="W50" s="8"/>
      <c r="X50" s="8"/>
      <c r="Y50" s="8"/>
      <c r="Z50" s="8"/>
    </row>
    <row r="51">
      <c r="A51" s="50"/>
      <c r="B51" s="51"/>
      <c r="C51" s="52"/>
      <c r="D51" s="88"/>
      <c r="E51" s="70"/>
      <c r="F51" s="54"/>
      <c r="G51" s="54"/>
      <c r="H51" s="56"/>
      <c r="I51" s="71"/>
      <c r="J51" s="58"/>
      <c r="K51" s="155"/>
      <c r="L51" s="150"/>
      <c r="M51" s="61"/>
      <c r="N51" s="84"/>
      <c r="O51" s="153"/>
      <c r="P51" s="156"/>
      <c r="Q51" s="129"/>
      <c r="R51" s="53"/>
      <c r="S51" s="8"/>
      <c r="T51" s="8"/>
      <c r="U51" s="8"/>
      <c r="V51" s="8"/>
      <c r="W51" s="8"/>
      <c r="X51" s="8"/>
      <c r="Y51" s="8"/>
      <c r="Z51" s="8"/>
    </row>
    <row r="52">
      <c r="A52" s="50"/>
      <c r="B52" s="51"/>
      <c r="C52" s="137"/>
      <c r="D52" s="53"/>
      <c r="E52" s="54"/>
      <c r="F52" s="54"/>
      <c r="G52" s="101"/>
      <c r="H52" s="50"/>
      <c r="I52" s="57"/>
      <c r="J52" s="58"/>
      <c r="K52" s="155"/>
      <c r="L52" s="150"/>
      <c r="M52" s="61"/>
      <c r="N52" s="74"/>
      <c r="O52" s="157"/>
      <c r="P52" s="156"/>
      <c r="Q52" s="129"/>
      <c r="R52" s="53"/>
      <c r="S52" s="8"/>
      <c r="T52" s="8"/>
      <c r="U52" s="8"/>
      <c r="V52" s="8"/>
      <c r="W52" s="8"/>
      <c r="X52" s="8"/>
      <c r="Y52" s="8"/>
      <c r="Z52" s="8"/>
    </row>
    <row r="53">
      <c r="A53" s="50"/>
      <c r="B53" s="51"/>
      <c r="C53" s="158"/>
      <c r="D53" s="88"/>
      <c r="E53" s="70"/>
      <c r="F53" s="54"/>
      <c r="G53" s="55"/>
      <c r="H53" s="56"/>
      <c r="I53" s="57"/>
      <c r="J53" s="58"/>
      <c r="K53" s="159"/>
      <c r="L53" s="150"/>
      <c r="M53" s="160"/>
      <c r="N53" s="74"/>
      <c r="O53" s="153"/>
      <c r="P53" s="156"/>
      <c r="Q53" s="129"/>
      <c r="R53" s="53"/>
      <c r="S53" s="8"/>
      <c r="T53" s="8"/>
      <c r="U53" s="8"/>
      <c r="V53" s="8"/>
      <c r="W53" s="8"/>
      <c r="X53" s="8"/>
      <c r="Y53" s="8"/>
      <c r="Z53" s="8"/>
    </row>
    <row r="54">
      <c r="A54" s="50"/>
      <c r="B54" s="51"/>
      <c r="C54" s="78"/>
      <c r="D54" s="88"/>
      <c r="E54" s="54"/>
      <c r="F54" s="54"/>
      <c r="G54" s="55"/>
      <c r="H54" s="56"/>
      <c r="I54" s="71"/>
      <c r="J54" s="89"/>
      <c r="K54" s="155"/>
      <c r="L54" s="161"/>
      <c r="M54" s="160"/>
      <c r="N54" s="62"/>
      <c r="O54" s="153"/>
      <c r="P54" s="156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0"/>
      <c r="B55" s="51"/>
      <c r="C55" s="51"/>
      <c r="D55" s="88"/>
      <c r="E55" s="54"/>
      <c r="F55" s="101"/>
      <c r="G55" s="55"/>
      <c r="H55" s="56"/>
      <c r="I55" s="148"/>
      <c r="J55" s="58"/>
      <c r="K55" s="155"/>
      <c r="L55" s="150"/>
      <c r="M55" s="160"/>
      <c r="N55" s="74"/>
      <c r="O55" s="153"/>
      <c r="P55" s="154"/>
      <c r="Q55" s="129"/>
      <c r="R55" s="53"/>
      <c r="S55" s="8"/>
      <c r="T55" s="8"/>
      <c r="U55" s="8"/>
      <c r="V55" s="8"/>
      <c r="W55" s="8"/>
      <c r="X55" s="8"/>
      <c r="Y55" s="8"/>
      <c r="Z55" s="8"/>
    </row>
    <row r="56">
      <c r="A56" s="50"/>
      <c r="B56" s="51"/>
      <c r="C56" s="51"/>
      <c r="D56" s="162"/>
      <c r="E56" s="163"/>
      <c r="F56" s="54"/>
      <c r="G56" s="55"/>
      <c r="H56" s="56"/>
      <c r="I56" s="71"/>
      <c r="J56" s="164"/>
      <c r="K56" s="155"/>
      <c r="L56" s="161"/>
      <c r="M56" s="160"/>
      <c r="N56" s="62"/>
      <c r="O56" s="157"/>
      <c r="P56" s="156"/>
      <c r="Q56" s="129"/>
      <c r="R56" s="66"/>
      <c r="S56" s="8"/>
      <c r="T56" s="8"/>
      <c r="U56" s="8"/>
      <c r="V56" s="8"/>
      <c r="W56" s="8"/>
      <c r="X56" s="8"/>
      <c r="Y56" s="8"/>
      <c r="Z56" s="8"/>
    </row>
    <row r="57">
      <c r="A57" s="50"/>
      <c r="B57" s="51"/>
      <c r="C57" s="51"/>
      <c r="D57" s="23"/>
      <c r="E57" s="54"/>
      <c r="F57" s="165"/>
      <c r="G57" s="55"/>
      <c r="H57" s="56"/>
      <c r="I57" s="71"/>
      <c r="J57" s="58"/>
      <c r="K57" s="155"/>
      <c r="L57" s="166"/>
      <c r="M57" s="160"/>
      <c r="N57" s="62"/>
      <c r="O57" s="157"/>
      <c r="P57" s="156"/>
      <c r="Q57" s="129"/>
      <c r="R57" s="53"/>
      <c r="S57" s="8"/>
      <c r="T57" s="8"/>
      <c r="U57" s="8"/>
      <c r="V57" s="8"/>
      <c r="W57" s="8"/>
      <c r="X57" s="8"/>
      <c r="Y57" s="8"/>
      <c r="Z57" s="8"/>
    </row>
    <row r="58">
      <c r="A58" s="50"/>
      <c r="B58" s="51"/>
      <c r="C58" s="51"/>
      <c r="D58" s="23"/>
      <c r="E58" s="54"/>
      <c r="F58" s="54"/>
      <c r="G58" s="55"/>
      <c r="H58" s="56"/>
      <c r="I58" s="167"/>
      <c r="J58" s="58"/>
      <c r="K58" s="155"/>
      <c r="L58" s="150"/>
      <c r="M58" s="160"/>
      <c r="N58" s="143"/>
      <c r="O58" s="157"/>
      <c r="P58" s="156"/>
      <c r="Q58" s="129"/>
      <c r="R58" s="53"/>
      <c r="S58" s="8"/>
      <c r="T58" s="8"/>
      <c r="U58" s="8"/>
      <c r="V58" s="8"/>
      <c r="W58" s="8"/>
      <c r="X58" s="8"/>
      <c r="Y58" s="8"/>
      <c r="Z58" s="8"/>
    </row>
    <row r="59">
      <c r="A59" s="50"/>
      <c r="B59" s="51"/>
      <c r="C59" s="51"/>
      <c r="D59" s="23"/>
      <c r="E59" s="54"/>
      <c r="F59" s="54"/>
      <c r="G59" s="55"/>
      <c r="H59" s="56"/>
      <c r="I59" s="168"/>
      <c r="J59" s="58"/>
      <c r="K59" s="155"/>
      <c r="L59" s="161"/>
      <c r="M59" s="169"/>
      <c r="N59" s="143"/>
      <c r="O59" s="157"/>
      <c r="P59" s="156"/>
      <c r="Q59" s="129"/>
      <c r="R59" s="53"/>
      <c r="S59" s="8"/>
      <c r="T59" s="8"/>
      <c r="U59" s="8"/>
      <c r="V59" s="8"/>
      <c r="W59" s="8"/>
      <c r="X59" s="8"/>
      <c r="Y59" s="8"/>
      <c r="Z59" s="8"/>
    </row>
    <row r="60">
      <c r="A60" s="50"/>
      <c r="B60" s="51"/>
      <c r="C60" s="51"/>
      <c r="D60" s="23"/>
      <c r="E60" s="54"/>
      <c r="F60" s="54"/>
      <c r="G60" s="55"/>
      <c r="H60" s="56"/>
      <c r="I60" s="167"/>
      <c r="J60" s="58"/>
      <c r="K60" s="170"/>
      <c r="L60" s="161"/>
      <c r="M60" s="160"/>
      <c r="N60" s="62"/>
      <c r="O60" s="153"/>
      <c r="P60" s="156"/>
      <c r="Q60" s="129"/>
      <c r="R60" s="53"/>
      <c r="S60" s="8"/>
      <c r="T60" s="8"/>
      <c r="U60" s="8"/>
      <c r="V60" s="8"/>
      <c r="W60" s="8"/>
      <c r="X60" s="8"/>
      <c r="Y60" s="8"/>
      <c r="Z60" s="8"/>
    </row>
    <row r="61">
      <c r="A61" s="50"/>
      <c r="B61" s="51"/>
      <c r="C61" s="132"/>
      <c r="D61" s="23"/>
      <c r="E61" s="54"/>
      <c r="F61" s="54"/>
      <c r="G61" s="55"/>
      <c r="H61" s="56"/>
      <c r="I61" s="167"/>
      <c r="J61" s="58"/>
      <c r="K61" s="155"/>
      <c r="L61" s="166"/>
      <c r="M61" s="160"/>
      <c r="N61" s="74"/>
      <c r="O61" s="153"/>
      <c r="P61" s="156"/>
      <c r="Q61" s="129"/>
      <c r="R61" s="53"/>
      <c r="S61" s="8"/>
      <c r="T61" s="8"/>
      <c r="U61" s="8"/>
      <c r="V61" s="8"/>
      <c r="W61" s="8"/>
      <c r="X61" s="8"/>
      <c r="Y61" s="8"/>
      <c r="Z61" s="8"/>
    </row>
    <row r="62">
      <c r="A62" s="50"/>
      <c r="B62" s="78"/>
      <c r="C62" s="51"/>
      <c r="D62" s="23"/>
      <c r="E62" s="54"/>
      <c r="F62" s="54"/>
      <c r="G62" s="55"/>
      <c r="H62" s="56"/>
      <c r="I62" s="167"/>
      <c r="J62" s="58"/>
      <c r="K62" s="155"/>
      <c r="L62" s="161"/>
      <c r="M62" s="160"/>
      <c r="N62" s="74"/>
      <c r="O62" s="153"/>
      <c r="P62" s="156"/>
      <c r="Q62" s="129"/>
      <c r="R62" s="53"/>
      <c r="S62" s="8"/>
      <c r="T62" s="8"/>
      <c r="U62" s="8"/>
      <c r="V62" s="8"/>
      <c r="W62" s="8"/>
      <c r="X62" s="8"/>
      <c r="Y62" s="8"/>
      <c r="Z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89"/>
      <c r="K63" s="155"/>
      <c r="L63" s="171"/>
      <c r="M63" s="169"/>
      <c r="N63" s="74"/>
      <c r="O63" s="153"/>
      <c r="P63" s="156"/>
      <c r="Q63" s="128"/>
      <c r="R63" s="53"/>
      <c r="S63" s="8"/>
      <c r="T63" s="8"/>
      <c r="U63" s="8"/>
      <c r="V63" s="8"/>
      <c r="W63" s="8"/>
      <c r="X63" s="8"/>
      <c r="Y63" s="8"/>
      <c r="Z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5"/>
      <c r="L64" s="171"/>
      <c r="M64" s="160"/>
      <c r="N64" s="74"/>
      <c r="O64" s="153"/>
      <c r="P64" s="156"/>
      <c r="Q64" s="129"/>
      <c r="R64" s="53"/>
      <c r="S64" s="8"/>
      <c r="T64" s="8"/>
      <c r="U64" s="8"/>
      <c r="V64" s="8"/>
      <c r="W64" s="8"/>
      <c r="X64" s="8"/>
      <c r="Y64" s="8"/>
      <c r="Z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58"/>
      <c r="K65" s="159"/>
      <c r="L65" s="171"/>
      <c r="M65" s="169"/>
      <c r="N65" s="62"/>
      <c r="O65" s="153"/>
      <c r="P65" s="156"/>
      <c r="Q65" s="129"/>
      <c r="R65" s="53"/>
      <c r="S65" s="8"/>
      <c r="T65" s="8"/>
      <c r="U65" s="8"/>
      <c r="V65" s="8"/>
      <c r="W65" s="8"/>
      <c r="X65" s="8"/>
      <c r="Y65" s="8"/>
      <c r="Z65" s="8"/>
    </row>
    <row r="66">
      <c r="A66" s="50"/>
      <c r="B66" s="51"/>
      <c r="C66" s="51"/>
      <c r="D66" s="23"/>
      <c r="E66" s="54"/>
      <c r="F66" s="54"/>
      <c r="G66" s="55"/>
      <c r="H66" s="56"/>
      <c r="I66" s="167"/>
      <c r="J66" s="89"/>
      <c r="K66" s="159"/>
      <c r="L66" s="171"/>
      <c r="M66" s="169"/>
      <c r="N66" s="74"/>
      <c r="O66" s="153"/>
      <c r="P66" s="156"/>
      <c r="Q66" s="129"/>
      <c r="R66" s="172"/>
      <c r="S66" s="8"/>
      <c r="T66" s="8"/>
      <c r="U66" s="8"/>
      <c r="V66" s="8"/>
      <c r="W66" s="8"/>
      <c r="X66" s="8"/>
      <c r="Y66" s="8"/>
      <c r="Z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5"/>
      <c r="L67" s="161"/>
      <c r="M67" s="169"/>
      <c r="N67" s="62"/>
      <c r="O67" s="153"/>
      <c r="P67" s="156"/>
      <c r="Q67" s="129"/>
      <c r="R67" s="53"/>
      <c r="S67" s="8"/>
      <c r="T67" s="8"/>
      <c r="U67" s="8"/>
      <c r="V67" s="8"/>
      <c r="W67" s="8"/>
      <c r="X67" s="8"/>
      <c r="Y67" s="8"/>
      <c r="Z67" s="8"/>
    </row>
    <row r="68">
      <c r="A68" s="50"/>
      <c r="B68" s="51"/>
      <c r="C68" s="51"/>
      <c r="D68" s="23"/>
      <c r="E68" s="54"/>
      <c r="F68" s="54"/>
      <c r="G68" s="55"/>
      <c r="H68" s="56"/>
      <c r="I68" s="168"/>
      <c r="J68" s="89"/>
      <c r="K68" s="159"/>
      <c r="L68" s="166"/>
      <c r="M68" s="160"/>
      <c r="N68" s="74"/>
      <c r="O68" s="153"/>
      <c r="P68" s="156"/>
      <c r="Q68" s="129"/>
      <c r="R68" s="53"/>
      <c r="S68" s="8"/>
      <c r="T68" s="8"/>
      <c r="U68" s="8"/>
      <c r="V68" s="8"/>
      <c r="W68" s="8"/>
      <c r="X68" s="8"/>
      <c r="Y68" s="8"/>
      <c r="Z68" s="8"/>
    </row>
    <row r="69">
      <c r="A69" s="50"/>
      <c r="B69" s="51"/>
      <c r="C69" s="51"/>
      <c r="D69" s="23"/>
      <c r="E69" s="54"/>
      <c r="F69" s="54"/>
      <c r="G69" s="55"/>
      <c r="H69" s="56"/>
      <c r="I69" s="167"/>
      <c r="J69" s="89"/>
      <c r="K69" s="159"/>
      <c r="L69" s="150"/>
      <c r="M69" s="173"/>
      <c r="N69" s="74"/>
      <c r="O69" s="153"/>
      <c r="P69" s="156"/>
      <c r="Q69" s="129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9"/>
      <c r="K70" s="155"/>
      <c r="L70" s="161"/>
      <c r="M70" s="169"/>
      <c r="N70" s="62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9"/>
      <c r="K71" s="159"/>
      <c r="L71" s="161"/>
      <c r="M71" s="169"/>
      <c r="N71" s="74"/>
      <c r="O71" s="153"/>
      <c r="P71" s="156"/>
      <c r="Q71" s="129"/>
      <c r="R71" s="53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9"/>
      <c r="K72" s="178"/>
      <c r="L72" s="161"/>
      <c r="M72" s="169"/>
      <c r="N72" s="74"/>
      <c r="O72" s="153"/>
      <c r="P72" s="156"/>
      <c r="Q72" s="129"/>
      <c r="R72" s="66"/>
      <c r="S72" s="8"/>
      <c r="T72" s="8"/>
      <c r="U72" s="8"/>
      <c r="V72" s="8"/>
      <c r="W72" s="8"/>
      <c r="X72" s="8"/>
      <c r="Y72" s="8"/>
      <c r="Z72" s="8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9"/>
      <c r="L73" s="161"/>
      <c r="M73" s="169"/>
      <c r="N73" s="74"/>
      <c r="O73" s="153"/>
      <c r="P73" s="15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4"/>
      <c r="O74" s="185"/>
      <c r="P74" s="186"/>
      <c r="Q74" s="129"/>
      <c r="R74" s="53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9"/>
      <c r="K75" s="182"/>
      <c r="L75" s="183"/>
      <c r="M75" s="188"/>
      <c r="N75" s="143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87"/>
      <c r="D76" s="174"/>
      <c r="E76" s="176"/>
      <c r="F76" s="54"/>
      <c r="G76" s="54"/>
      <c r="H76" s="56"/>
      <c r="I76" s="181"/>
      <c r="J76" s="89"/>
      <c r="K76" s="189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2297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2600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52</v>
      </c>
      <c r="J99" s="231">
        <f>SUM(J7:J95)</f>
        <v>2281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SUM(J99*2%)</f>
        <v>45.62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0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274">
        <f>SUM(J30)</f>
        <v>294</v>
      </c>
      <c r="G102" s="3"/>
      <c r="H102" s="1"/>
      <c r="I102" s="8"/>
      <c r="J102" s="8"/>
      <c r="K102" s="87">
        <f>SUM(K101*1%)</f>
        <v>0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6698</v>
      </c>
      <c r="G103" s="3"/>
      <c r="H103" s="1"/>
      <c r="I103" s="8"/>
      <c r="J103" s="8"/>
      <c r="K103" s="18"/>
      <c r="L103" s="180">
        <f>SUM(L7:L95)</f>
        <v>494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SUM(L103*1%)</f>
        <v>4.94</v>
      </c>
      <c r="M104" s="180">
        <f>SUM(M7:M95)</f>
        <v>882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SUM(M104*1%)</f>
        <v>8.82</v>
      </c>
      <c r="N105" s="180">
        <f>SUM(N7:N95)</f>
        <v>441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SUM(J12,I18,J25,J27,N31,M36,I37,I38,L41,I43)</f>
        <v>1953</v>
      </c>
      <c r="G106" s="264">
        <v>0.0</v>
      </c>
      <c r="H106" s="1"/>
      <c r="I106" s="8"/>
      <c r="J106" s="8"/>
      <c r="K106" s="1"/>
      <c r="L106" s="1"/>
      <c r="M106" s="8"/>
      <c r="N106" s="180">
        <f>SUM(N105*1%)</f>
        <v>4.41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75">
        <f>SUM(I20,I26,J28,L33,I35,N39,M45,L47)</f>
        <v>1352</v>
      </c>
      <c r="G107" s="264">
        <v>0.0</v>
      </c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75">
        <f>SUM(I8,N9,I11,J13,J15,I21,I22,J23,I24,J30,M32,J34,M40,J42,M44)</f>
        <v>3043</v>
      </c>
      <c r="G108" s="276">
        <f>SUM(J30)</f>
        <v>294</v>
      </c>
      <c r="H108" s="1"/>
      <c r="I108" s="8"/>
      <c r="J108" s="8"/>
      <c r="K108" s="1"/>
      <c r="L108" s="1"/>
      <c r="M108" s="8"/>
      <c r="N108" s="18"/>
      <c r="O108" s="180">
        <f>SUM(O7:O95)</f>
        <v>0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0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0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0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SUM(F101)</f>
        <v>15748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47</v>
      </c>
      <c r="B7" s="51"/>
      <c r="C7" s="69" t="s">
        <v>193</v>
      </c>
      <c r="D7" s="53" t="s">
        <v>58</v>
      </c>
      <c r="E7" s="54" t="s">
        <v>194</v>
      </c>
      <c r="F7" s="264" t="s">
        <v>195</v>
      </c>
      <c r="G7" s="55" t="s">
        <v>196</v>
      </c>
      <c r="H7" s="50" t="s">
        <v>97</v>
      </c>
      <c r="I7" s="57"/>
      <c r="J7" s="58"/>
      <c r="K7" s="59"/>
      <c r="L7" s="60"/>
      <c r="M7" s="61"/>
      <c r="N7" s="62">
        <v>127.0</v>
      </c>
      <c r="O7" s="63"/>
      <c r="P7" s="64"/>
      <c r="Q7" s="65"/>
      <c r="R7" s="53">
        <v>50.0</v>
      </c>
      <c r="S7" s="67" t="s">
        <v>24</v>
      </c>
      <c r="T7" s="68">
        <f>SUM(I7:I85)</f>
        <v>4609</v>
      </c>
      <c r="U7" s="8"/>
      <c r="V7" s="8"/>
      <c r="W7" s="8"/>
      <c r="X7" s="8"/>
      <c r="Y7" s="8"/>
      <c r="Z7" s="8"/>
    </row>
    <row r="8">
      <c r="A8" s="50" t="s">
        <v>41</v>
      </c>
      <c r="B8" s="78"/>
      <c r="C8" s="69" t="s">
        <v>197</v>
      </c>
      <c r="D8" s="53" t="s">
        <v>116</v>
      </c>
      <c r="E8" s="70"/>
      <c r="F8" s="264" t="s">
        <v>198</v>
      </c>
      <c r="G8" s="55" t="s">
        <v>199</v>
      </c>
      <c r="H8" s="50" t="s">
        <v>61</v>
      </c>
      <c r="I8" s="71"/>
      <c r="J8" s="79"/>
      <c r="K8" s="72"/>
      <c r="L8" s="90">
        <v>147.0</v>
      </c>
      <c r="M8" s="61"/>
      <c r="N8" s="74"/>
      <c r="O8" s="75"/>
      <c r="P8" s="76"/>
      <c r="Q8" s="65"/>
      <c r="R8" s="53">
        <v>50.0</v>
      </c>
      <c r="S8" s="81" t="s">
        <v>14</v>
      </c>
      <c r="T8" s="82">
        <f>SUM(K7:K85)</f>
        <v>1115</v>
      </c>
      <c r="U8" s="8"/>
      <c r="V8" s="8"/>
      <c r="W8" s="8"/>
      <c r="X8" s="8"/>
      <c r="Y8" s="8"/>
      <c r="Z8" s="8"/>
    </row>
    <row r="9" ht="15.75" customHeight="1">
      <c r="A9" s="50" t="s">
        <v>47</v>
      </c>
      <c r="B9" s="51"/>
      <c r="C9" s="83" t="s">
        <v>200</v>
      </c>
      <c r="D9" s="53" t="s">
        <v>49</v>
      </c>
      <c r="E9" s="70" t="s">
        <v>201</v>
      </c>
      <c r="F9" s="264" t="s">
        <v>202</v>
      </c>
      <c r="G9" s="55" t="s">
        <v>203</v>
      </c>
      <c r="H9" s="50" t="s">
        <v>38</v>
      </c>
      <c r="I9" s="71">
        <v>441.0</v>
      </c>
      <c r="J9" s="58"/>
      <c r="K9" s="72"/>
      <c r="L9" s="80"/>
      <c r="M9" s="61"/>
      <c r="N9" s="84"/>
      <c r="O9" s="85"/>
      <c r="P9" s="76"/>
      <c r="Q9" s="65"/>
      <c r="R9" s="53">
        <v>100.0</v>
      </c>
      <c r="S9" s="86" t="s">
        <v>25</v>
      </c>
      <c r="T9" s="82">
        <f>SUM(L7:L85)</f>
        <v>2641</v>
      </c>
      <c r="U9" s="8"/>
      <c r="V9" s="8"/>
      <c r="W9" s="8"/>
      <c r="X9" s="8"/>
      <c r="Y9" s="8"/>
      <c r="Z9" s="8"/>
    </row>
    <row r="10">
      <c r="A10" s="50" t="s">
        <v>47</v>
      </c>
      <c r="B10" s="51"/>
      <c r="C10" s="83" t="s">
        <v>204</v>
      </c>
      <c r="D10" s="53" t="s">
        <v>103</v>
      </c>
      <c r="E10" s="70" t="s">
        <v>205</v>
      </c>
      <c r="F10" s="264" t="s">
        <v>206</v>
      </c>
      <c r="G10" s="55" t="s">
        <v>207</v>
      </c>
      <c r="H10" s="50" t="s">
        <v>38</v>
      </c>
      <c r="I10" s="57"/>
      <c r="J10" s="89"/>
      <c r="K10" s="72"/>
      <c r="L10" s="90"/>
      <c r="M10" s="91"/>
      <c r="N10" s="62">
        <v>120.0</v>
      </c>
      <c r="O10" s="85"/>
      <c r="P10" s="92"/>
      <c r="Q10" s="93"/>
      <c r="R10" s="53">
        <v>50.0</v>
      </c>
      <c r="S10" s="42" t="s">
        <v>16</v>
      </c>
      <c r="T10" s="82">
        <f>SUM(M7:M85)</f>
        <v>2529</v>
      </c>
      <c r="U10" s="8"/>
      <c r="V10" s="8"/>
      <c r="W10" s="8"/>
      <c r="X10" s="8"/>
      <c r="Y10" s="8"/>
      <c r="Z10" s="8"/>
    </row>
    <row r="11">
      <c r="A11" s="50" t="s">
        <v>41</v>
      </c>
      <c r="B11" s="94"/>
      <c r="C11" s="83" t="s">
        <v>208</v>
      </c>
      <c r="D11" s="53" t="s">
        <v>209</v>
      </c>
      <c r="E11" s="70"/>
      <c r="F11" s="264" t="s">
        <v>210</v>
      </c>
      <c r="G11" s="55" t="s">
        <v>211</v>
      </c>
      <c r="H11" s="50" t="s">
        <v>97</v>
      </c>
      <c r="I11" s="57"/>
      <c r="J11" s="95"/>
      <c r="K11" s="72"/>
      <c r="L11" s="96">
        <v>830.0</v>
      </c>
      <c r="M11" s="61"/>
      <c r="N11" s="62"/>
      <c r="O11" s="97"/>
      <c r="P11" s="98"/>
      <c r="Q11" s="99"/>
      <c r="R11" s="53"/>
      <c r="S11" s="100" t="s">
        <v>17</v>
      </c>
      <c r="T11" s="68">
        <f>SUM(N7:N85)</f>
        <v>1570</v>
      </c>
      <c r="U11" s="8"/>
      <c r="V11" s="8"/>
      <c r="W11" s="8"/>
      <c r="X11" s="8"/>
      <c r="Y11" s="8"/>
      <c r="Z11" s="8"/>
    </row>
    <row r="12" ht="15.0" customHeight="1">
      <c r="A12" s="50" t="s">
        <v>47</v>
      </c>
      <c r="B12" s="78"/>
      <c r="C12" s="69" t="s">
        <v>212</v>
      </c>
      <c r="D12" s="53" t="s">
        <v>28</v>
      </c>
      <c r="E12" s="70" t="s">
        <v>213</v>
      </c>
      <c r="F12" s="270" t="s">
        <v>214</v>
      </c>
      <c r="G12" s="55" t="s">
        <v>215</v>
      </c>
      <c r="H12" s="50" t="s">
        <v>61</v>
      </c>
      <c r="I12" s="71"/>
      <c r="J12" s="58"/>
      <c r="K12" s="59"/>
      <c r="L12" s="90"/>
      <c r="M12" s="61"/>
      <c r="N12" s="84">
        <v>147.0</v>
      </c>
      <c r="O12" s="75"/>
      <c r="P12" s="92"/>
      <c r="Q12" s="99"/>
      <c r="R12" s="102">
        <v>50.0</v>
      </c>
      <c r="S12" s="103"/>
      <c r="T12" s="104"/>
      <c r="U12" s="8"/>
      <c r="V12" s="8"/>
      <c r="W12" s="8"/>
      <c r="X12" s="8"/>
      <c r="Y12" s="8"/>
      <c r="Z12" s="8"/>
    </row>
    <row r="13">
      <c r="A13" s="50" t="s">
        <v>47</v>
      </c>
      <c r="B13" s="51"/>
      <c r="C13" s="83" t="s">
        <v>216</v>
      </c>
      <c r="D13" s="53" t="s">
        <v>54</v>
      </c>
      <c r="E13" s="70" t="s">
        <v>217</v>
      </c>
      <c r="F13" s="264" t="s">
        <v>218</v>
      </c>
      <c r="G13" s="55" t="s">
        <v>219</v>
      </c>
      <c r="H13" s="50" t="s">
        <v>38</v>
      </c>
      <c r="I13" s="71">
        <v>244.0</v>
      </c>
      <c r="J13" s="58"/>
      <c r="K13" s="72"/>
      <c r="L13" s="90"/>
      <c r="M13" s="61"/>
      <c r="N13" s="84"/>
      <c r="O13" s="85"/>
      <c r="P13" s="105"/>
      <c r="Q13" s="99"/>
      <c r="R13" s="53">
        <v>50.0</v>
      </c>
      <c r="S13" s="8"/>
      <c r="T13" s="8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220</v>
      </c>
      <c r="D14" s="53" t="s">
        <v>75</v>
      </c>
      <c r="E14" s="70" t="s">
        <v>221</v>
      </c>
      <c r="F14" s="264" t="s">
        <v>222</v>
      </c>
      <c r="G14" s="55" t="s">
        <v>223</v>
      </c>
      <c r="H14" s="50" t="s">
        <v>38</v>
      </c>
      <c r="I14" s="71"/>
      <c r="J14" s="58">
        <v>294.0</v>
      </c>
      <c r="K14" s="72"/>
      <c r="L14" s="90"/>
      <c r="M14" s="61"/>
      <c r="N14" s="62"/>
      <c r="O14" s="85"/>
      <c r="P14" s="92"/>
      <c r="Q14" s="106"/>
      <c r="R14" s="53">
        <v>50.0</v>
      </c>
      <c r="S14" s="107" t="s">
        <v>26</v>
      </c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42</v>
      </c>
      <c r="D15" s="53" t="s">
        <v>75</v>
      </c>
      <c r="E15" s="108" t="s">
        <v>224</v>
      </c>
      <c r="F15" s="277" t="s">
        <v>225</v>
      </c>
      <c r="G15" s="55" t="s">
        <v>226</v>
      </c>
      <c r="H15" s="50" t="s">
        <v>97</v>
      </c>
      <c r="I15" s="71"/>
      <c r="J15" s="58">
        <v>294.0</v>
      </c>
      <c r="K15" s="72"/>
      <c r="L15" s="90"/>
      <c r="M15" s="109"/>
      <c r="N15" s="62"/>
      <c r="O15" s="85"/>
      <c r="P15" s="92"/>
      <c r="Q15" s="99"/>
      <c r="R15" s="53">
        <v>50.0</v>
      </c>
      <c r="S15" s="110" t="s">
        <v>18</v>
      </c>
      <c r="T15" s="82">
        <f>SUM(O7:O77)</f>
        <v>0</v>
      </c>
      <c r="U15" s="8"/>
      <c r="V15" s="8"/>
      <c r="W15" s="8"/>
      <c r="X15" s="8"/>
      <c r="Y15" s="8"/>
      <c r="Z15" s="8"/>
    </row>
    <row r="16">
      <c r="A16" s="50" t="s">
        <v>47</v>
      </c>
      <c r="B16" s="78"/>
      <c r="C16" s="83" t="s">
        <v>227</v>
      </c>
      <c r="D16" s="53" t="s">
        <v>209</v>
      </c>
      <c r="E16" s="111" t="s">
        <v>228</v>
      </c>
      <c r="F16" s="264" t="s">
        <v>229</v>
      </c>
      <c r="G16" s="55" t="s">
        <v>230</v>
      </c>
      <c r="H16" s="50" t="s">
        <v>97</v>
      </c>
      <c r="I16" s="71">
        <v>500.0</v>
      </c>
      <c r="J16" s="89"/>
      <c r="K16" s="72"/>
      <c r="L16" s="80"/>
      <c r="M16" s="61"/>
      <c r="N16" s="84"/>
      <c r="O16" s="85"/>
      <c r="P16" s="92"/>
      <c r="Q16" s="93"/>
      <c r="R16" s="53">
        <v>250.0</v>
      </c>
      <c r="S16" s="112" t="s">
        <v>19</v>
      </c>
      <c r="T16" s="82">
        <f>SUM(P7:P85)</f>
        <v>0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231</v>
      </c>
      <c r="D17" s="53" t="s">
        <v>75</v>
      </c>
      <c r="E17" s="70" t="s">
        <v>232</v>
      </c>
      <c r="F17" s="264" t="s">
        <v>233</v>
      </c>
      <c r="G17" s="55" t="s">
        <v>234</v>
      </c>
      <c r="H17" s="50" t="s">
        <v>97</v>
      </c>
      <c r="I17" s="71">
        <v>294.0</v>
      </c>
      <c r="J17" s="79"/>
      <c r="K17" s="72"/>
      <c r="L17" s="90"/>
      <c r="M17" s="61"/>
      <c r="N17" s="62"/>
      <c r="O17" s="85"/>
      <c r="P17" s="92"/>
      <c r="Q17" s="99"/>
      <c r="R17" s="269">
        <v>294.0</v>
      </c>
      <c r="S17" s="113" t="s">
        <v>20</v>
      </c>
      <c r="T17" s="114">
        <f>SUM(Q7:Q85)</f>
        <v>100</v>
      </c>
      <c r="U17" s="8"/>
      <c r="V17" s="8"/>
      <c r="W17" s="8"/>
      <c r="X17" s="8"/>
      <c r="Y17" s="8"/>
      <c r="Z17" s="8"/>
    </row>
    <row r="18">
      <c r="A18" s="50" t="s">
        <v>41</v>
      </c>
      <c r="B18" s="51"/>
      <c r="C18" s="83" t="s">
        <v>235</v>
      </c>
      <c r="D18" s="53" t="s">
        <v>82</v>
      </c>
      <c r="E18" s="70"/>
      <c r="F18" s="264" t="s">
        <v>236</v>
      </c>
      <c r="G18" s="55" t="s">
        <v>237</v>
      </c>
      <c r="H18" s="50" t="s">
        <v>38</v>
      </c>
      <c r="I18" s="71"/>
      <c r="J18" s="115"/>
      <c r="K18" s="72"/>
      <c r="L18" s="90"/>
      <c r="M18" s="61">
        <v>244.0</v>
      </c>
      <c r="N18" s="62"/>
      <c r="O18" s="85"/>
      <c r="P18" s="92"/>
      <c r="Q18" s="93"/>
      <c r="R18" s="53">
        <v>50.0</v>
      </c>
      <c r="S18" s="116"/>
      <c r="T18" s="6"/>
      <c r="U18" s="8"/>
      <c r="V18" s="8"/>
      <c r="W18" s="8"/>
      <c r="X18" s="8"/>
      <c r="Y18" s="8"/>
      <c r="Z18" s="8"/>
    </row>
    <row r="19" ht="15.75" customHeight="1">
      <c r="A19" s="50" t="s">
        <v>47</v>
      </c>
      <c r="B19" s="51"/>
      <c r="C19" s="83" t="s">
        <v>238</v>
      </c>
      <c r="D19" s="53" t="s">
        <v>82</v>
      </c>
      <c r="E19" s="70" t="s">
        <v>239</v>
      </c>
      <c r="F19" s="264" t="s">
        <v>239</v>
      </c>
      <c r="G19" s="55" t="s">
        <v>240</v>
      </c>
      <c r="H19" s="50" t="s">
        <v>38</v>
      </c>
      <c r="I19" s="71"/>
      <c r="J19" s="58"/>
      <c r="K19" s="117"/>
      <c r="L19" s="90"/>
      <c r="M19" s="61"/>
      <c r="N19" s="62">
        <v>294.0</v>
      </c>
      <c r="O19" s="75"/>
      <c r="P19" s="92"/>
      <c r="Q19" s="99"/>
      <c r="R19" s="53">
        <v>50.0</v>
      </c>
      <c r="S19" s="118" t="s">
        <v>2</v>
      </c>
      <c r="T19" s="8"/>
      <c r="U19" s="8"/>
      <c r="V19" s="8"/>
      <c r="W19" s="8"/>
      <c r="X19" s="8"/>
      <c r="Y19" s="8"/>
      <c r="Z19" s="8"/>
    </row>
    <row r="20">
      <c r="A20" s="50" t="s">
        <v>47</v>
      </c>
      <c r="B20" s="51"/>
      <c r="C20" s="83" t="s">
        <v>241</v>
      </c>
      <c r="D20" s="53" t="s">
        <v>116</v>
      </c>
      <c r="E20" s="111" t="s">
        <v>242</v>
      </c>
      <c r="F20" s="264" t="s">
        <v>243</v>
      </c>
      <c r="G20" s="55" t="s">
        <v>244</v>
      </c>
      <c r="H20" s="50" t="s">
        <v>61</v>
      </c>
      <c r="I20" s="71"/>
      <c r="J20" s="58">
        <v>147.0</v>
      </c>
      <c r="K20" s="117"/>
      <c r="L20" s="90"/>
      <c r="M20" s="61"/>
      <c r="N20" s="62"/>
      <c r="O20" s="85"/>
      <c r="P20" s="92"/>
      <c r="Q20" s="99"/>
      <c r="R20" s="53">
        <v>50.0</v>
      </c>
      <c r="S20" s="119">
        <f>SUM(F101)</f>
        <v>15748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245</v>
      </c>
      <c r="D21" s="53" t="s">
        <v>67</v>
      </c>
      <c r="E21" s="70" t="s">
        <v>246</v>
      </c>
      <c r="F21" s="264" t="s">
        <v>247</v>
      </c>
      <c r="G21" s="55" t="s">
        <v>248</v>
      </c>
      <c r="H21" s="50" t="s">
        <v>61</v>
      </c>
      <c r="I21" s="71"/>
      <c r="J21" s="58">
        <v>294.0</v>
      </c>
      <c r="K21" s="72"/>
      <c r="L21" s="120"/>
      <c r="M21" s="61"/>
      <c r="N21" s="62"/>
      <c r="O21" s="85"/>
      <c r="P21" s="92"/>
      <c r="Q21" s="99"/>
      <c r="R21" s="53">
        <v>50.0</v>
      </c>
      <c r="S21" s="8"/>
      <c r="T21" s="8"/>
      <c r="U21" s="8"/>
      <c r="V21" s="8"/>
      <c r="W21" s="8"/>
      <c r="X21" s="8"/>
      <c r="Y21" s="8"/>
      <c r="Z21" s="8"/>
    </row>
    <row r="22">
      <c r="A22" s="50" t="s">
        <v>47</v>
      </c>
      <c r="B22" s="51"/>
      <c r="C22" s="83" t="s">
        <v>249</v>
      </c>
      <c r="D22" s="53" t="s">
        <v>82</v>
      </c>
      <c r="E22" s="70" t="s">
        <v>250</v>
      </c>
      <c r="F22" s="264" t="s">
        <v>251</v>
      </c>
      <c r="G22" s="55" t="s">
        <v>252</v>
      </c>
      <c r="H22" s="50" t="s">
        <v>38</v>
      </c>
      <c r="I22" s="71"/>
      <c r="J22" s="58">
        <v>294.0</v>
      </c>
      <c r="K22" s="72"/>
      <c r="L22" s="120"/>
      <c r="M22" s="61"/>
      <c r="N22" s="62"/>
      <c r="O22" s="85"/>
      <c r="P22" s="92"/>
      <c r="Q22" s="99"/>
      <c r="R22" s="53">
        <v>50.0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253</v>
      </c>
      <c r="D23" s="53" t="s">
        <v>75</v>
      </c>
      <c r="E23" s="70" t="s">
        <v>254</v>
      </c>
      <c r="F23" s="264" t="s">
        <v>255</v>
      </c>
      <c r="G23" s="55" t="s">
        <v>256</v>
      </c>
      <c r="H23" s="50" t="s">
        <v>97</v>
      </c>
      <c r="I23" s="71">
        <v>294.0</v>
      </c>
      <c r="J23" s="58"/>
      <c r="K23" s="72"/>
      <c r="L23" s="80"/>
      <c r="M23" s="61"/>
      <c r="N23" s="62"/>
      <c r="O23" s="121"/>
      <c r="P23" s="92"/>
      <c r="Q23" s="93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/>
      <c r="B24" s="51"/>
      <c r="C24" s="83" t="s">
        <v>42</v>
      </c>
      <c r="D24" s="53" t="s">
        <v>28</v>
      </c>
      <c r="E24" s="70"/>
      <c r="F24" s="264" t="s">
        <v>257</v>
      </c>
      <c r="G24" s="55" t="s">
        <v>258</v>
      </c>
      <c r="H24" s="50" t="s">
        <v>61</v>
      </c>
      <c r="I24" s="71"/>
      <c r="J24" s="58"/>
      <c r="K24" s="72"/>
      <c r="L24" s="90"/>
      <c r="M24" s="122" t="s">
        <v>46</v>
      </c>
      <c r="N24" s="62"/>
      <c r="O24" s="75"/>
      <c r="P24" s="92"/>
      <c r="Q24" s="123"/>
      <c r="R24" s="53" t="s">
        <v>42</v>
      </c>
      <c r="S24" s="3"/>
      <c r="T24" s="8"/>
      <c r="U24" s="8"/>
      <c r="V24" s="8"/>
      <c r="W24" s="8"/>
      <c r="X24" s="8"/>
      <c r="Y24" s="8"/>
      <c r="Z24" s="8"/>
    </row>
    <row r="25">
      <c r="A25" s="50"/>
      <c r="B25" s="51"/>
      <c r="C25" s="132" t="s">
        <v>42</v>
      </c>
      <c r="D25" s="53" t="s">
        <v>28</v>
      </c>
      <c r="E25" s="70"/>
      <c r="F25" s="264" t="s">
        <v>259</v>
      </c>
      <c r="G25" s="55" t="s">
        <v>258</v>
      </c>
      <c r="H25" s="50" t="s">
        <v>61</v>
      </c>
      <c r="I25" s="124"/>
      <c r="J25" s="58"/>
      <c r="K25" s="72"/>
      <c r="L25" s="80"/>
      <c r="M25" s="61" t="s">
        <v>46</v>
      </c>
      <c r="N25" s="62"/>
      <c r="O25" s="85"/>
      <c r="P25" s="105"/>
      <c r="Q25" s="99"/>
      <c r="R25" s="53" t="s">
        <v>42</v>
      </c>
      <c r="S25" s="8"/>
      <c r="T25" s="8"/>
      <c r="U25" s="8"/>
      <c r="V25" s="8"/>
      <c r="W25" s="8"/>
      <c r="X25" s="8"/>
      <c r="Y25" s="8"/>
      <c r="Z25" s="8"/>
    </row>
    <row r="26">
      <c r="A26" s="50"/>
      <c r="B26" s="51"/>
      <c r="C26" s="132" t="s">
        <v>42</v>
      </c>
      <c r="D26" s="53" t="s">
        <v>58</v>
      </c>
      <c r="E26" s="70" t="s">
        <v>260</v>
      </c>
      <c r="F26" s="264" t="s">
        <v>261</v>
      </c>
      <c r="G26" s="55" t="s">
        <v>262</v>
      </c>
      <c r="H26" s="50" t="s">
        <v>38</v>
      </c>
      <c r="I26" s="71"/>
      <c r="J26" s="79"/>
      <c r="K26" s="59"/>
      <c r="L26" s="80"/>
      <c r="M26" s="125"/>
      <c r="N26" s="62" t="s">
        <v>263</v>
      </c>
      <c r="O26" s="85"/>
      <c r="P26" s="105"/>
      <c r="Q26" s="93"/>
      <c r="R26" s="53" t="s">
        <v>42</v>
      </c>
      <c r="S26" s="8"/>
      <c r="T26" s="8"/>
      <c r="U26" s="8"/>
      <c r="V26" s="8"/>
      <c r="W26" s="8"/>
      <c r="X26" s="8"/>
      <c r="Y26" s="8"/>
      <c r="Z26" s="8"/>
    </row>
    <row r="27">
      <c r="A27" s="50"/>
      <c r="B27" s="78"/>
      <c r="C27" s="83" t="s">
        <v>42</v>
      </c>
      <c r="D27" s="53" t="s">
        <v>58</v>
      </c>
      <c r="E27" s="70" t="s">
        <v>260</v>
      </c>
      <c r="F27" s="264" t="s">
        <v>264</v>
      </c>
      <c r="G27" s="55" t="s">
        <v>262</v>
      </c>
      <c r="H27" s="50" t="s">
        <v>38</v>
      </c>
      <c r="I27" s="57"/>
      <c r="J27" s="58"/>
      <c r="K27" s="126"/>
      <c r="L27" s="80"/>
      <c r="M27" s="125"/>
      <c r="N27" s="62" t="s">
        <v>263</v>
      </c>
      <c r="O27" s="85"/>
      <c r="P27" s="105"/>
      <c r="Q27" s="93"/>
      <c r="R27" s="53" t="s">
        <v>42</v>
      </c>
      <c r="S27" s="8"/>
      <c r="T27" s="8"/>
      <c r="U27" s="8"/>
      <c r="V27" s="8"/>
      <c r="W27" s="8"/>
      <c r="X27" s="8"/>
      <c r="Y27" s="8"/>
      <c r="Z27" s="8"/>
    </row>
    <row r="28">
      <c r="A28" s="50"/>
      <c r="B28" s="78"/>
      <c r="C28" s="83" t="s">
        <v>42</v>
      </c>
      <c r="D28" s="53" t="s">
        <v>54</v>
      </c>
      <c r="E28" s="70" t="s">
        <v>260</v>
      </c>
      <c r="F28" s="264" t="s">
        <v>265</v>
      </c>
      <c r="G28" s="55" t="s">
        <v>262</v>
      </c>
      <c r="H28" s="50" t="s">
        <v>38</v>
      </c>
      <c r="I28" s="127"/>
      <c r="J28" s="58"/>
      <c r="K28" s="117"/>
      <c r="L28" s="90"/>
      <c r="M28" s="61"/>
      <c r="N28" s="62" t="s">
        <v>263</v>
      </c>
      <c r="O28" s="85"/>
      <c r="P28" s="105"/>
      <c r="Q28" s="128"/>
      <c r="R28" s="53" t="s">
        <v>42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266</v>
      </c>
      <c r="D29" s="53" t="s">
        <v>166</v>
      </c>
      <c r="E29" s="70" t="s">
        <v>267</v>
      </c>
      <c r="F29" s="264" t="s">
        <v>268</v>
      </c>
      <c r="G29" s="55" t="s">
        <v>269</v>
      </c>
      <c r="H29" s="50" t="s">
        <v>97</v>
      </c>
      <c r="I29" s="71">
        <v>147.0</v>
      </c>
      <c r="J29" s="58"/>
      <c r="K29" s="72"/>
      <c r="L29" s="120"/>
      <c r="M29" s="61"/>
      <c r="N29" s="62"/>
      <c r="O29" s="75"/>
      <c r="P29" s="92"/>
      <c r="Q29" s="129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41</v>
      </c>
      <c r="B30" s="78"/>
      <c r="C30" s="69" t="s">
        <v>270</v>
      </c>
      <c r="D30" s="53" t="s">
        <v>130</v>
      </c>
      <c r="E30" s="70"/>
      <c r="F30" s="264" t="s">
        <v>271</v>
      </c>
      <c r="G30" s="55" t="s">
        <v>272</v>
      </c>
      <c r="H30" s="50" t="s">
        <v>38</v>
      </c>
      <c r="I30" s="71"/>
      <c r="J30" s="58"/>
      <c r="K30" s="72"/>
      <c r="L30" s="90">
        <v>147.0</v>
      </c>
      <c r="M30" s="122"/>
      <c r="N30" s="62"/>
      <c r="O30" s="85"/>
      <c r="P30" s="92"/>
      <c r="Q30" s="129"/>
      <c r="R30" s="53">
        <v>50.0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51"/>
      <c r="C31" s="69" t="s">
        <v>273</v>
      </c>
      <c r="D31" s="53" t="s">
        <v>54</v>
      </c>
      <c r="E31" s="70" t="s">
        <v>274</v>
      </c>
      <c r="F31" s="264" t="s">
        <v>275</v>
      </c>
      <c r="G31" s="55" t="s">
        <v>276</v>
      </c>
      <c r="H31" s="50" t="s">
        <v>38</v>
      </c>
      <c r="I31" s="71"/>
      <c r="J31" s="79">
        <v>147.0</v>
      </c>
      <c r="K31" s="72"/>
      <c r="L31" s="90"/>
      <c r="M31" s="61"/>
      <c r="N31" s="62"/>
      <c r="O31" s="130"/>
      <c r="P31" s="131"/>
      <c r="Q31" s="129"/>
      <c r="R31" s="53">
        <v>50.0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132"/>
      <c r="C32" s="69" t="s">
        <v>277</v>
      </c>
      <c r="D32" s="53" t="s">
        <v>116</v>
      </c>
      <c r="E32" s="70" t="s">
        <v>278</v>
      </c>
      <c r="F32" s="264" t="s">
        <v>279</v>
      </c>
      <c r="G32" s="55" t="s">
        <v>280</v>
      </c>
      <c r="H32" s="50" t="s">
        <v>61</v>
      </c>
      <c r="I32" s="71"/>
      <c r="J32" s="58"/>
      <c r="K32" s="72"/>
      <c r="L32" s="80"/>
      <c r="M32" s="61"/>
      <c r="N32" s="84">
        <v>147.0</v>
      </c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51"/>
      <c r="C33" s="69" t="s">
        <v>281</v>
      </c>
      <c r="D33" s="53" t="s">
        <v>28</v>
      </c>
      <c r="E33" s="133" t="s">
        <v>282</v>
      </c>
      <c r="F33" s="278" t="s">
        <v>283</v>
      </c>
      <c r="G33" s="55" t="s">
        <v>284</v>
      </c>
      <c r="H33" s="50" t="s">
        <v>61</v>
      </c>
      <c r="I33" s="71"/>
      <c r="J33" s="58"/>
      <c r="K33" s="117">
        <v>147.0</v>
      </c>
      <c r="L33" s="90"/>
      <c r="M33" s="61"/>
      <c r="N33" s="62"/>
      <c r="O33" s="130"/>
      <c r="P33" s="131"/>
      <c r="Q33" s="128"/>
      <c r="R33" s="53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136"/>
      <c r="C34" s="83" t="s">
        <v>285</v>
      </c>
      <c r="D34" s="53" t="s">
        <v>82</v>
      </c>
      <c r="E34" s="70" t="s">
        <v>286</v>
      </c>
      <c r="F34" s="264" t="s">
        <v>287</v>
      </c>
      <c r="G34" s="55" t="s">
        <v>288</v>
      </c>
      <c r="H34" s="50" t="s">
        <v>38</v>
      </c>
      <c r="I34" s="71"/>
      <c r="J34" s="58"/>
      <c r="K34" s="135"/>
      <c r="L34" s="90"/>
      <c r="M34" s="61"/>
      <c r="N34" s="62">
        <v>147.0</v>
      </c>
      <c r="O34" s="130"/>
      <c r="P34" s="131"/>
      <c r="Q34" s="129"/>
      <c r="R34" s="53">
        <v>50.0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41</v>
      </c>
      <c r="B35" s="51"/>
      <c r="C35" s="151" t="s">
        <v>289</v>
      </c>
      <c r="D35" s="53" t="s">
        <v>166</v>
      </c>
      <c r="E35" s="108" t="s">
        <v>290</v>
      </c>
      <c r="F35" s="264" t="s">
        <v>291</v>
      </c>
      <c r="G35" s="55" t="s">
        <v>292</v>
      </c>
      <c r="H35" s="50" t="s">
        <v>97</v>
      </c>
      <c r="I35" s="71"/>
      <c r="J35" s="58"/>
      <c r="K35" s="117">
        <v>147.0</v>
      </c>
      <c r="L35" s="90"/>
      <c r="M35" s="61"/>
      <c r="N35" s="74"/>
      <c r="O35" s="130"/>
      <c r="P35" s="138"/>
      <c r="Q35" s="129"/>
      <c r="R35" s="53">
        <v>50.0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41</v>
      </c>
      <c r="B36" s="51"/>
      <c r="C36" s="151" t="s">
        <v>293</v>
      </c>
      <c r="D36" s="53" t="s">
        <v>75</v>
      </c>
      <c r="E36" s="70"/>
      <c r="F36" s="264" t="s">
        <v>294</v>
      </c>
      <c r="G36" s="54" t="s">
        <v>295</v>
      </c>
      <c r="H36" s="50" t="s">
        <v>97</v>
      </c>
      <c r="I36" s="71"/>
      <c r="J36" s="58"/>
      <c r="K36" s="59"/>
      <c r="L36" s="90"/>
      <c r="M36" s="61">
        <v>294.0</v>
      </c>
      <c r="N36" s="84"/>
      <c r="O36" s="130"/>
      <c r="P36" s="131"/>
      <c r="Q36" s="129"/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41</v>
      </c>
      <c r="B37" s="78"/>
      <c r="C37" s="151" t="s">
        <v>42</v>
      </c>
      <c r="D37" s="53" t="s">
        <v>103</v>
      </c>
      <c r="E37" s="70"/>
      <c r="F37" s="277" t="s">
        <v>296</v>
      </c>
      <c r="G37" s="54" t="s">
        <v>297</v>
      </c>
      <c r="H37" s="50" t="s">
        <v>38</v>
      </c>
      <c r="I37" s="57"/>
      <c r="J37" s="58"/>
      <c r="K37" s="72"/>
      <c r="L37" s="90"/>
      <c r="M37" s="61">
        <v>750.0</v>
      </c>
      <c r="N37" s="62"/>
      <c r="O37" s="130"/>
      <c r="P37" s="131"/>
      <c r="Q37" s="128"/>
      <c r="R37" s="53">
        <v>150.0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41</v>
      </c>
      <c r="B38" s="78"/>
      <c r="C38" s="69" t="s">
        <v>298</v>
      </c>
      <c r="D38" s="53" t="s">
        <v>75</v>
      </c>
      <c r="E38" s="70"/>
      <c r="F38" s="270" t="s">
        <v>299</v>
      </c>
      <c r="G38" s="54" t="s">
        <v>300</v>
      </c>
      <c r="H38" s="50" t="s">
        <v>97</v>
      </c>
      <c r="I38" s="57"/>
      <c r="J38" s="58"/>
      <c r="K38" s="72"/>
      <c r="L38" s="90"/>
      <c r="M38" s="61">
        <v>147.0</v>
      </c>
      <c r="N38" s="62"/>
      <c r="O38" s="141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41</v>
      </c>
      <c r="B39" s="78"/>
      <c r="C39" s="69" t="s">
        <v>301</v>
      </c>
      <c r="D39" s="53" t="s">
        <v>75</v>
      </c>
      <c r="E39" s="70"/>
      <c r="F39" s="271" t="s">
        <v>302</v>
      </c>
      <c r="G39" s="55" t="s">
        <v>303</v>
      </c>
      <c r="H39" s="50" t="s">
        <v>97</v>
      </c>
      <c r="I39" s="71"/>
      <c r="J39" s="58"/>
      <c r="K39" s="72">
        <v>380.0</v>
      </c>
      <c r="L39" s="80"/>
      <c r="M39" s="61"/>
      <c r="N39" s="74"/>
      <c r="O39" s="130"/>
      <c r="P39" s="131"/>
      <c r="Q39" s="128"/>
      <c r="R39" s="53">
        <v>100.0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41</v>
      </c>
      <c r="B40" s="51"/>
      <c r="C40" s="69" t="s">
        <v>304</v>
      </c>
      <c r="D40" s="53" t="s">
        <v>75</v>
      </c>
      <c r="E40" s="70"/>
      <c r="F40" s="264" t="s">
        <v>305</v>
      </c>
      <c r="G40" s="55" t="s">
        <v>306</v>
      </c>
      <c r="H40" s="50" t="s">
        <v>97</v>
      </c>
      <c r="I40" s="71"/>
      <c r="J40" s="58"/>
      <c r="K40" s="72"/>
      <c r="L40" s="90"/>
      <c r="M40" s="61">
        <v>147.0</v>
      </c>
      <c r="N40" s="143"/>
      <c r="O40" s="130"/>
      <c r="P40" s="131"/>
      <c r="Q40" s="129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307</v>
      </c>
      <c r="D41" s="53" t="s">
        <v>28</v>
      </c>
      <c r="E41" s="70" t="s">
        <v>308</v>
      </c>
      <c r="F41" s="264" t="s">
        <v>309</v>
      </c>
      <c r="G41" s="53" t="s">
        <v>310</v>
      </c>
      <c r="H41" s="50" t="s">
        <v>61</v>
      </c>
      <c r="I41" s="127"/>
      <c r="J41" s="58">
        <v>294.0</v>
      </c>
      <c r="K41" s="72"/>
      <c r="L41" s="90"/>
      <c r="M41" s="61"/>
      <c r="N41" s="62"/>
      <c r="O41" s="130"/>
      <c r="P41" s="131"/>
      <c r="Q41" s="128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83" t="s">
        <v>311</v>
      </c>
      <c r="D42" s="53" t="s">
        <v>54</v>
      </c>
      <c r="E42" s="70"/>
      <c r="F42" s="264" t="s">
        <v>312</v>
      </c>
      <c r="G42" s="55" t="s">
        <v>313</v>
      </c>
      <c r="H42" s="50" t="s">
        <v>38</v>
      </c>
      <c r="I42" s="71"/>
      <c r="J42" s="58"/>
      <c r="K42" s="59"/>
      <c r="L42" s="144">
        <v>147.0</v>
      </c>
      <c r="M42" s="122"/>
      <c r="N42" s="62"/>
      <c r="O42" s="130"/>
      <c r="P42" s="131"/>
      <c r="Q42" s="129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47</v>
      </c>
      <c r="B43" s="51"/>
      <c r="C43" s="69" t="s">
        <v>314</v>
      </c>
      <c r="D43" s="53" t="s">
        <v>49</v>
      </c>
      <c r="E43" s="70"/>
      <c r="F43" s="264" t="s">
        <v>315</v>
      </c>
      <c r="G43" s="55" t="s">
        <v>316</v>
      </c>
      <c r="H43" s="50" t="s">
        <v>38</v>
      </c>
      <c r="I43" s="71">
        <v>294.0</v>
      </c>
      <c r="J43" s="89"/>
      <c r="K43" s="72"/>
      <c r="L43" s="145"/>
      <c r="M43" s="61"/>
      <c r="N43" s="62"/>
      <c r="O43" s="130"/>
      <c r="P43" s="131"/>
      <c r="Q43" s="129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78"/>
      <c r="C44" s="272" t="s">
        <v>317</v>
      </c>
      <c r="D44" s="53" t="s">
        <v>166</v>
      </c>
      <c r="E44" s="70" t="s">
        <v>318</v>
      </c>
      <c r="F44" s="273" t="s">
        <v>319</v>
      </c>
      <c r="G44" s="142" t="s">
        <v>320</v>
      </c>
      <c r="H44" s="50" t="s">
        <v>97</v>
      </c>
      <c r="I44" s="57">
        <v>127.0</v>
      </c>
      <c r="J44" s="58"/>
      <c r="K44" s="72"/>
      <c r="L44" s="144"/>
      <c r="M44" s="61"/>
      <c r="N44" s="62"/>
      <c r="O44" s="130"/>
      <c r="P44" s="138"/>
      <c r="Q44" s="129"/>
      <c r="R44" s="53">
        <v>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41</v>
      </c>
      <c r="B45" s="78"/>
      <c r="C45" s="83" t="s">
        <v>321</v>
      </c>
      <c r="D45" s="53" t="s">
        <v>103</v>
      </c>
      <c r="E45" s="111" t="s">
        <v>322</v>
      </c>
      <c r="F45" s="264" t="s">
        <v>323</v>
      </c>
      <c r="G45" s="55" t="s">
        <v>324</v>
      </c>
      <c r="H45" s="50" t="s">
        <v>38</v>
      </c>
      <c r="I45" s="71"/>
      <c r="J45" s="58"/>
      <c r="K45" s="72"/>
      <c r="L45" s="149"/>
      <c r="M45" s="61">
        <v>147.0</v>
      </c>
      <c r="N45" s="62"/>
      <c r="O45" s="130"/>
      <c r="P45" s="138"/>
      <c r="Q45" s="9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51"/>
      <c r="C46" s="83" t="s">
        <v>325</v>
      </c>
      <c r="D46" s="88"/>
      <c r="E46" s="111"/>
      <c r="F46" s="264" t="s">
        <v>326</v>
      </c>
      <c r="G46" s="55" t="s">
        <v>327</v>
      </c>
      <c r="H46" s="50" t="s">
        <v>38</v>
      </c>
      <c r="I46" s="57"/>
      <c r="J46" s="58"/>
      <c r="K46" s="72"/>
      <c r="L46" s="150"/>
      <c r="M46" s="125"/>
      <c r="N46" s="62"/>
      <c r="O46" s="141"/>
      <c r="P46" s="131"/>
      <c r="Q46" s="93">
        <v>100.0</v>
      </c>
      <c r="R46" s="269">
        <v>100.0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47</v>
      </c>
      <c r="B47" s="51"/>
      <c r="C47" s="151" t="s">
        <v>328</v>
      </c>
      <c r="D47" s="53" t="s">
        <v>54</v>
      </c>
      <c r="E47" s="70" t="s">
        <v>329</v>
      </c>
      <c r="F47" s="264" t="s">
        <v>330</v>
      </c>
      <c r="G47" s="55" t="s">
        <v>331</v>
      </c>
      <c r="H47" s="50" t="s">
        <v>38</v>
      </c>
      <c r="I47" s="71"/>
      <c r="J47" s="89"/>
      <c r="K47" s="72"/>
      <c r="L47" s="150"/>
      <c r="M47" s="61"/>
      <c r="N47" s="62">
        <v>294.0</v>
      </c>
      <c r="O47" s="130"/>
      <c r="P47" s="131"/>
      <c r="Q47" s="93"/>
      <c r="R47" s="53">
        <v>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69" t="s">
        <v>332</v>
      </c>
      <c r="D48" s="53" t="s">
        <v>71</v>
      </c>
      <c r="E48" s="70"/>
      <c r="F48" s="279" t="s">
        <v>333</v>
      </c>
      <c r="G48" s="55" t="s">
        <v>334</v>
      </c>
      <c r="H48" s="50" t="s">
        <v>38</v>
      </c>
      <c r="I48" s="71">
        <v>800.0</v>
      </c>
      <c r="J48" s="58"/>
      <c r="K48" s="135"/>
      <c r="L48" s="150"/>
      <c r="M48" s="61"/>
      <c r="N48" s="74"/>
      <c r="O48" s="153"/>
      <c r="P48" s="154"/>
      <c r="Q48" s="99"/>
      <c r="R48" s="53">
        <v>400.0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78"/>
      <c r="C49" s="69" t="s">
        <v>335</v>
      </c>
      <c r="D49" s="53" t="s">
        <v>138</v>
      </c>
      <c r="E49" s="108" t="s">
        <v>336</v>
      </c>
      <c r="F49" s="264" t="s">
        <v>337</v>
      </c>
      <c r="G49" s="54" t="s">
        <v>338</v>
      </c>
      <c r="H49" s="50" t="s">
        <v>61</v>
      </c>
      <c r="I49" s="71"/>
      <c r="J49" s="58">
        <v>147.0</v>
      </c>
      <c r="K49" s="155"/>
      <c r="L49" s="150"/>
      <c r="M49" s="61"/>
      <c r="N49" s="62"/>
      <c r="O49" s="153"/>
      <c r="P49" s="156"/>
      <c r="Q49" s="128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51"/>
      <c r="C50" s="69" t="s">
        <v>339</v>
      </c>
      <c r="D50" s="53" t="s">
        <v>166</v>
      </c>
      <c r="E50" s="70" t="s">
        <v>340</v>
      </c>
      <c r="F50" s="264" t="s">
        <v>341</v>
      </c>
      <c r="G50" s="54" t="s">
        <v>342</v>
      </c>
      <c r="H50" s="50" t="s">
        <v>97</v>
      </c>
      <c r="I50" s="71"/>
      <c r="J50" s="58">
        <v>294.0</v>
      </c>
      <c r="K50" s="155"/>
      <c r="L50" s="150"/>
      <c r="M50" s="61"/>
      <c r="N50" s="84"/>
      <c r="O50" s="153"/>
      <c r="P50" s="156"/>
      <c r="Q50" s="129"/>
      <c r="R50" s="280">
        <v>294.0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47</v>
      </c>
      <c r="B51" s="51"/>
      <c r="C51" s="151" t="s">
        <v>343</v>
      </c>
      <c r="D51" s="53" t="s">
        <v>344</v>
      </c>
      <c r="E51" s="54" t="s">
        <v>345</v>
      </c>
      <c r="F51" s="264" t="s">
        <v>346</v>
      </c>
      <c r="G51" s="55" t="s">
        <v>347</v>
      </c>
      <c r="H51" s="50" t="s">
        <v>97</v>
      </c>
      <c r="I51" s="57"/>
      <c r="J51" s="58">
        <v>244.0</v>
      </c>
      <c r="K51" s="155"/>
      <c r="L51" s="150"/>
      <c r="M51" s="61"/>
      <c r="N51" s="74"/>
      <c r="O51" s="157"/>
      <c r="P51" s="156"/>
      <c r="Q51" s="129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41</v>
      </c>
      <c r="B52" s="51"/>
      <c r="C52" s="281" t="s">
        <v>348</v>
      </c>
      <c r="D52" s="53" t="s">
        <v>49</v>
      </c>
      <c r="E52" s="70"/>
      <c r="F52" s="264" t="s">
        <v>349</v>
      </c>
      <c r="G52" s="282" t="s">
        <v>350</v>
      </c>
      <c r="H52" s="50" t="s">
        <v>38</v>
      </c>
      <c r="I52" s="57"/>
      <c r="J52" s="58"/>
      <c r="K52" s="159"/>
      <c r="L52" s="150">
        <v>147.0</v>
      </c>
      <c r="M52" s="160"/>
      <c r="N52" s="74"/>
      <c r="O52" s="153"/>
      <c r="P52" s="156"/>
      <c r="Q52" s="129"/>
      <c r="R52" s="53">
        <v>50.0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41</v>
      </c>
      <c r="B53" s="51"/>
      <c r="C53" s="132" t="s">
        <v>351</v>
      </c>
      <c r="D53" s="53" t="s">
        <v>138</v>
      </c>
      <c r="E53" s="54"/>
      <c r="F53" s="264" t="s">
        <v>352</v>
      </c>
      <c r="G53" s="55" t="s">
        <v>353</v>
      </c>
      <c r="H53" s="50" t="s">
        <v>61</v>
      </c>
      <c r="I53" s="71"/>
      <c r="J53" s="89"/>
      <c r="K53" s="155"/>
      <c r="L53" s="150">
        <v>244.0</v>
      </c>
      <c r="M53" s="160"/>
      <c r="N53" s="62"/>
      <c r="O53" s="153"/>
      <c r="P53" s="156"/>
      <c r="Q53" s="129"/>
      <c r="R53" s="53">
        <v>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41</v>
      </c>
      <c r="B54" s="51"/>
      <c r="C54" s="132" t="s">
        <v>354</v>
      </c>
      <c r="D54" s="53" t="s">
        <v>28</v>
      </c>
      <c r="E54" s="54" t="s">
        <v>355</v>
      </c>
      <c r="F54" s="270" t="s">
        <v>356</v>
      </c>
      <c r="G54" s="55" t="s">
        <v>357</v>
      </c>
      <c r="H54" s="50" t="s">
        <v>61</v>
      </c>
      <c r="I54" s="148"/>
      <c r="J54" s="58">
        <v>147.0</v>
      </c>
      <c r="K54" s="155"/>
      <c r="L54" s="150"/>
      <c r="M54" s="160"/>
      <c r="N54" s="74"/>
      <c r="O54" s="153"/>
      <c r="P54" s="154"/>
      <c r="Q54" s="129"/>
      <c r="R54" s="53">
        <v>50.0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41</v>
      </c>
      <c r="B55" s="51"/>
      <c r="C55" s="132" t="s">
        <v>358</v>
      </c>
      <c r="D55" s="162" t="s">
        <v>103</v>
      </c>
      <c r="E55" s="163"/>
      <c r="F55" s="264" t="s">
        <v>359</v>
      </c>
      <c r="G55" s="55" t="s">
        <v>360</v>
      </c>
      <c r="H55" s="50" t="s">
        <v>38</v>
      </c>
      <c r="I55" s="71"/>
      <c r="J55" s="164"/>
      <c r="K55" s="155"/>
      <c r="L55" s="161"/>
      <c r="M55" s="160">
        <v>800.0</v>
      </c>
      <c r="N55" s="62"/>
      <c r="O55" s="157"/>
      <c r="P55" s="156"/>
      <c r="Q55" s="129"/>
      <c r="R55" s="66">
        <v>350.0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47</v>
      </c>
      <c r="B56" s="51"/>
      <c r="C56" s="51"/>
      <c r="D56" s="162" t="s">
        <v>43</v>
      </c>
      <c r="E56" s="54" t="s">
        <v>361</v>
      </c>
      <c r="F56" s="283" t="s">
        <v>362</v>
      </c>
      <c r="G56" s="55" t="s">
        <v>363</v>
      </c>
      <c r="H56" s="50" t="s">
        <v>97</v>
      </c>
      <c r="I56" s="71"/>
      <c r="J56" s="58"/>
      <c r="K56" s="155"/>
      <c r="L56" s="166"/>
      <c r="M56" s="160"/>
      <c r="N56" s="62">
        <v>294.0</v>
      </c>
      <c r="O56" s="157"/>
      <c r="P56" s="156"/>
      <c r="Q56" s="129"/>
      <c r="R56" s="53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41</v>
      </c>
      <c r="B57" s="51"/>
      <c r="C57" s="132" t="s">
        <v>364</v>
      </c>
      <c r="D57" s="162" t="s">
        <v>166</v>
      </c>
      <c r="E57" s="54"/>
      <c r="F57" s="264" t="s">
        <v>365</v>
      </c>
      <c r="G57" s="55" t="s">
        <v>366</v>
      </c>
      <c r="H57" s="50" t="s">
        <v>97</v>
      </c>
      <c r="I57" s="167"/>
      <c r="J57" s="58"/>
      <c r="K57" s="155"/>
      <c r="L57" s="150">
        <v>147.0</v>
      </c>
      <c r="M57" s="160"/>
      <c r="N57" s="143"/>
      <c r="O57" s="157"/>
      <c r="P57" s="156"/>
      <c r="Q57" s="129"/>
      <c r="R57" s="53">
        <v>50.0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47</v>
      </c>
      <c r="B58" s="51"/>
      <c r="C58" s="132" t="s">
        <v>367</v>
      </c>
      <c r="D58" s="162" t="s">
        <v>103</v>
      </c>
      <c r="E58" s="54" t="s">
        <v>368</v>
      </c>
      <c r="F58" s="264" t="s">
        <v>369</v>
      </c>
      <c r="G58" s="55" t="s">
        <v>370</v>
      </c>
      <c r="H58" s="50" t="s">
        <v>38</v>
      </c>
      <c r="I58" s="167">
        <v>180.0</v>
      </c>
      <c r="J58" s="58"/>
      <c r="K58" s="155"/>
      <c r="L58" s="161"/>
      <c r="M58" s="169"/>
      <c r="N58" s="143"/>
      <c r="O58" s="157"/>
      <c r="P58" s="156"/>
      <c r="Q58" s="129"/>
      <c r="R58" s="269">
        <v>180.0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132" t="s">
        <v>371</v>
      </c>
      <c r="D59" s="162" t="s">
        <v>103</v>
      </c>
      <c r="E59" s="54" t="s">
        <v>368</v>
      </c>
      <c r="F59" s="264" t="s">
        <v>372</v>
      </c>
      <c r="G59" s="55" t="s">
        <v>370</v>
      </c>
      <c r="H59" s="50" t="s">
        <v>38</v>
      </c>
      <c r="I59" s="167">
        <v>220.0</v>
      </c>
      <c r="J59" s="58"/>
      <c r="K59" s="170"/>
      <c r="L59" s="161"/>
      <c r="M59" s="160"/>
      <c r="N59" s="62"/>
      <c r="O59" s="153"/>
      <c r="P59" s="156"/>
      <c r="Q59" s="129"/>
      <c r="R59" s="269">
        <v>220.0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41</v>
      </c>
      <c r="B60" s="51"/>
      <c r="C60" s="132">
        <v>1072.0</v>
      </c>
      <c r="D60" s="162" t="s">
        <v>166</v>
      </c>
      <c r="E60" s="54"/>
      <c r="F60" s="264" t="s">
        <v>373</v>
      </c>
      <c r="G60" s="55" t="s">
        <v>374</v>
      </c>
      <c r="H60" s="50" t="s">
        <v>97</v>
      </c>
      <c r="I60" s="167"/>
      <c r="J60" s="58"/>
      <c r="K60" s="155"/>
      <c r="L60" s="166">
        <v>294.0</v>
      </c>
      <c r="M60" s="160"/>
      <c r="N60" s="74"/>
      <c r="O60" s="153"/>
      <c r="P60" s="156"/>
      <c r="Q60" s="129"/>
      <c r="R60" s="53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41</v>
      </c>
      <c r="B61" s="78"/>
      <c r="C61" s="132" t="s">
        <v>375</v>
      </c>
      <c r="D61" s="162" t="s">
        <v>28</v>
      </c>
      <c r="E61" s="54" t="s">
        <v>376</v>
      </c>
      <c r="F61" s="264" t="s">
        <v>377</v>
      </c>
      <c r="G61" s="55" t="s">
        <v>378</v>
      </c>
      <c r="H61" s="50" t="s">
        <v>61</v>
      </c>
      <c r="I61" s="167"/>
      <c r="J61" s="58"/>
      <c r="K61" s="155">
        <v>294.0</v>
      </c>
      <c r="L61" s="161"/>
      <c r="M61" s="160"/>
      <c r="N61" s="74"/>
      <c r="O61" s="153"/>
      <c r="P61" s="156"/>
      <c r="Q61" s="129"/>
      <c r="R61" s="53">
        <v>50.0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41</v>
      </c>
      <c r="B62" s="51"/>
      <c r="C62" s="132" t="s">
        <v>42</v>
      </c>
      <c r="D62" s="162" t="s">
        <v>166</v>
      </c>
      <c r="E62" s="54" t="s">
        <v>379</v>
      </c>
      <c r="F62" s="277" t="s">
        <v>380</v>
      </c>
      <c r="G62" s="55" t="s">
        <v>381</v>
      </c>
      <c r="H62" s="50" t="s">
        <v>97</v>
      </c>
      <c r="I62" s="167"/>
      <c r="J62" s="89"/>
      <c r="K62" s="155"/>
      <c r="L62" s="166">
        <v>294.0</v>
      </c>
      <c r="M62" s="169"/>
      <c r="N62" s="74"/>
      <c r="O62" s="153"/>
      <c r="P62" s="156"/>
      <c r="Q62" s="128"/>
      <c r="R62" s="53">
        <v>50.0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41</v>
      </c>
      <c r="B63" s="51"/>
      <c r="C63" s="132" t="s">
        <v>42</v>
      </c>
      <c r="D63" s="162" t="s">
        <v>67</v>
      </c>
      <c r="E63" s="54"/>
      <c r="F63" s="264" t="s">
        <v>382</v>
      </c>
      <c r="G63" s="55" t="s">
        <v>383</v>
      </c>
      <c r="H63" s="50" t="s">
        <v>97</v>
      </c>
      <c r="I63" s="167"/>
      <c r="J63" s="58"/>
      <c r="K63" s="155" t="s">
        <v>46</v>
      </c>
      <c r="L63" s="171"/>
      <c r="M63" s="160"/>
      <c r="N63" s="74"/>
      <c r="O63" s="153"/>
      <c r="P63" s="156"/>
      <c r="Q63" s="129"/>
      <c r="R63" s="53" t="s">
        <v>42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47</v>
      </c>
      <c r="B64" s="51"/>
      <c r="C64" s="132" t="s">
        <v>384</v>
      </c>
      <c r="D64" s="162" t="s">
        <v>28</v>
      </c>
      <c r="E64" s="54" t="s">
        <v>385</v>
      </c>
      <c r="F64" s="264" t="s">
        <v>386</v>
      </c>
      <c r="G64" s="55" t="s">
        <v>387</v>
      </c>
      <c r="H64" s="50" t="s">
        <v>61</v>
      </c>
      <c r="I64" s="167"/>
      <c r="J64" s="58">
        <v>294.0</v>
      </c>
      <c r="K64" s="159"/>
      <c r="L64" s="171"/>
      <c r="M64" s="169"/>
      <c r="N64" s="62"/>
      <c r="O64" s="153"/>
      <c r="P64" s="156"/>
      <c r="Q64" s="129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47</v>
      </c>
      <c r="B65" s="51"/>
      <c r="C65" s="132" t="s">
        <v>388</v>
      </c>
      <c r="D65" s="162" t="s">
        <v>67</v>
      </c>
      <c r="E65" s="54"/>
      <c r="F65" s="264" t="s">
        <v>389</v>
      </c>
      <c r="G65" s="55" t="s">
        <v>390</v>
      </c>
      <c r="H65" s="50" t="s">
        <v>61</v>
      </c>
      <c r="I65" s="167"/>
      <c r="J65" s="58">
        <v>294.0</v>
      </c>
      <c r="K65" s="159"/>
      <c r="L65" s="171"/>
      <c r="M65" s="169"/>
      <c r="N65" s="74"/>
      <c r="O65" s="153"/>
      <c r="P65" s="156"/>
      <c r="Q65" s="129"/>
      <c r="R65" s="53">
        <v>50.0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41</v>
      </c>
      <c r="B66" s="51"/>
      <c r="C66" s="132" t="s">
        <v>391</v>
      </c>
      <c r="D66" s="162" t="s">
        <v>28</v>
      </c>
      <c r="E66" s="54" t="s">
        <v>392</v>
      </c>
      <c r="F66" s="264" t="s">
        <v>393</v>
      </c>
      <c r="G66" s="55" t="s">
        <v>394</v>
      </c>
      <c r="H66" s="50" t="s">
        <v>61</v>
      </c>
      <c r="I66" s="168"/>
      <c r="J66" s="89"/>
      <c r="K66" s="155">
        <v>147.0</v>
      </c>
      <c r="L66" s="161"/>
      <c r="M66" s="169"/>
      <c r="N66" s="62"/>
      <c r="O66" s="153"/>
      <c r="P66" s="156"/>
      <c r="Q66" s="129"/>
      <c r="R66" s="53">
        <v>50.0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47</v>
      </c>
      <c r="B67" s="51"/>
      <c r="C67" s="132" t="s">
        <v>395</v>
      </c>
      <c r="D67" s="162" t="s">
        <v>67</v>
      </c>
      <c r="E67" s="54"/>
      <c r="F67" s="264" t="s">
        <v>396</v>
      </c>
      <c r="G67" s="55" t="s">
        <v>397</v>
      </c>
      <c r="H67" s="50" t="s">
        <v>61</v>
      </c>
      <c r="I67" s="167">
        <v>200.0</v>
      </c>
      <c r="J67" s="89"/>
      <c r="K67" s="159"/>
      <c r="L67" s="150"/>
      <c r="M67" s="173"/>
      <c r="N67" s="74"/>
      <c r="O67" s="153"/>
      <c r="P67" s="156"/>
      <c r="Q67" s="129"/>
      <c r="R67" s="53">
        <v>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47</v>
      </c>
      <c r="B68" s="51"/>
      <c r="C68" s="132" t="s">
        <v>398</v>
      </c>
      <c r="D68" s="284" t="s">
        <v>28</v>
      </c>
      <c r="E68" s="54" t="s">
        <v>399</v>
      </c>
      <c r="F68" s="264" t="s">
        <v>400</v>
      </c>
      <c r="G68" s="55" t="s">
        <v>401</v>
      </c>
      <c r="H68" s="50" t="s">
        <v>61</v>
      </c>
      <c r="I68" s="177">
        <v>294.0</v>
      </c>
      <c r="J68" s="89"/>
      <c r="K68" s="155"/>
      <c r="L68" s="161"/>
      <c r="M68" s="169"/>
      <c r="N68" s="62"/>
      <c r="O68" s="153"/>
      <c r="P68" s="156"/>
      <c r="Q68" s="129"/>
      <c r="R68" s="53">
        <v>50.0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47</v>
      </c>
      <c r="B69" s="51"/>
      <c r="C69" s="132" t="s">
        <v>402</v>
      </c>
      <c r="D69" s="284" t="s">
        <v>75</v>
      </c>
      <c r="E69" s="54" t="s">
        <v>403</v>
      </c>
      <c r="F69" s="264" t="s">
        <v>404</v>
      </c>
      <c r="G69" s="55" t="s">
        <v>405</v>
      </c>
      <c r="H69" s="50" t="s">
        <v>97</v>
      </c>
      <c r="I69" s="177">
        <v>320.0</v>
      </c>
      <c r="J69" s="89"/>
      <c r="K69" s="159"/>
      <c r="L69" s="161"/>
      <c r="M69" s="169"/>
      <c r="N69" s="74"/>
      <c r="O69" s="153"/>
      <c r="P69" s="156"/>
      <c r="Q69" s="129"/>
      <c r="R69" s="53">
        <v>50.0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41</v>
      </c>
      <c r="B70" s="51"/>
      <c r="C70" s="132" t="s">
        <v>406</v>
      </c>
      <c r="D70" s="284" t="s">
        <v>67</v>
      </c>
      <c r="E70" s="54" t="s">
        <v>407</v>
      </c>
      <c r="F70" s="264" t="s">
        <v>408</v>
      </c>
      <c r="G70" s="55" t="s">
        <v>409</v>
      </c>
      <c r="H70" s="50" t="s">
        <v>61</v>
      </c>
      <c r="I70" s="167"/>
      <c r="J70" s="89"/>
      <c r="K70" s="178"/>
      <c r="L70" s="150">
        <v>244.0</v>
      </c>
      <c r="M70" s="169"/>
      <c r="N70" s="74"/>
      <c r="O70" s="153"/>
      <c r="P70" s="156"/>
      <c r="Q70" s="129"/>
      <c r="R70" s="66">
        <v>50.0</v>
      </c>
      <c r="S70" s="8"/>
      <c r="T70" s="8"/>
      <c r="U70" s="8"/>
      <c r="V70" s="8"/>
      <c r="W70" s="8"/>
      <c r="X70" s="8"/>
      <c r="Y70" s="8"/>
      <c r="Z70" s="8"/>
    </row>
    <row r="71">
      <c r="A71" s="50" t="s">
        <v>41</v>
      </c>
      <c r="B71" s="51"/>
      <c r="C71" s="132" t="s">
        <v>42</v>
      </c>
      <c r="D71" s="284" t="s">
        <v>75</v>
      </c>
      <c r="E71" s="54"/>
      <c r="F71" s="264" t="s">
        <v>410</v>
      </c>
      <c r="G71" s="55" t="s">
        <v>411</v>
      </c>
      <c r="H71" s="50" t="s">
        <v>61</v>
      </c>
      <c r="I71" s="175"/>
      <c r="J71" s="58"/>
      <c r="K71" s="155" t="s">
        <v>46</v>
      </c>
      <c r="L71" s="161"/>
      <c r="M71" s="169"/>
      <c r="N71" s="74"/>
      <c r="O71" s="153"/>
      <c r="P71" s="156"/>
      <c r="Q71" s="129"/>
      <c r="R71" s="53" t="s">
        <v>42</v>
      </c>
      <c r="S71" s="8"/>
      <c r="T71" s="8"/>
      <c r="U71" s="8"/>
      <c r="V71" s="8"/>
      <c r="W71" s="8"/>
      <c r="X71" s="8"/>
      <c r="Y71" s="8"/>
      <c r="Z71" s="8"/>
    </row>
    <row r="72">
      <c r="A72" s="50" t="s">
        <v>41</v>
      </c>
      <c r="B72" s="179"/>
      <c r="C72" s="285" t="s">
        <v>42</v>
      </c>
      <c r="D72" s="284" t="s">
        <v>54</v>
      </c>
      <c r="E72" s="54"/>
      <c r="F72" s="264" t="s">
        <v>412</v>
      </c>
      <c r="G72" s="55" t="s">
        <v>411</v>
      </c>
      <c r="H72" s="50" t="s">
        <v>61</v>
      </c>
      <c r="I72" s="181"/>
      <c r="J72" s="58"/>
      <c r="K72" s="189" t="s">
        <v>46</v>
      </c>
      <c r="L72" s="183"/>
      <c r="M72" s="184"/>
      <c r="N72" s="74"/>
      <c r="O72" s="185"/>
      <c r="P72" s="186"/>
      <c r="Q72" s="129"/>
      <c r="R72" s="53" t="s">
        <v>42</v>
      </c>
      <c r="S72" s="8"/>
      <c r="T72" s="8"/>
      <c r="U72" s="8"/>
      <c r="V72" s="8"/>
      <c r="W72" s="8"/>
      <c r="X72" s="8"/>
      <c r="Y72" s="8"/>
      <c r="Z72" s="8"/>
    </row>
    <row r="73">
      <c r="A73" s="50" t="s">
        <v>47</v>
      </c>
      <c r="B73" s="179"/>
      <c r="C73" s="132" t="s">
        <v>413</v>
      </c>
      <c r="D73" s="284" t="s">
        <v>54</v>
      </c>
      <c r="E73" s="54" t="s">
        <v>414</v>
      </c>
      <c r="F73" s="264" t="s">
        <v>415</v>
      </c>
      <c r="G73" s="55" t="s">
        <v>416</v>
      </c>
      <c r="H73" s="50" t="s">
        <v>38</v>
      </c>
      <c r="I73" s="187">
        <v>127.0</v>
      </c>
      <c r="J73" s="89"/>
      <c r="K73" s="182"/>
      <c r="L73" s="183"/>
      <c r="M73" s="188"/>
      <c r="N73" s="143"/>
      <c r="O73" s="185"/>
      <c r="P73" s="186"/>
      <c r="Q73" s="129"/>
      <c r="R73" s="172">
        <v>50.0</v>
      </c>
      <c r="S73" s="8"/>
      <c r="T73" s="8"/>
      <c r="U73" s="8"/>
      <c r="V73" s="8"/>
      <c r="W73" s="8"/>
      <c r="X73" s="8"/>
      <c r="Y73" s="8"/>
      <c r="Z73" s="8"/>
    </row>
    <row r="74">
      <c r="A74" s="50" t="s">
        <v>47</v>
      </c>
      <c r="B74" s="179"/>
      <c r="C74" s="83" t="s">
        <v>417</v>
      </c>
      <c r="D74" s="284" t="s">
        <v>75</v>
      </c>
      <c r="E74" s="54" t="s">
        <v>418</v>
      </c>
      <c r="F74" s="264" t="s">
        <v>419</v>
      </c>
      <c r="G74" s="54" t="s">
        <v>420</v>
      </c>
      <c r="H74" s="50" t="s">
        <v>97</v>
      </c>
      <c r="I74" s="187">
        <v>127.0</v>
      </c>
      <c r="J74" s="89"/>
      <c r="K74" s="189"/>
      <c r="L74" s="183"/>
      <c r="M74" s="188"/>
      <c r="N74" s="74"/>
      <c r="O74" s="185"/>
      <c r="P74" s="186"/>
      <c r="Q74" s="129"/>
      <c r="R74" s="172">
        <v>50.0</v>
      </c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54"/>
      <c r="F75" s="54"/>
      <c r="G75" s="54"/>
      <c r="H75" s="56"/>
      <c r="I75" s="181"/>
      <c r="J75" s="58"/>
      <c r="K75" s="182"/>
      <c r="L75" s="183"/>
      <c r="M75" s="188"/>
      <c r="N75" s="74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51"/>
      <c r="D76" s="174"/>
      <c r="E76" s="176"/>
      <c r="F76" s="54"/>
      <c r="G76" s="54"/>
      <c r="H76" s="56"/>
      <c r="I76" s="187"/>
      <c r="J76" s="89"/>
      <c r="K76" s="182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23"/>
      <c r="E77" s="190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70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6"/>
      <c r="B79" s="179"/>
      <c r="C79" s="51"/>
      <c r="D79" s="23"/>
      <c r="E79" s="191"/>
      <c r="F79" s="176"/>
      <c r="G79" s="176"/>
      <c r="H79" s="56"/>
      <c r="I79" s="181"/>
      <c r="J79" s="89"/>
      <c r="K79" s="182"/>
      <c r="L79" s="183"/>
      <c r="M79" s="188"/>
      <c r="N79" s="74"/>
      <c r="O79" s="185"/>
      <c r="P79" s="186"/>
      <c r="Q79" s="129"/>
      <c r="R79" s="192"/>
      <c r="S79" s="8"/>
      <c r="T79" s="8"/>
      <c r="U79" s="8"/>
      <c r="V79" s="8"/>
      <c r="W79" s="8"/>
      <c r="X79" s="8"/>
      <c r="Y79" s="8"/>
      <c r="Z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3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94"/>
      <c r="J82" s="195"/>
      <c r="K82" s="196"/>
      <c r="L82" s="197"/>
      <c r="M82" s="198"/>
      <c r="N82" s="199"/>
      <c r="O82" s="200"/>
      <c r="P82" s="201"/>
      <c r="Q82" s="202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203"/>
      <c r="J85" s="195"/>
      <c r="K85" s="204"/>
      <c r="L85" s="205"/>
      <c r="M85" s="206"/>
      <c r="N85" s="207"/>
      <c r="O85" s="208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174"/>
      <c r="E86" s="176"/>
      <c r="F86" s="176"/>
      <c r="G86" s="176"/>
      <c r="H86" s="56"/>
      <c r="I86" s="194"/>
      <c r="J86" s="209"/>
      <c r="K86" s="196"/>
      <c r="L86" s="197"/>
      <c r="M86" s="198"/>
      <c r="N86" s="210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4"/>
      <c r="B94" s="2"/>
      <c r="C94" s="211"/>
      <c r="D94" s="212"/>
      <c r="E94" s="3"/>
      <c r="F94" s="213"/>
      <c r="G94" s="214"/>
      <c r="H94" s="4"/>
      <c r="I94" s="215"/>
      <c r="O94" s="216"/>
      <c r="P94" s="216"/>
      <c r="Q94" s="217"/>
      <c r="R94" s="218">
        <f>SUM(R7:R93)</f>
        <v>4838</v>
      </c>
      <c r="S94" s="8"/>
      <c r="T94" s="8"/>
      <c r="U94" s="8"/>
      <c r="V94" s="8"/>
      <c r="W94" s="8"/>
      <c r="X94" s="8"/>
      <c r="Y94" s="8"/>
      <c r="Z94" s="8"/>
    </row>
    <row r="95">
      <c r="A95" s="4"/>
      <c r="B95" s="2"/>
      <c r="C95" s="219"/>
      <c r="D95" s="220"/>
      <c r="E95" s="3"/>
      <c r="F95" s="221"/>
      <c r="G95" s="222"/>
      <c r="H95" s="1"/>
      <c r="I95" s="223" t="s">
        <v>27</v>
      </c>
      <c r="J95" s="224"/>
      <c r="O95" s="216"/>
      <c r="P95" s="216"/>
      <c r="Q95" s="217"/>
      <c r="R95" s="8"/>
      <c r="S95" s="8"/>
      <c r="T95" s="8"/>
      <c r="U95" s="8"/>
      <c r="V95" s="8"/>
      <c r="W95" s="8"/>
      <c r="X95" s="8"/>
      <c r="Y95" s="8"/>
      <c r="Z95" s="8"/>
    </row>
    <row r="96">
      <c r="A96" s="4"/>
      <c r="B96" s="225"/>
      <c r="C96" s="17"/>
      <c r="D96" s="226"/>
      <c r="E96" s="227"/>
      <c r="F96" s="213"/>
      <c r="G96" s="3"/>
      <c r="H96" s="1"/>
      <c r="I96" s="180">
        <f>SUM(I7:I93)</f>
        <v>4609</v>
      </c>
      <c r="J96" s="228" t="s">
        <v>28</v>
      </c>
      <c r="K96" s="229"/>
      <c r="O96" s="230"/>
      <c r="P96" s="230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1"/>
      <c r="B97" s="2"/>
      <c r="C97" s="17"/>
      <c r="D97" s="1"/>
      <c r="E97" s="3"/>
      <c r="F97" s="213"/>
      <c r="G97" s="3"/>
      <c r="H97" s="1"/>
      <c r="I97" s="180">
        <f>SUM(I96*2%)</f>
        <v>92.18</v>
      </c>
      <c r="J97" s="231">
        <f>SUM(J7:J93)</f>
        <v>3184</v>
      </c>
      <c r="K97" s="232" t="s">
        <v>23</v>
      </c>
      <c r="O97" s="233" t="s">
        <v>11</v>
      </c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3"/>
      <c r="G98" s="3"/>
      <c r="H98" s="1"/>
      <c r="I98" s="234"/>
      <c r="J98" s="87">
        <f>SUM(J97*2%)</f>
        <v>63.68</v>
      </c>
      <c r="K98" s="235" t="s">
        <v>29</v>
      </c>
      <c r="L98" s="236"/>
      <c r="O98" s="216"/>
      <c r="P98" s="216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3"/>
      <c r="G99" s="3"/>
      <c r="H99" s="1"/>
      <c r="I99" s="8"/>
      <c r="J99" s="234"/>
      <c r="K99" s="231">
        <f>SUM(K7:K93)</f>
        <v>1115</v>
      </c>
      <c r="L99" s="236"/>
      <c r="O99" s="237"/>
      <c r="P99" s="237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238" t="s">
        <v>30</v>
      </c>
      <c r="F100" s="274">
        <f>SUM(J15,M37,N56,L62)</f>
        <v>1632</v>
      </c>
      <c r="G100" s="3"/>
      <c r="H100" s="1"/>
      <c r="I100" s="8"/>
      <c r="J100" s="8"/>
      <c r="K100" s="87">
        <f>SUM(K99*1%)</f>
        <v>11.15</v>
      </c>
      <c r="L100" s="240" t="s">
        <v>31</v>
      </c>
      <c r="M100" s="215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241" t="s">
        <v>32</v>
      </c>
      <c r="F101" s="242">
        <f>SUM(I96,J97,K99,L101,M102,N103,O106,P107,Q108)</f>
        <v>15748</v>
      </c>
      <c r="G101" s="3"/>
      <c r="H101" s="1"/>
      <c r="I101" s="8"/>
      <c r="J101" s="8"/>
      <c r="K101" s="18"/>
      <c r="L101" s="180">
        <f>SUM(L7:L93)</f>
        <v>2641</v>
      </c>
      <c r="M101" s="243" t="s">
        <v>33</v>
      </c>
      <c r="N101" s="244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3"/>
      <c r="F102" s="3"/>
      <c r="G102" s="3"/>
      <c r="H102" s="1"/>
      <c r="I102" s="8"/>
      <c r="J102" s="8"/>
      <c r="K102" s="1"/>
      <c r="L102" s="180">
        <f>SUM(L101*2%)</f>
        <v>52.82</v>
      </c>
      <c r="M102" s="180">
        <f>SUM(M7:M93)</f>
        <v>2529</v>
      </c>
      <c r="N102" s="245" t="s">
        <v>34</v>
      </c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"/>
      <c r="M103" s="180">
        <f>SUM(M102*2%)</f>
        <v>50.58</v>
      </c>
      <c r="N103" s="180">
        <f>SUM(N7:N93)</f>
        <v>1570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246" t="s">
        <v>35</v>
      </c>
      <c r="F104" s="247">
        <f>SUM(L8,N12,J20,J21,N32,K33,J41,J49,L53,J54,K61,J64,J65,K66,I67,I68,L70)</f>
        <v>3628</v>
      </c>
      <c r="G104" s="264">
        <v>0.0</v>
      </c>
      <c r="H104" s="1"/>
      <c r="I104" s="8"/>
      <c r="J104" s="8"/>
      <c r="K104" s="1"/>
      <c r="L104" s="1"/>
      <c r="M104" s="8"/>
      <c r="N104" s="180">
        <f>SUM(N103*1%)</f>
        <v>15.7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49" t="s">
        <v>36</v>
      </c>
      <c r="F105" s="275">
        <f>SUM(N7,L11,J15,I17,I23,I29,K35,M36,M38,K39,M40,I44,J50,J51,N56,L57,L60,L62,I69,I74)</f>
        <v>5242</v>
      </c>
      <c r="G105" s="248"/>
      <c r="H105" s="1"/>
      <c r="I105" s="8"/>
      <c r="J105" s="8"/>
      <c r="K105" s="1"/>
      <c r="L105" s="1"/>
      <c r="M105" s="8"/>
      <c r="N105" s="18"/>
      <c r="O105" s="251" t="s">
        <v>37</v>
      </c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52" t="s">
        <v>38</v>
      </c>
      <c r="F106" s="275">
        <f>SUM(I9,N10,I13,J14,M18,N19,J22,L30,J31,N34,M37,L42,I43,M45,Q46,N47,I48,L52,M55,I58,I59,I73)</f>
        <v>6378</v>
      </c>
      <c r="G106" s="276">
        <f>SUM(M37)</f>
        <v>750</v>
      </c>
      <c r="H106" s="1"/>
      <c r="I106" s="8"/>
      <c r="J106" s="8"/>
      <c r="K106" s="1"/>
      <c r="L106" s="1"/>
      <c r="M106" s="8"/>
      <c r="N106" s="18"/>
      <c r="O106" s="180">
        <f>SUM(O7:O93)</f>
        <v>0</v>
      </c>
      <c r="P106" s="253" t="s">
        <v>39</v>
      </c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136"/>
      <c r="C107" s="17"/>
      <c r="D107" s="1"/>
      <c r="E107" s="3"/>
      <c r="F107" s="3"/>
      <c r="G107" s="3"/>
      <c r="H107" s="1"/>
      <c r="I107" s="8"/>
      <c r="J107" s="8"/>
      <c r="K107" s="1"/>
      <c r="L107" s="1"/>
      <c r="M107" s="8"/>
      <c r="N107" s="1"/>
      <c r="O107" s="180">
        <f>SUM(O106*2%)</f>
        <v>0</v>
      </c>
      <c r="P107" s="180">
        <f>SUM(P7:P93)</f>
        <v>0</v>
      </c>
      <c r="Q107" s="252" t="s">
        <v>38</v>
      </c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8"/>
      <c r="P108" s="180">
        <f>SUM(P107*2%)</f>
        <v>0</v>
      </c>
      <c r="Q108" s="254">
        <f>SUM(Q7:Q93)</f>
        <v>100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8"/>
      <c r="Q109" s="180">
        <f>SUM(Q108*2%)</f>
        <v>2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255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256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8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257"/>
      <c r="C227" s="25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K1002" s="258"/>
      <c r="L1002" s="258"/>
      <c r="N1002" s="258"/>
    </row>
  </sheetData>
  <mergeCells count="12">
    <mergeCell ref="K96:N96"/>
    <mergeCell ref="K97:N97"/>
    <mergeCell ref="L98:N98"/>
    <mergeCell ref="L99:N99"/>
    <mergeCell ref="M100:N100"/>
    <mergeCell ref="A2:G2"/>
    <mergeCell ref="A3:E3"/>
    <mergeCell ref="I3:O3"/>
    <mergeCell ref="S6:T6"/>
    <mergeCell ref="S14:T14"/>
    <mergeCell ref="I94:N94"/>
    <mergeCell ref="J95:N95"/>
  </mergeCells>
  <dataValidations>
    <dataValidation type="list" allowBlank="1" showErrorMessage="1" sqref="D7:D93 D210:D1001">
      <formula1>"Vinicius,Gustavo,Kaua,Wesley,Caio,Julia,Thiago,Daniel,Jonatha,Jhonatas,Otavio,Produtor,David,Caio Ferreira,Kaicky,Pamelah,Caio Alves,Leandro"</formula1>
    </dataValidation>
    <dataValidation type="list" allowBlank="1" showErrorMessage="1" sqref="A7:A93">
      <formula1>"Nobre,Publicidade"</formula1>
    </dataValidation>
    <dataValidation type="list" allowBlank="1" showErrorMessage="1" sqref="H7:H93">
      <formula1>"Mel,Drieli,Fernanda"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0.25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14336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47</v>
      </c>
      <c r="B7" s="51"/>
      <c r="C7" s="52"/>
      <c r="D7" s="53" t="s">
        <v>209</v>
      </c>
      <c r="E7" s="54" t="s">
        <v>421</v>
      </c>
      <c r="F7" s="267" t="s">
        <v>422</v>
      </c>
      <c r="G7" s="55" t="s">
        <v>423</v>
      </c>
      <c r="H7" s="50" t="s">
        <v>97</v>
      </c>
      <c r="I7" s="57">
        <v>400.0</v>
      </c>
      <c r="J7" s="58"/>
      <c r="K7" s="59"/>
      <c r="L7" s="60"/>
      <c r="M7" s="61"/>
      <c r="N7" s="62"/>
      <c r="O7" s="63"/>
      <c r="P7" s="64"/>
      <c r="Q7" s="65"/>
      <c r="R7" s="53">
        <v>100.0</v>
      </c>
      <c r="S7" s="67" t="s">
        <v>24</v>
      </c>
      <c r="T7" s="68">
        <f>SUM(I7:I87)</f>
        <v>3382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424</v>
      </c>
      <c r="D8" s="53" t="s">
        <v>75</v>
      </c>
      <c r="E8" s="70" t="s">
        <v>425</v>
      </c>
      <c r="F8" s="264" t="s">
        <v>426</v>
      </c>
      <c r="G8" s="55" t="s">
        <v>427</v>
      </c>
      <c r="H8" s="50" t="s">
        <v>97</v>
      </c>
      <c r="I8" s="71">
        <v>120.0</v>
      </c>
      <c r="J8" s="58"/>
      <c r="K8" s="72"/>
      <c r="L8" s="73"/>
      <c r="M8" s="61"/>
      <c r="N8" s="74"/>
      <c r="O8" s="75"/>
      <c r="P8" s="76"/>
      <c r="Q8" s="77"/>
      <c r="R8" s="53">
        <v>50.0</v>
      </c>
      <c r="S8" s="39" t="s">
        <v>13</v>
      </c>
      <c r="T8" s="68">
        <f>SUM(J7:J87)</f>
        <v>1430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52"/>
      <c r="D9" s="53" t="s">
        <v>88</v>
      </c>
      <c r="E9" s="70" t="s">
        <v>425</v>
      </c>
      <c r="F9" s="267" t="s">
        <v>428</v>
      </c>
      <c r="G9" s="55" t="s">
        <v>427</v>
      </c>
      <c r="H9" s="50" t="s">
        <v>97</v>
      </c>
      <c r="I9" s="71">
        <v>80.0</v>
      </c>
      <c r="J9" s="79"/>
      <c r="K9" s="72"/>
      <c r="L9" s="80"/>
      <c r="M9" s="61"/>
      <c r="N9" s="74"/>
      <c r="O9" s="75"/>
      <c r="P9" s="76"/>
      <c r="Q9" s="65"/>
      <c r="R9" s="53">
        <v>50.0</v>
      </c>
      <c r="S9" s="81" t="s">
        <v>14</v>
      </c>
      <c r="T9" s="82">
        <f>SUM(K7:K87)</f>
        <v>2053</v>
      </c>
      <c r="U9" s="8"/>
      <c r="V9" s="8"/>
      <c r="W9" s="8"/>
      <c r="X9" s="8"/>
      <c r="Y9" s="8"/>
      <c r="Z9" s="8"/>
    </row>
    <row r="10">
      <c r="A10" s="50" t="s">
        <v>47</v>
      </c>
      <c r="B10" s="51"/>
      <c r="C10" s="83" t="s">
        <v>429</v>
      </c>
      <c r="D10" s="53"/>
      <c r="E10" s="70"/>
      <c r="F10" s="264" t="s">
        <v>430</v>
      </c>
      <c r="G10" s="55" t="s">
        <v>431</v>
      </c>
      <c r="H10" s="50" t="s">
        <v>61</v>
      </c>
      <c r="I10" s="71"/>
      <c r="J10" s="58"/>
      <c r="K10" s="72"/>
      <c r="L10" s="80"/>
      <c r="M10" s="61"/>
      <c r="N10" s="84"/>
      <c r="O10" s="75">
        <v>147.0</v>
      </c>
      <c r="P10" s="76"/>
      <c r="Q10" s="65"/>
      <c r="R10" s="53">
        <v>50.0</v>
      </c>
      <c r="S10" s="86" t="s">
        <v>25</v>
      </c>
      <c r="T10" s="82">
        <f>SUM(L7:L87)</f>
        <v>2155</v>
      </c>
      <c r="U10" s="8"/>
      <c r="V10" s="8"/>
      <c r="W10" s="8"/>
      <c r="X10" s="8"/>
      <c r="Y10" s="8"/>
      <c r="Z10" s="8"/>
    </row>
    <row r="11">
      <c r="A11" s="50" t="s">
        <v>41</v>
      </c>
      <c r="B11" s="51"/>
      <c r="C11" s="83" t="s">
        <v>42</v>
      </c>
      <c r="D11" s="53" t="s">
        <v>103</v>
      </c>
      <c r="E11" s="70"/>
      <c r="F11" s="264" t="s">
        <v>432</v>
      </c>
      <c r="G11" s="55" t="s">
        <v>77</v>
      </c>
      <c r="H11" s="50" t="s">
        <v>38</v>
      </c>
      <c r="I11" s="57"/>
      <c r="J11" s="89"/>
      <c r="K11" s="72"/>
      <c r="L11" s="90"/>
      <c r="M11" s="61" t="s">
        <v>46</v>
      </c>
      <c r="N11" s="62"/>
      <c r="O11" s="85"/>
      <c r="P11" s="92"/>
      <c r="Q11" s="93"/>
      <c r="R11" s="53" t="s">
        <v>42</v>
      </c>
      <c r="S11" s="42" t="s">
        <v>16</v>
      </c>
      <c r="T11" s="82">
        <f>SUM(M7:M87)</f>
        <v>2000</v>
      </c>
      <c r="U11" s="8"/>
      <c r="V11" s="8"/>
      <c r="W11" s="8"/>
      <c r="X11" s="8"/>
      <c r="Y11" s="8"/>
      <c r="Z11" s="8"/>
    </row>
    <row r="12">
      <c r="A12" s="50" t="s">
        <v>41</v>
      </c>
      <c r="B12" s="94"/>
      <c r="C12" s="83" t="s">
        <v>433</v>
      </c>
      <c r="D12" s="53" t="s">
        <v>28</v>
      </c>
      <c r="E12" s="70"/>
      <c r="F12" s="264" t="s">
        <v>434</v>
      </c>
      <c r="G12" s="55" t="s">
        <v>435</v>
      </c>
      <c r="H12" s="50" t="s">
        <v>97</v>
      </c>
      <c r="I12" s="57"/>
      <c r="J12" s="95"/>
      <c r="K12" s="72"/>
      <c r="L12" s="96"/>
      <c r="M12" s="61">
        <v>200.0</v>
      </c>
      <c r="N12" s="62"/>
      <c r="O12" s="97"/>
      <c r="P12" s="98"/>
      <c r="Q12" s="99"/>
      <c r="R12" s="53">
        <v>50.0</v>
      </c>
      <c r="S12" s="100" t="s">
        <v>17</v>
      </c>
      <c r="T12" s="68">
        <f>SUM(N7:N87)</f>
        <v>2581</v>
      </c>
      <c r="U12" s="8"/>
      <c r="V12" s="8"/>
      <c r="W12" s="8"/>
      <c r="X12" s="8"/>
      <c r="Y12" s="8"/>
      <c r="Z12" s="8"/>
    </row>
    <row r="13" ht="16.5" customHeight="1">
      <c r="A13" s="50" t="s">
        <v>41</v>
      </c>
      <c r="B13" s="78"/>
      <c r="C13" s="69" t="s">
        <v>436</v>
      </c>
      <c r="D13" s="53" t="s">
        <v>28</v>
      </c>
      <c r="E13" s="70" t="s">
        <v>437</v>
      </c>
      <c r="F13" s="270" t="s">
        <v>438</v>
      </c>
      <c r="G13" s="55" t="s">
        <v>439</v>
      </c>
      <c r="H13" s="50" t="s">
        <v>61</v>
      </c>
      <c r="I13" s="71"/>
      <c r="J13" s="58"/>
      <c r="K13" s="72">
        <v>244.0</v>
      </c>
      <c r="L13" s="90"/>
      <c r="M13" s="61"/>
      <c r="N13" s="84"/>
      <c r="O13" s="75"/>
      <c r="P13" s="92"/>
      <c r="Q13" s="99"/>
      <c r="R13" s="102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440</v>
      </c>
      <c r="D14" s="53" t="s">
        <v>166</v>
      </c>
      <c r="E14" s="70" t="s">
        <v>441</v>
      </c>
      <c r="F14" s="264" t="s">
        <v>442</v>
      </c>
      <c r="G14" s="55" t="s">
        <v>443</v>
      </c>
      <c r="H14" s="50" t="s">
        <v>97</v>
      </c>
      <c r="I14" s="71"/>
      <c r="J14" s="58"/>
      <c r="K14" s="72"/>
      <c r="L14" s="90"/>
      <c r="M14" s="61"/>
      <c r="N14" s="84">
        <v>120.0</v>
      </c>
      <c r="O14" s="85"/>
      <c r="P14" s="105"/>
      <c r="Q14" s="99"/>
      <c r="R14" s="53">
        <v>50.0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444</v>
      </c>
      <c r="D15" s="53" t="s">
        <v>75</v>
      </c>
      <c r="E15" s="70" t="s">
        <v>441</v>
      </c>
      <c r="F15" s="264" t="s">
        <v>445</v>
      </c>
      <c r="G15" s="55" t="s">
        <v>443</v>
      </c>
      <c r="H15" s="50" t="s">
        <v>97</v>
      </c>
      <c r="I15" s="71"/>
      <c r="J15" s="58"/>
      <c r="K15" s="72"/>
      <c r="L15" s="90"/>
      <c r="M15" s="61"/>
      <c r="N15" s="62">
        <v>120.0</v>
      </c>
      <c r="O15" s="85"/>
      <c r="P15" s="92"/>
      <c r="Q15" s="106"/>
      <c r="R15" s="53">
        <v>50.0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446</v>
      </c>
      <c r="D16" s="53" t="s">
        <v>166</v>
      </c>
      <c r="E16" s="108"/>
      <c r="F16" s="264" t="s">
        <v>447</v>
      </c>
      <c r="G16" s="55" t="s">
        <v>448</v>
      </c>
      <c r="H16" s="50" t="s">
        <v>97</v>
      </c>
      <c r="I16" s="71"/>
      <c r="J16" s="58"/>
      <c r="K16" s="72"/>
      <c r="L16" s="90"/>
      <c r="M16" s="122">
        <v>147.0</v>
      </c>
      <c r="N16" s="62"/>
      <c r="O16" s="85"/>
      <c r="P16" s="92"/>
      <c r="Q16" s="99"/>
      <c r="R16" s="53">
        <v>50.0</v>
      </c>
      <c r="S16" s="110" t="s">
        <v>18</v>
      </c>
      <c r="T16" s="82">
        <f>SUM(O7:O79)</f>
        <v>294</v>
      </c>
      <c r="U16" s="8"/>
      <c r="V16" s="8"/>
      <c r="W16" s="8"/>
      <c r="X16" s="8"/>
      <c r="Y16" s="8"/>
      <c r="Z16" s="8"/>
    </row>
    <row r="17">
      <c r="A17" s="50" t="s">
        <v>41</v>
      </c>
      <c r="B17" s="78"/>
      <c r="C17" s="83" t="s">
        <v>449</v>
      </c>
      <c r="D17" s="53" t="s">
        <v>82</v>
      </c>
      <c r="E17" s="111"/>
      <c r="F17" s="264" t="s">
        <v>450</v>
      </c>
      <c r="G17" s="55" t="s">
        <v>451</v>
      </c>
      <c r="H17" s="50" t="s">
        <v>38</v>
      </c>
      <c r="I17" s="71"/>
      <c r="J17" s="89"/>
      <c r="K17" s="72"/>
      <c r="L17" s="90">
        <v>244.0</v>
      </c>
      <c r="M17" s="61"/>
      <c r="N17" s="84"/>
      <c r="O17" s="85"/>
      <c r="P17" s="92"/>
      <c r="Q17" s="93"/>
      <c r="R17" s="53">
        <v>50.0</v>
      </c>
      <c r="S17" s="112" t="s">
        <v>19</v>
      </c>
      <c r="T17" s="82">
        <f>SUM(P7:P87)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78"/>
      <c r="C18" s="83" t="s">
        <v>452</v>
      </c>
      <c r="D18" s="53" t="s">
        <v>116</v>
      </c>
      <c r="E18" s="70" t="s">
        <v>453</v>
      </c>
      <c r="F18" s="264" t="s">
        <v>454</v>
      </c>
      <c r="G18" s="55" t="s">
        <v>455</v>
      </c>
      <c r="H18" s="50" t="s">
        <v>61</v>
      </c>
      <c r="I18" s="71">
        <v>147.0</v>
      </c>
      <c r="J18" s="79"/>
      <c r="K18" s="72"/>
      <c r="L18" s="90"/>
      <c r="M18" s="61"/>
      <c r="N18" s="62"/>
      <c r="O18" s="85"/>
      <c r="P18" s="92"/>
      <c r="Q18" s="99"/>
      <c r="R18" s="53">
        <v>50.0</v>
      </c>
      <c r="S18" s="113" t="s">
        <v>20</v>
      </c>
      <c r="T18" s="114">
        <f>SUM(Q7:Q87)</f>
        <v>441</v>
      </c>
      <c r="U18" s="8"/>
      <c r="V18" s="8"/>
      <c r="W18" s="8"/>
      <c r="X18" s="8"/>
      <c r="Y18" s="8"/>
      <c r="Z18" s="8"/>
    </row>
    <row r="19">
      <c r="A19" s="50" t="s">
        <v>41</v>
      </c>
      <c r="B19" s="51"/>
      <c r="C19" s="83" t="s">
        <v>456</v>
      </c>
      <c r="D19" s="53" t="s">
        <v>75</v>
      </c>
      <c r="E19" s="70"/>
      <c r="F19" s="264" t="s">
        <v>457</v>
      </c>
      <c r="G19" s="55" t="s">
        <v>458</v>
      </c>
      <c r="H19" s="50" t="s">
        <v>97</v>
      </c>
      <c r="I19" s="71"/>
      <c r="J19" s="115"/>
      <c r="K19" s="72"/>
      <c r="L19" s="90">
        <v>294.0</v>
      </c>
      <c r="M19" s="61"/>
      <c r="N19" s="62"/>
      <c r="O19" s="85"/>
      <c r="P19" s="92"/>
      <c r="Q19" s="93"/>
      <c r="R19" s="53">
        <v>50.0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459</v>
      </c>
      <c r="D20" s="53" t="s">
        <v>82</v>
      </c>
      <c r="E20" s="70" t="s">
        <v>460</v>
      </c>
      <c r="F20" s="264" t="s">
        <v>461</v>
      </c>
      <c r="G20" s="55" t="s">
        <v>462</v>
      </c>
      <c r="H20" s="50" t="s">
        <v>38</v>
      </c>
      <c r="I20" s="71"/>
      <c r="J20" s="58">
        <v>147.0</v>
      </c>
      <c r="K20" s="117"/>
      <c r="L20" s="90"/>
      <c r="M20" s="61"/>
      <c r="N20" s="74"/>
      <c r="O20" s="75"/>
      <c r="P20" s="92"/>
      <c r="Q20" s="99"/>
      <c r="R20" s="53">
        <v>50.0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41</v>
      </c>
      <c r="B21" s="51"/>
      <c r="C21" s="83" t="s">
        <v>463</v>
      </c>
      <c r="D21" s="53" t="s">
        <v>58</v>
      </c>
      <c r="E21" s="111" t="s">
        <v>464</v>
      </c>
      <c r="F21" s="264" t="s">
        <v>465</v>
      </c>
      <c r="G21" s="55" t="s">
        <v>466</v>
      </c>
      <c r="H21" s="50" t="s">
        <v>97</v>
      </c>
      <c r="I21" s="71"/>
      <c r="J21" s="58"/>
      <c r="K21" s="117">
        <v>244.0</v>
      </c>
      <c r="L21" s="90"/>
      <c r="M21" s="61"/>
      <c r="N21" s="62"/>
      <c r="O21" s="85"/>
      <c r="P21" s="92"/>
      <c r="Q21" s="99"/>
      <c r="R21" s="53">
        <v>50.0</v>
      </c>
      <c r="S21" s="119">
        <f>SUM(F103)</f>
        <v>14336</v>
      </c>
      <c r="T21" s="8"/>
      <c r="U21" s="8"/>
      <c r="V21" s="8"/>
      <c r="W21" s="8"/>
      <c r="X21" s="8"/>
      <c r="Y21" s="8"/>
      <c r="Z21" s="8"/>
    </row>
    <row r="22">
      <c r="A22" s="50" t="s">
        <v>47</v>
      </c>
      <c r="B22" s="51"/>
      <c r="C22" s="83" t="s">
        <v>467</v>
      </c>
      <c r="D22" s="53"/>
      <c r="E22" s="70"/>
      <c r="F22" s="264" t="s">
        <v>468</v>
      </c>
      <c r="G22" s="55" t="s">
        <v>469</v>
      </c>
      <c r="H22" s="50" t="s">
        <v>61</v>
      </c>
      <c r="I22" s="71"/>
      <c r="J22" s="58"/>
      <c r="K22" s="72"/>
      <c r="L22" s="120"/>
      <c r="M22" s="61"/>
      <c r="N22" s="62"/>
      <c r="O22" s="75">
        <v>147.0</v>
      </c>
      <c r="P22" s="92"/>
      <c r="Q22" s="99"/>
      <c r="R22" s="269">
        <v>147.0</v>
      </c>
      <c r="S22" s="8"/>
      <c r="T22" s="8"/>
      <c r="U22" s="8"/>
      <c r="V22" s="8"/>
      <c r="W22" s="8"/>
      <c r="X22" s="8"/>
      <c r="Y22" s="8"/>
      <c r="Z22" s="8"/>
    </row>
    <row r="23">
      <c r="A23" s="50"/>
      <c r="B23" s="51"/>
      <c r="C23" s="83" t="s">
        <v>42</v>
      </c>
      <c r="D23" s="53" t="s">
        <v>54</v>
      </c>
      <c r="E23" s="70"/>
      <c r="F23" s="264" t="s">
        <v>470</v>
      </c>
      <c r="G23" s="55" t="s">
        <v>471</v>
      </c>
      <c r="H23" s="50" t="s">
        <v>38</v>
      </c>
      <c r="I23" s="71"/>
      <c r="J23" s="58" t="s">
        <v>133</v>
      </c>
      <c r="K23" s="72"/>
      <c r="L23" s="120"/>
      <c r="M23" s="61"/>
      <c r="N23" s="62"/>
      <c r="O23" s="85"/>
      <c r="P23" s="92"/>
      <c r="Q23" s="99"/>
      <c r="R23" s="53" t="s">
        <v>42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41</v>
      </c>
      <c r="B24" s="51"/>
      <c r="C24" s="83" t="s">
        <v>472</v>
      </c>
      <c r="D24" s="53" t="s">
        <v>166</v>
      </c>
      <c r="E24" s="70"/>
      <c r="F24" s="264" t="s">
        <v>473</v>
      </c>
      <c r="G24" s="55" t="s">
        <v>474</v>
      </c>
      <c r="H24" s="50" t="s">
        <v>97</v>
      </c>
      <c r="I24" s="71"/>
      <c r="J24" s="58"/>
      <c r="K24" s="72"/>
      <c r="L24" s="80"/>
      <c r="M24" s="61">
        <v>120.0</v>
      </c>
      <c r="N24" s="62"/>
      <c r="O24" s="121"/>
      <c r="P24" s="92"/>
      <c r="Q24" s="93"/>
      <c r="R24" s="53">
        <v>75.0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3" t="s">
        <v>475</v>
      </c>
      <c r="D25" s="53" t="s">
        <v>166</v>
      </c>
      <c r="E25" s="70"/>
      <c r="F25" s="264" t="s">
        <v>476</v>
      </c>
      <c r="G25" s="55" t="s">
        <v>477</v>
      </c>
      <c r="H25" s="50" t="s">
        <v>97</v>
      </c>
      <c r="I25" s="71"/>
      <c r="J25" s="58"/>
      <c r="K25" s="72"/>
      <c r="L25" s="90">
        <v>294.0</v>
      </c>
      <c r="M25" s="122"/>
      <c r="N25" s="62"/>
      <c r="O25" s="75"/>
      <c r="P25" s="92"/>
      <c r="Q25" s="123"/>
      <c r="R25" s="53">
        <v>50.0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478</v>
      </c>
      <c r="D26" s="53" t="s">
        <v>54</v>
      </c>
      <c r="E26" s="70"/>
      <c r="F26" s="264" t="s">
        <v>479</v>
      </c>
      <c r="G26" s="55" t="s">
        <v>480</v>
      </c>
      <c r="H26" s="50" t="s">
        <v>38</v>
      </c>
      <c r="I26" s="57">
        <v>147.0</v>
      </c>
      <c r="J26" s="58"/>
      <c r="K26" s="72"/>
      <c r="L26" s="80"/>
      <c r="M26" s="61"/>
      <c r="N26" s="62"/>
      <c r="O26" s="85"/>
      <c r="P26" s="105"/>
      <c r="Q26" s="99"/>
      <c r="R26" s="53">
        <v>50.0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51"/>
      <c r="C27" s="132" t="s">
        <v>481</v>
      </c>
      <c r="D27" s="88"/>
      <c r="E27" s="70"/>
      <c r="F27" s="264" t="s">
        <v>482</v>
      </c>
      <c r="G27" s="55" t="s">
        <v>483</v>
      </c>
      <c r="H27" s="50" t="s">
        <v>38</v>
      </c>
      <c r="I27" s="71"/>
      <c r="J27" s="79"/>
      <c r="K27" s="59"/>
      <c r="L27" s="80"/>
      <c r="M27" s="125"/>
      <c r="N27" s="62"/>
      <c r="O27" s="85"/>
      <c r="P27" s="105"/>
      <c r="Q27" s="93">
        <v>441.0</v>
      </c>
      <c r="R27" s="269">
        <v>441.0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41</v>
      </c>
      <c r="B28" s="78"/>
      <c r="C28" s="83" t="s">
        <v>484</v>
      </c>
      <c r="D28" s="53" t="s">
        <v>54</v>
      </c>
      <c r="E28" s="70"/>
      <c r="F28" s="264" t="s">
        <v>485</v>
      </c>
      <c r="G28" s="55" t="s">
        <v>486</v>
      </c>
      <c r="H28" s="50" t="s">
        <v>38</v>
      </c>
      <c r="I28" s="57"/>
      <c r="J28" s="58"/>
      <c r="K28" s="126"/>
      <c r="L28" s="80"/>
      <c r="M28" s="61">
        <v>147.0</v>
      </c>
      <c r="N28" s="74"/>
      <c r="O28" s="85"/>
      <c r="P28" s="105"/>
      <c r="Q28" s="93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41</v>
      </c>
      <c r="B29" s="78"/>
      <c r="C29" s="83" t="s">
        <v>487</v>
      </c>
      <c r="D29" s="53" t="s">
        <v>75</v>
      </c>
      <c r="E29" s="70" t="s">
        <v>488</v>
      </c>
      <c r="F29" s="264" t="s">
        <v>489</v>
      </c>
      <c r="G29" s="55" t="s">
        <v>490</v>
      </c>
      <c r="H29" s="50" t="s">
        <v>97</v>
      </c>
      <c r="I29" s="127"/>
      <c r="J29" s="58"/>
      <c r="K29" s="117">
        <v>127.0</v>
      </c>
      <c r="L29" s="90"/>
      <c r="M29" s="61"/>
      <c r="N29" s="62"/>
      <c r="O29" s="85"/>
      <c r="P29" s="105"/>
      <c r="Q29" s="128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83" t="s">
        <v>491</v>
      </c>
      <c r="D30" s="53" t="s">
        <v>54</v>
      </c>
      <c r="E30" s="70" t="s">
        <v>492</v>
      </c>
      <c r="F30" s="264" t="s">
        <v>493</v>
      </c>
      <c r="G30" s="55" t="s">
        <v>494</v>
      </c>
      <c r="H30" s="50" t="s">
        <v>38</v>
      </c>
      <c r="I30" s="71">
        <v>147.0</v>
      </c>
      <c r="J30" s="58"/>
      <c r="K30" s="72"/>
      <c r="L30" s="120"/>
      <c r="M30" s="61"/>
      <c r="N30" s="62"/>
      <c r="O30" s="75"/>
      <c r="P30" s="92"/>
      <c r="Q30" s="129"/>
      <c r="R30" s="269">
        <v>147.0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41</v>
      </c>
      <c r="B31" s="78"/>
      <c r="C31" s="69" t="s">
        <v>495</v>
      </c>
      <c r="D31" s="53" t="s">
        <v>43</v>
      </c>
      <c r="E31" s="70"/>
      <c r="F31" s="264" t="s">
        <v>496</v>
      </c>
      <c r="G31" s="55" t="s">
        <v>497</v>
      </c>
      <c r="H31" s="50" t="s">
        <v>97</v>
      </c>
      <c r="I31" s="71"/>
      <c r="J31" s="58"/>
      <c r="K31" s="72"/>
      <c r="L31" s="90"/>
      <c r="M31" s="122">
        <v>375.0</v>
      </c>
      <c r="N31" s="62"/>
      <c r="O31" s="85"/>
      <c r="P31" s="92"/>
      <c r="Q31" s="129"/>
      <c r="R31" s="53">
        <v>50.0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51"/>
      <c r="C32" s="69" t="s">
        <v>498</v>
      </c>
      <c r="D32" s="88"/>
      <c r="E32" s="70" t="s">
        <v>209</v>
      </c>
      <c r="F32" s="264" t="s">
        <v>499</v>
      </c>
      <c r="G32" s="55" t="s">
        <v>500</v>
      </c>
      <c r="H32" s="50" t="s">
        <v>61</v>
      </c>
      <c r="I32" s="71"/>
      <c r="J32" s="79"/>
      <c r="K32" s="72"/>
      <c r="L32" s="90"/>
      <c r="M32" s="61"/>
      <c r="N32" s="62">
        <v>830.0</v>
      </c>
      <c r="O32" s="130"/>
      <c r="P32" s="131"/>
      <c r="Q32" s="129"/>
      <c r="R32" s="269">
        <v>830.0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47</v>
      </c>
      <c r="B33" s="132"/>
      <c r="C33" s="69" t="s">
        <v>501</v>
      </c>
      <c r="D33" s="53"/>
      <c r="E33" s="70" t="s">
        <v>209</v>
      </c>
      <c r="F33" s="264" t="s">
        <v>502</v>
      </c>
      <c r="G33" s="55" t="s">
        <v>500</v>
      </c>
      <c r="H33" s="50" t="s">
        <v>61</v>
      </c>
      <c r="I33" s="71"/>
      <c r="J33" s="58"/>
      <c r="K33" s="72"/>
      <c r="L33" s="80"/>
      <c r="M33" s="61"/>
      <c r="N33" s="84">
        <v>535.0</v>
      </c>
      <c r="O33" s="130"/>
      <c r="P33" s="131"/>
      <c r="Q33" s="129"/>
      <c r="R33" s="269">
        <v>535.0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51"/>
      <c r="C34" s="69" t="s">
        <v>503</v>
      </c>
      <c r="D34" s="53" t="s">
        <v>103</v>
      </c>
      <c r="E34" s="133" t="s">
        <v>209</v>
      </c>
      <c r="F34" s="278" t="s">
        <v>504</v>
      </c>
      <c r="G34" s="55" t="s">
        <v>500</v>
      </c>
      <c r="H34" s="50" t="s">
        <v>61</v>
      </c>
      <c r="I34" s="71"/>
      <c r="J34" s="58"/>
      <c r="K34" s="135"/>
      <c r="L34" s="90"/>
      <c r="M34" s="61"/>
      <c r="N34" s="62">
        <v>535.0</v>
      </c>
      <c r="O34" s="130"/>
      <c r="P34" s="131"/>
      <c r="Q34" s="128"/>
      <c r="R34" s="269">
        <v>535.0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505</v>
      </c>
      <c r="D35" s="53" t="s">
        <v>54</v>
      </c>
      <c r="E35" s="70" t="s">
        <v>506</v>
      </c>
      <c r="F35" s="264" t="s">
        <v>507</v>
      </c>
      <c r="G35" s="55" t="s">
        <v>508</v>
      </c>
      <c r="H35" s="50" t="s">
        <v>38</v>
      </c>
      <c r="I35" s="71"/>
      <c r="J35" s="58"/>
      <c r="K35" s="135"/>
      <c r="L35" s="90"/>
      <c r="M35" s="61"/>
      <c r="N35" s="62">
        <v>147.0</v>
      </c>
      <c r="O35" s="130"/>
      <c r="P35" s="131"/>
      <c r="Q35" s="129"/>
      <c r="R35" s="269">
        <v>147.0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41</v>
      </c>
      <c r="B36" s="51"/>
      <c r="C36" s="151" t="s">
        <v>509</v>
      </c>
      <c r="D36" s="53" t="s">
        <v>116</v>
      </c>
      <c r="E36" s="108" t="s">
        <v>510</v>
      </c>
      <c r="F36" s="264" t="s">
        <v>511</v>
      </c>
      <c r="G36" s="55" t="s">
        <v>512</v>
      </c>
      <c r="H36" s="50" t="s">
        <v>61</v>
      </c>
      <c r="I36" s="71"/>
      <c r="J36" s="58"/>
      <c r="K36" s="117">
        <v>225.0</v>
      </c>
      <c r="L36" s="90"/>
      <c r="M36" s="61"/>
      <c r="N36" s="74"/>
      <c r="O36" s="130"/>
      <c r="P36" s="138"/>
      <c r="Q36" s="129"/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41</v>
      </c>
      <c r="B37" s="51"/>
      <c r="C37" s="151" t="s">
        <v>513</v>
      </c>
      <c r="D37" s="53" t="s">
        <v>116</v>
      </c>
      <c r="E37" s="108" t="s">
        <v>510</v>
      </c>
      <c r="F37" s="264" t="s">
        <v>514</v>
      </c>
      <c r="G37" s="55" t="s">
        <v>512</v>
      </c>
      <c r="H37" s="50" t="s">
        <v>61</v>
      </c>
      <c r="I37" s="71"/>
      <c r="J37" s="58"/>
      <c r="K37" s="72">
        <v>225.0</v>
      </c>
      <c r="L37" s="90"/>
      <c r="M37" s="61"/>
      <c r="N37" s="84"/>
      <c r="O37" s="130"/>
      <c r="P37" s="131"/>
      <c r="Q37" s="129"/>
      <c r="R37" s="53">
        <v>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151" t="s">
        <v>515</v>
      </c>
      <c r="D38" s="53" t="s">
        <v>43</v>
      </c>
      <c r="E38" s="70" t="s">
        <v>516</v>
      </c>
      <c r="F38" s="264" t="s">
        <v>517</v>
      </c>
      <c r="G38" s="54" t="s">
        <v>518</v>
      </c>
      <c r="H38" s="50" t="s">
        <v>97</v>
      </c>
      <c r="I38" s="57">
        <v>147.0</v>
      </c>
      <c r="J38" s="58"/>
      <c r="K38" s="72"/>
      <c r="L38" s="90"/>
      <c r="M38" s="61"/>
      <c r="N38" s="62"/>
      <c r="O38" s="130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47</v>
      </c>
      <c r="B39" s="78"/>
      <c r="C39" s="69" t="s">
        <v>519</v>
      </c>
      <c r="D39" s="53" t="s">
        <v>43</v>
      </c>
      <c r="E39" s="70" t="s">
        <v>516</v>
      </c>
      <c r="F39" s="270" t="s">
        <v>520</v>
      </c>
      <c r="G39" s="54" t="s">
        <v>521</v>
      </c>
      <c r="H39" s="50" t="s">
        <v>97</v>
      </c>
      <c r="I39" s="57">
        <v>147.0</v>
      </c>
      <c r="J39" s="58"/>
      <c r="K39" s="72"/>
      <c r="L39" s="90"/>
      <c r="M39" s="61"/>
      <c r="N39" s="62"/>
      <c r="O39" s="141"/>
      <c r="P39" s="131"/>
      <c r="Q39" s="128"/>
      <c r="R39" s="53">
        <v>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78"/>
      <c r="C40" s="69" t="s">
        <v>522</v>
      </c>
      <c r="D40" s="53" t="s">
        <v>138</v>
      </c>
      <c r="E40" s="70" t="s">
        <v>523</v>
      </c>
      <c r="F40" s="271" t="s">
        <v>524</v>
      </c>
      <c r="G40" s="55" t="s">
        <v>525</v>
      </c>
      <c r="H40" s="50" t="s">
        <v>61</v>
      </c>
      <c r="I40" s="71"/>
      <c r="J40" s="58">
        <v>127.0</v>
      </c>
      <c r="K40" s="72"/>
      <c r="L40" s="80"/>
      <c r="M40" s="61"/>
      <c r="N40" s="74"/>
      <c r="O40" s="130"/>
      <c r="P40" s="131"/>
      <c r="Q40" s="128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41</v>
      </c>
      <c r="B41" s="51"/>
      <c r="C41" s="69" t="s">
        <v>526</v>
      </c>
      <c r="D41" s="53" t="s">
        <v>43</v>
      </c>
      <c r="E41" s="70"/>
      <c r="F41" s="264" t="s">
        <v>527</v>
      </c>
      <c r="G41" s="55" t="s">
        <v>528</v>
      </c>
      <c r="H41" s="50" t="s">
        <v>38</v>
      </c>
      <c r="I41" s="71"/>
      <c r="J41" s="58"/>
      <c r="K41" s="72">
        <v>147.0</v>
      </c>
      <c r="L41" s="90"/>
      <c r="M41" s="61"/>
      <c r="N41" s="143"/>
      <c r="O41" s="130"/>
      <c r="P41" s="131"/>
      <c r="Q41" s="129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69" t="s">
        <v>526</v>
      </c>
      <c r="D42" s="53" t="s">
        <v>116</v>
      </c>
      <c r="E42" s="70"/>
      <c r="F42" s="264" t="s">
        <v>529</v>
      </c>
      <c r="G42" s="55" t="s">
        <v>528</v>
      </c>
      <c r="H42" s="50" t="s">
        <v>38</v>
      </c>
      <c r="I42" s="127"/>
      <c r="J42" s="58"/>
      <c r="K42" s="72">
        <v>147.0</v>
      </c>
      <c r="L42" s="90"/>
      <c r="M42" s="61"/>
      <c r="N42" s="62"/>
      <c r="O42" s="130"/>
      <c r="P42" s="131"/>
      <c r="Q42" s="128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41</v>
      </c>
      <c r="B43" s="51"/>
      <c r="C43" s="83" t="s">
        <v>530</v>
      </c>
      <c r="D43" s="53" t="s">
        <v>103</v>
      </c>
      <c r="E43" s="70"/>
      <c r="F43" s="264" t="s">
        <v>531</v>
      </c>
      <c r="G43" s="55" t="s">
        <v>532</v>
      </c>
      <c r="H43" s="50" t="s">
        <v>38</v>
      </c>
      <c r="I43" s="71"/>
      <c r="J43" s="58"/>
      <c r="K43" s="59"/>
      <c r="L43" s="144">
        <v>147.0</v>
      </c>
      <c r="M43" s="122"/>
      <c r="N43" s="62"/>
      <c r="O43" s="130"/>
      <c r="P43" s="131"/>
      <c r="Q43" s="129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69" t="s">
        <v>533</v>
      </c>
      <c r="D44" s="53" t="s">
        <v>43</v>
      </c>
      <c r="E44" s="70" t="s">
        <v>534</v>
      </c>
      <c r="F44" s="264" t="s">
        <v>535</v>
      </c>
      <c r="G44" s="55" t="s">
        <v>536</v>
      </c>
      <c r="H44" s="50" t="s">
        <v>97</v>
      </c>
      <c r="I44" s="71">
        <v>294.0</v>
      </c>
      <c r="J44" s="89"/>
      <c r="K44" s="72"/>
      <c r="L44" s="145"/>
      <c r="M44" s="61"/>
      <c r="N44" s="62"/>
      <c r="O44" s="130"/>
      <c r="P44" s="131"/>
      <c r="Q44" s="129"/>
      <c r="R44" s="53">
        <v>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78"/>
      <c r="C45" s="272" t="s">
        <v>537</v>
      </c>
      <c r="D45" s="53" t="s">
        <v>116</v>
      </c>
      <c r="E45" s="70" t="s">
        <v>538</v>
      </c>
      <c r="F45" s="273" t="s">
        <v>539</v>
      </c>
      <c r="G45" s="142" t="s">
        <v>540</v>
      </c>
      <c r="H45" s="50" t="s">
        <v>61</v>
      </c>
      <c r="I45" s="57">
        <v>294.0</v>
      </c>
      <c r="J45" s="58"/>
      <c r="K45" s="72"/>
      <c r="L45" s="144"/>
      <c r="M45" s="61"/>
      <c r="N45" s="62"/>
      <c r="O45" s="130"/>
      <c r="P45" s="138"/>
      <c r="Q45" s="12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78"/>
      <c r="C46" s="83" t="s">
        <v>208</v>
      </c>
      <c r="D46" s="53" t="s">
        <v>138</v>
      </c>
      <c r="E46" s="111" t="s">
        <v>541</v>
      </c>
      <c r="F46" s="264" t="s">
        <v>542</v>
      </c>
      <c r="G46" s="55" t="s">
        <v>543</v>
      </c>
      <c r="H46" s="50" t="s">
        <v>61</v>
      </c>
      <c r="I46" s="71"/>
      <c r="J46" s="58">
        <v>127.0</v>
      </c>
      <c r="K46" s="72"/>
      <c r="L46" s="149"/>
      <c r="M46" s="61"/>
      <c r="N46" s="62"/>
      <c r="O46" s="130"/>
      <c r="P46" s="138"/>
      <c r="Q46" s="99"/>
      <c r="R46" s="53">
        <v>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47</v>
      </c>
      <c r="B47" s="51"/>
      <c r="C47" s="83" t="s">
        <v>270</v>
      </c>
      <c r="D47" s="53" t="s">
        <v>43</v>
      </c>
      <c r="E47" s="111" t="s">
        <v>544</v>
      </c>
      <c r="F47" s="264" t="s">
        <v>545</v>
      </c>
      <c r="G47" s="55" t="s">
        <v>546</v>
      </c>
      <c r="H47" s="50" t="s">
        <v>97</v>
      </c>
      <c r="I47" s="57">
        <v>244.0</v>
      </c>
      <c r="J47" s="58"/>
      <c r="K47" s="72"/>
      <c r="L47" s="150"/>
      <c r="M47" s="125"/>
      <c r="N47" s="62"/>
      <c r="O47" s="141"/>
      <c r="P47" s="131"/>
      <c r="Q47" s="99"/>
      <c r="R47" s="269">
        <v>244.0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151" t="s">
        <v>475</v>
      </c>
      <c r="D48" s="53" t="s">
        <v>344</v>
      </c>
      <c r="E48" s="70" t="s">
        <v>547</v>
      </c>
      <c r="F48" s="264" t="s">
        <v>548</v>
      </c>
      <c r="G48" s="55" t="s">
        <v>549</v>
      </c>
      <c r="H48" s="50" t="s">
        <v>97</v>
      </c>
      <c r="I48" s="71"/>
      <c r="J48" s="58">
        <v>294.0</v>
      </c>
      <c r="K48" s="72"/>
      <c r="L48" s="150"/>
      <c r="M48" s="61"/>
      <c r="N48" s="62"/>
      <c r="O48" s="130"/>
      <c r="P48" s="131"/>
      <c r="Q48" s="93"/>
      <c r="R48" s="53">
        <v>50.0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51"/>
      <c r="C49" s="69" t="s">
        <v>550</v>
      </c>
      <c r="D49" s="53" t="s">
        <v>28</v>
      </c>
      <c r="E49" s="70"/>
      <c r="F49" s="279" t="s">
        <v>551</v>
      </c>
      <c r="G49" s="55" t="s">
        <v>552</v>
      </c>
      <c r="H49" s="50" t="s">
        <v>61</v>
      </c>
      <c r="I49" s="71"/>
      <c r="J49" s="58"/>
      <c r="K49" s="135"/>
      <c r="L49" s="150"/>
      <c r="M49" s="61">
        <v>147.0</v>
      </c>
      <c r="N49" s="74"/>
      <c r="O49" s="153"/>
      <c r="P49" s="154"/>
      <c r="Q49" s="99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41</v>
      </c>
      <c r="B50" s="78"/>
      <c r="C50" s="69" t="s">
        <v>553</v>
      </c>
      <c r="D50" s="53" t="s">
        <v>116</v>
      </c>
      <c r="E50" s="108"/>
      <c r="F50" s="264" t="s">
        <v>554</v>
      </c>
      <c r="G50" s="54" t="s">
        <v>555</v>
      </c>
      <c r="H50" s="50" t="s">
        <v>61</v>
      </c>
      <c r="I50" s="71"/>
      <c r="J50" s="58"/>
      <c r="K50" s="155"/>
      <c r="L50" s="150">
        <v>294.0</v>
      </c>
      <c r="M50" s="61"/>
      <c r="N50" s="62"/>
      <c r="O50" s="153"/>
      <c r="P50" s="156"/>
      <c r="Q50" s="128"/>
      <c r="R50" s="53">
        <v>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41</v>
      </c>
      <c r="B51" s="51"/>
      <c r="C51" s="69" t="s">
        <v>556</v>
      </c>
      <c r="D51" s="53" t="s">
        <v>116</v>
      </c>
      <c r="E51" s="70"/>
      <c r="F51" s="264" t="s">
        <v>557</v>
      </c>
      <c r="G51" s="54" t="s">
        <v>558</v>
      </c>
      <c r="H51" s="50" t="s">
        <v>61</v>
      </c>
      <c r="I51" s="71"/>
      <c r="J51" s="58"/>
      <c r="K51" s="155"/>
      <c r="L51" s="150" t="s">
        <v>559</v>
      </c>
      <c r="M51" s="61">
        <v>147.0</v>
      </c>
      <c r="N51" s="84"/>
      <c r="O51" s="153"/>
      <c r="P51" s="156"/>
      <c r="Q51" s="129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151" t="s">
        <v>560</v>
      </c>
      <c r="D52" s="53" t="s">
        <v>75</v>
      </c>
      <c r="E52" s="54"/>
      <c r="F52" s="264" t="s">
        <v>561</v>
      </c>
      <c r="G52" s="101" t="s">
        <v>562</v>
      </c>
      <c r="H52" s="50" t="s">
        <v>97</v>
      </c>
      <c r="I52" s="57">
        <v>180.0</v>
      </c>
      <c r="J52" s="58"/>
      <c r="K52" s="155"/>
      <c r="L52" s="150"/>
      <c r="M52" s="61"/>
      <c r="N52" s="74"/>
      <c r="O52" s="157"/>
      <c r="P52" s="156"/>
      <c r="Q52" s="129"/>
      <c r="R52" s="269">
        <v>180.0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47</v>
      </c>
      <c r="B53" s="51"/>
      <c r="C53" s="281" t="s">
        <v>563</v>
      </c>
      <c r="D53" s="53" t="s">
        <v>116</v>
      </c>
      <c r="E53" s="70" t="s">
        <v>564</v>
      </c>
      <c r="F53" s="264" t="s">
        <v>565</v>
      </c>
      <c r="G53" s="55" t="s">
        <v>566</v>
      </c>
      <c r="H53" s="50" t="s">
        <v>61</v>
      </c>
      <c r="I53" s="57"/>
      <c r="J53" s="58"/>
      <c r="K53" s="159"/>
      <c r="L53" s="150"/>
      <c r="M53" s="160"/>
      <c r="N53" s="62">
        <v>147.0</v>
      </c>
      <c r="O53" s="153"/>
      <c r="P53" s="156"/>
      <c r="Q53" s="129"/>
      <c r="R53" s="53">
        <v>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47</v>
      </c>
      <c r="B54" s="51"/>
      <c r="C54" s="132" t="s">
        <v>567</v>
      </c>
      <c r="D54" s="53" t="s">
        <v>116</v>
      </c>
      <c r="E54" s="286" t="s">
        <v>568</v>
      </c>
      <c r="F54" s="264" t="s">
        <v>569</v>
      </c>
      <c r="G54" s="55" t="s">
        <v>570</v>
      </c>
      <c r="H54" s="50" t="s">
        <v>61</v>
      </c>
      <c r="I54" s="71"/>
      <c r="J54" s="58">
        <v>147.0</v>
      </c>
      <c r="K54" s="155"/>
      <c r="L54" s="161"/>
      <c r="M54" s="160"/>
      <c r="N54" s="62"/>
      <c r="O54" s="153"/>
      <c r="P54" s="156"/>
      <c r="Q54" s="129"/>
      <c r="R54" s="53">
        <v>50.0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571</v>
      </c>
      <c r="D55" s="53" t="s">
        <v>54</v>
      </c>
      <c r="E55" s="54" t="s">
        <v>572</v>
      </c>
      <c r="F55" s="270" t="s">
        <v>573</v>
      </c>
      <c r="G55" s="55" t="s">
        <v>574</v>
      </c>
      <c r="H55" s="50" t="s">
        <v>38</v>
      </c>
      <c r="I55" s="148"/>
      <c r="J55" s="58"/>
      <c r="K55" s="155"/>
      <c r="L55" s="150"/>
      <c r="M55" s="160"/>
      <c r="N55" s="62">
        <v>147.0</v>
      </c>
      <c r="O55" s="153"/>
      <c r="P55" s="154"/>
      <c r="Q55" s="129"/>
      <c r="R55" s="53">
        <v>50.0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47</v>
      </c>
      <c r="B56" s="51"/>
      <c r="C56" s="132" t="s">
        <v>575</v>
      </c>
      <c r="D56" s="162" t="s">
        <v>116</v>
      </c>
      <c r="E56" s="163" t="s">
        <v>576</v>
      </c>
      <c r="F56" s="264" t="s">
        <v>577</v>
      </c>
      <c r="G56" s="55" t="s">
        <v>578</v>
      </c>
      <c r="H56" s="50" t="s">
        <v>61</v>
      </c>
      <c r="I56" s="71">
        <v>294.0</v>
      </c>
      <c r="J56" s="164"/>
      <c r="K56" s="155"/>
      <c r="L56" s="161"/>
      <c r="M56" s="160"/>
      <c r="N56" s="62"/>
      <c r="O56" s="157"/>
      <c r="P56" s="156"/>
      <c r="Q56" s="129"/>
      <c r="R56" s="66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47</v>
      </c>
      <c r="B57" s="51"/>
      <c r="C57" s="132" t="s">
        <v>579</v>
      </c>
      <c r="D57" s="162" t="s">
        <v>103</v>
      </c>
      <c r="E57" s="54" t="s">
        <v>580</v>
      </c>
      <c r="F57" s="287" t="s">
        <v>581</v>
      </c>
      <c r="G57" s="55" t="s">
        <v>582</v>
      </c>
      <c r="H57" s="50" t="s">
        <v>38</v>
      </c>
      <c r="I57" s="71"/>
      <c r="J57" s="58"/>
      <c r="K57" s="155"/>
      <c r="L57" s="166"/>
      <c r="M57" s="160">
        <v>250.0</v>
      </c>
      <c r="N57" s="62"/>
      <c r="O57" s="157"/>
      <c r="P57" s="156"/>
      <c r="Q57" s="129"/>
      <c r="R57" s="53">
        <v>50.0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47</v>
      </c>
      <c r="B58" s="51"/>
      <c r="C58" s="132" t="s">
        <v>583</v>
      </c>
      <c r="D58" s="162" t="s">
        <v>43</v>
      </c>
      <c r="E58" s="54"/>
      <c r="F58" s="264" t="s">
        <v>584</v>
      </c>
      <c r="G58" s="55" t="s">
        <v>585</v>
      </c>
      <c r="H58" s="50" t="s">
        <v>97</v>
      </c>
      <c r="I58" s="167">
        <v>147.0</v>
      </c>
      <c r="J58" s="58"/>
      <c r="K58" s="155"/>
      <c r="L58" s="150"/>
      <c r="M58" s="160"/>
      <c r="N58" s="143"/>
      <c r="O58" s="157"/>
      <c r="P58" s="156"/>
      <c r="Q58" s="129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132" t="s">
        <v>586</v>
      </c>
      <c r="D59" s="162" t="s">
        <v>28</v>
      </c>
      <c r="E59" s="54" t="s">
        <v>587</v>
      </c>
      <c r="F59" s="264" t="s">
        <v>588</v>
      </c>
      <c r="G59" s="55" t="s">
        <v>589</v>
      </c>
      <c r="H59" s="50" t="s">
        <v>61</v>
      </c>
      <c r="I59" s="168"/>
      <c r="J59" s="58">
        <v>294.0</v>
      </c>
      <c r="K59" s="155"/>
      <c r="L59" s="161"/>
      <c r="M59" s="169"/>
      <c r="N59" s="143"/>
      <c r="O59" s="157"/>
      <c r="P59" s="156"/>
      <c r="Q59" s="129"/>
      <c r="R59" s="53">
        <v>50.0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47</v>
      </c>
      <c r="B60" s="51"/>
      <c r="C60" s="132" t="s">
        <v>590</v>
      </c>
      <c r="D60" s="162" t="s">
        <v>75</v>
      </c>
      <c r="E60" s="54" t="s">
        <v>591</v>
      </c>
      <c r="F60" s="264" t="s">
        <v>592</v>
      </c>
      <c r="G60" s="55" t="s">
        <v>593</v>
      </c>
      <c r="H60" s="50" t="s">
        <v>97</v>
      </c>
      <c r="I60" s="167"/>
      <c r="J60" s="58">
        <v>147.0</v>
      </c>
      <c r="K60" s="170"/>
      <c r="L60" s="161"/>
      <c r="M60" s="160"/>
      <c r="N60" s="62"/>
      <c r="O60" s="153"/>
      <c r="P60" s="156"/>
      <c r="Q60" s="129"/>
      <c r="R60" s="53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47</v>
      </c>
      <c r="B61" s="51"/>
      <c r="C61" s="132" t="s">
        <v>594</v>
      </c>
      <c r="D61" s="162" t="s">
        <v>43</v>
      </c>
      <c r="E61" s="54" t="s">
        <v>595</v>
      </c>
      <c r="F61" s="264" t="s">
        <v>596</v>
      </c>
      <c r="G61" s="55" t="s">
        <v>597</v>
      </c>
      <c r="H61" s="50" t="s">
        <v>97</v>
      </c>
      <c r="I61" s="167">
        <v>147.0</v>
      </c>
      <c r="J61" s="58"/>
      <c r="K61" s="155"/>
      <c r="L61" s="166"/>
      <c r="M61" s="160"/>
      <c r="N61" s="74"/>
      <c r="O61" s="153"/>
      <c r="P61" s="156"/>
      <c r="Q61" s="129"/>
      <c r="R61" s="53">
        <v>50.0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47</v>
      </c>
      <c r="B62" s="78"/>
      <c r="C62" s="132" t="s">
        <v>598</v>
      </c>
      <c r="D62" s="162" t="s">
        <v>58</v>
      </c>
      <c r="E62" s="54" t="s">
        <v>599</v>
      </c>
      <c r="F62" s="264" t="s">
        <v>600</v>
      </c>
      <c r="G62" s="55" t="s">
        <v>601</v>
      </c>
      <c r="H62" s="50" t="s">
        <v>97</v>
      </c>
      <c r="I62" s="167"/>
      <c r="J62" s="58">
        <v>147.0</v>
      </c>
      <c r="K62" s="155"/>
      <c r="L62" s="161"/>
      <c r="M62" s="160"/>
      <c r="N62" s="74"/>
      <c r="O62" s="153"/>
      <c r="P62" s="156"/>
      <c r="Q62" s="129"/>
      <c r="R62" s="53">
        <v>50.0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41</v>
      </c>
      <c r="B63" s="51"/>
      <c r="C63" s="132" t="s">
        <v>602</v>
      </c>
      <c r="D63" s="162" t="s">
        <v>103</v>
      </c>
      <c r="E63" s="54"/>
      <c r="F63" s="264" t="s">
        <v>603</v>
      </c>
      <c r="G63" s="55" t="s">
        <v>604</v>
      </c>
      <c r="H63" s="50" t="s">
        <v>61</v>
      </c>
      <c r="I63" s="167"/>
      <c r="J63" s="89"/>
      <c r="K63" s="155">
        <v>400.0</v>
      </c>
      <c r="L63" s="171"/>
      <c r="M63" s="169"/>
      <c r="N63" s="74"/>
      <c r="O63" s="153"/>
      <c r="P63" s="156"/>
      <c r="Q63" s="128"/>
      <c r="R63" s="53">
        <v>100.0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47</v>
      </c>
      <c r="B64" s="51"/>
      <c r="C64" s="132" t="s">
        <v>605</v>
      </c>
      <c r="D64" s="162" t="s">
        <v>54</v>
      </c>
      <c r="E64" s="54" t="s">
        <v>606</v>
      </c>
      <c r="F64" s="264" t="s">
        <v>607</v>
      </c>
      <c r="G64" s="55" t="s">
        <v>608</v>
      </c>
      <c r="H64" s="50" t="s">
        <v>38</v>
      </c>
      <c r="I64" s="167">
        <v>147.0</v>
      </c>
      <c r="J64" s="58"/>
      <c r="K64" s="155"/>
      <c r="L64" s="171"/>
      <c r="M64" s="160"/>
      <c r="N64" s="74"/>
      <c r="O64" s="153"/>
      <c r="P64" s="156"/>
      <c r="Q64" s="129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/>
      <c r="B65" s="51"/>
      <c r="C65" s="132" t="s">
        <v>42</v>
      </c>
      <c r="D65" s="162" t="s">
        <v>54</v>
      </c>
      <c r="E65" s="54"/>
      <c r="F65" s="264" t="s">
        <v>609</v>
      </c>
      <c r="G65" s="55" t="s">
        <v>610</v>
      </c>
      <c r="H65" s="50" t="s">
        <v>38</v>
      </c>
      <c r="I65" s="167" t="s">
        <v>263</v>
      </c>
      <c r="J65" s="58"/>
      <c r="K65" s="159"/>
      <c r="L65" s="171"/>
      <c r="M65" s="169"/>
      <c r="N65" s="62"/>
      <c r="O65" s="153"/>
      <c r="P65" s="156"/>
      <c r="Q65" s="129"/>
      <c r="R65" s="53" t="s">
        <v>42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41</v>
      </c>
      <c r="B66" s="51"/>
      <c r="C66" s="51"/>
      <c r="D66" s="162" t="s">
        <v>130</v>
      </c>
      <c r="E66" s="54"/>
      <c r="F66" s="264" t="s">
        <v>611</v>
      </c>
      <c r="G66" s="55" t="s">
        <v>612</v>
      </c>
      <c r="H66" s="50" t="s">
        <v>38</v>
      </c>
      <c r="I66" s="167"/>
      <c r="J66" s="89"/>
      <c r="K66" s="155">
        <v>147.0</v>
      </c>
      <c r="L66" s="171"/>
      <c r="M66" s="169"/>
      <c r="N66" s="74"/>
      <c r="O66" s="153"/>
      <c r="P66" s="156"/>
      <c r="Q66" s="129"/>
      <c r="R66" s="172">
        <v>50.0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47</v>
      </c>
      <c r="B67" s="51"/>
      <c r="C67" s="132" t="s">
        <v>613</v>
      </c>
      <c r="D67" s="162" t="s">
        <v>88</v>
      </c>
      <c r="E67" s="54" t="s">
        <v>614</v>
      </c>
      <c r="F67" s="264" t="s">
        <v>615</v>
      </c>
      <c r="G67" s="55" t="s">
        <v>616</v>
      </c>
      <c r="H67" s="50" t="s">
        <v>61</v>
      </c>
      <c r="I67" s="167">
        <v>300.0</v>
      </c>
      <c r="J67" s="89"/>
      <c r="K67" s="155"/>
      <c r="L67" s="161"/>
      <c r="M67" s="169"/>
      <c r="N67" s="62"/>
      <c r="O67" s="153"/>
      <c r="P67" s="156"/>
      <c r="Q67" s="129"/>
      <c r="R67" s="53">
        <v>150.0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41</v>
      </c>
      <c r="B68" s="51"/>
      <c r="C68" s="132" t="s">
        <v>42</v>
      </c>
      <c r="D68" s="162" t="s">
        <v>28</v>
      </c>
      <c r="E68" s="54"/>
      <c r="F68" s="264" t="s">
        <v>617</v>
      </c>
      <c r="G68" s="55" t="s">
        <v>618</v>
      </c>
      <c r="H68" s="50" t="s">
        <v>97</v>
      </c>
      <c r="I68" s="168"/>
      <c r="J68" s="89"/>
      <c r="K68" s="159"/>
      <c r="L68" s="166"/>
      <c r="M68" s="160" t="s">
        <v>133</v>
      </c>
      <c r="N68" s="74"/>
      <c r="O68" s="153"/>
      <c r="P68" s="156"/>
      <c r="Q68" s="129"/>
      <c r="R68" s="53" t="s">
        <v>42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47</v>
      </c>
      <c r="B69" s="51"/>
      <c r="C69" s="51"/>
      <c r="D69" s="162" t="s">
        <v>130</v>
      </c>
      <c r="E69" s="54"/>
      <c r="F69" s="288" t="s">
        <v>619</v>
      </c>
      <c r="G69" s="289" t="s">
        <v>620</v>
      </c>
      <c r="H69" s="50" t="s">
        <v>38</v>
      </c>
      <c r="I69" s="167"/>
      <c r="J69" s="89"/>
      <c r="K69" s="159"/>
      <c r="L69" s="150">
        <v>294.0</v>
      </c>
      <c r="M69" s="173"/>
      <c r="N69" s="74"/>
      <c r="O69" s="153"/>
      <c r="P69" s="156"/>
      <c r="Q69" s="129"/>
      <c r="R69" s="53">
        <v>50.0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47</v>
      </c>
      <c r="B70" s="51"/>
      <c r="C70" s="132" t="s">
        <v>621</v>
      </c>
      <c r="D70" s="284" t="s">
        <v>54</v>
      </c>
      <c r="E70" s="54"/>
      <c r="F70" s="264" t="s">
        <v>622</v>
      </c>
      <c r="G70" s="55" t="s">
        <v>623</v>
      </c>
      <c r="H70" s="50" t="s">
        <v>38</v>
      </c>
      <c r="I70" s="175"/>
      <c r="J70" s="89"/>
      <c r="K70" s="155"/>
      <c r="L70" s="161"/>
      <c r="M70" s="160">
        <v>147.0</v>
      </c>
      <c r="N70" s="62"/>
      <c r="O70" s="153"/>
      <c r="P70" s="156"/>
      <c r="Q70" s="129"/>
      <c r="R70" s="53">
        <v>50.0</v>
      </c>
      <c r="S70" s="8"/>
      <c r="T70" s="8"/>
      <c r="U70" s="8"/>
      <c r="V70" s="8"/>
      <c r="W70" s="8"/>
      <c r="X70" s="8"/>
      <c r="Y70" s="8"/>
      <c r="Z70" s="8"/>
    </row>
    <row r="71">
      <c r="A71" s="50" t="s">
        <v>47</v>
      </c>
      <c r="B71" s="51"/>
      <c r="C71" s="132" t="s">
        <v>42</v>
      </c>
      <c r="D71" s="284" t="s">
        <v>54</v>
      </c>
      <c r="E71" s="176"/>
      <c r="F71" s="264" t="s">
        <v>624</v>
      </c>
      <c r="G71" s="55" t="s">
        <v>610</v>
      </c>
      <c r="H71" s="50" t="s">
        <v>38</v>
      </c>
      <c r="I71" s="177" t="s">
        <v>263</v>
      </c>
      <c r="J71" s="89"/>
      <c r="K71" s="159"/>
      <c r="L71" s="161"/>
      <c r="M71" s="169"/>
      <c r="N71" s="74"/>
      <c r="O71" s="153"/>
      <c r="P71" s="156"/>
      <c r="Q71" s="129"/>
      <c r="R71" s="53" t="s">
        <v>42</v>
      </c>
      <c r="S71" s="8"/>
      <c r="T71" s="8"/>
      <c r="U71" s="8"/>
      <c r="V71" s="8"/>
      <c r="W71" s="8"/>
      <c r="X71" s="8"/>
      <c r="Y71" s="8"/>
      <c r="Z71" s="8"/>
    </row>
    <row r="72">
      <c r="A72" s="50" t="s">
        <v>41</v>
      </c>
      <c r="B72" s="51"/>
      <c r="C72" s="132" t="s">
        <v>625</v>
      </c>
      <c r="D72" s="284" t="s">
        <v>103</v>
      </c>
      <c r="E72" s="54"/>
      <c r="F72" s="264" t="s">
        <v>626</v>
      </c>
      <c r="G72" s="55" t="s">
        <v>627</v>
      </c>
      <c r="H72" s="50" t="s">
        <v>38</v>
      </c>
      <c r="I72" s="167"/>
      <c r="J72" s="89"/>
      <c r="K72" s="178"/>
      <c r="L72" s="161"/>
      <c r="M72" s="160">
        <v>200.0</v>
      </c>
      <c r="N72" s="74"/>
      <c r="O72" s="153"/>
      <c r="P72" s="156"/>
      <c r="Q72" s="129"/>
      <c r="R72" s="290">
        <v>200.0</v>
      </c>
      <c r="S72" s="8"/>
      <c r="T72" s="8"/>
      <c r="U72" s="8"/>
      <c r="V72" s="8"/>
      <c r="W72" s="8"/>
      <c r="X72" s="8"/>
      <c r="Y72" s="8"/>
      <c r="Z72" s="8"/>
    </row>
    <row r="73">
      <c r="A73" s="50" t="s">
        <v>41</v>
      </c>
      <c r="B73" s="51"/>
      <c r="C73" s="132" t="s">
        <v>628</v>
      </c>
      <c r="D73" s="284" t="s">
        <v>103</v>
      </c>
      <c r="E73" s="54"/>
      <c r="F73" s="264" t="s">
        <v>629</v>
      </c>
      <c r="G73" s="55" t="s">
        <v>627</v>
      </c>
      <c r="H73" s="50" t="s">
        <v>38</v>
      </c>
      <c r="I73" s="175"/>
      <c r="J73" s="58"/>
      <c r="K73" s="159"/>
      <c r="L73" s="161"/>
      <c r="M73" s="160">
        <v>120.0</v>
      </c>
      <c r="N73" s="74"/>
      <c r="O73" s="153"/>
      <c r="P73" s="156"/>
      <c r="Q73" s="129"/>
      <c r="R73" s="269">
        <v>120.0</v>
      </c>
      <c r="S73" s="8"/>
      <c r="T73" s="8"/>
      <c r="U73" s="8"/>
      <c r="V73" s="8"/>
      <c r="W73" s="8"/>
      <c r="X73" s="8"/>
      <c r="Y73" s="8"/>
      <c r="Z73" s="8"/>
    </row>
    <row r="74">
      <c r="A74" s="50" t="s">
        <v>47</v>
      </c>
      <c r="B74" s="179"/>
      <c r="C74" s="285" t="s">
        <v>630</v>
      </c>
      <c r="D74" s="284" t="s">
        <v>28</v>
      </c>
      <c r="E74" s="54"/>
      <c r="F74" s="264" t="s">
        <v>631</v>
      </c>
      <c r="G74" s="55" t="s">
        <v>632</v>
      </c>
      <c r="H74" s="50" t="s">
        <v>61</v>
      </c>
      <c r="I74" s="181"/>
      <c r="J74" s="58"/>
      <c r="K74" s="182"/>
      <c r="L74" s="291">
        <v>147.0</v>
      </c>
      <c r="M74" s="184"/>
      <c r="N74" s="74"/>
      <c r="O74" s="185"/>
      <c r="P74" s="186"/>
      <c r="Q74" s="129"/>
      <c r="R74" s="53">
        <v>50.0</v>
      </c>
      <c r="S74" s="8"/>
      <c r="T74" s="8"/>
      <c r="U74" s="8"/>
      <c r="V74" s="8"/>
      <c r="W74" s="8"/>
      <c r="X74" s="8"/>
      <c r="Y74" s="8"/>
      <c r="Z74" s="8"/>
    </row>
    <row r="75">
      <c r="A75" s="50" t="s">
        <v>47</v>
      </c>
      <c r="B75" s="179"/>
      <c r="C75" s="132" t="s">
        <v>633</v>
      </c>
      <c r="D75" s="284" t="s">
        <v>28</v>
      </c>
      <c r="E75" s="54"/>
      <c r="F75" s="264" t="s">
        <v>634</v>
      </c>
      <c r="G75" s="55" t="s">
        <v>635</v>
      </c>
      <c r="H75" s="50" t="s">
        <v>61</v>
      </c>
      <c r="I75" s="187"/>
      <c r="J75" s="89"/>
      <c r="K75" s="182"/>
      <c r="L75" s="291">
        <v>441.0</v>
      </c>
      <c r="M75" s="188"/>
      <c r="N75" s="143"/>
      <c r="O75" s="185"/>
      <c r="P75" s="186"/>
      <c r="Q75" s="129"/>
      <c r="R75" s="172">
        <v>100.0</v>
      </c>
      <c r="S75" s="8"/>
      <c r="T75" s="8"/>
      <c r="U75" s="8"/>
      <c r="V75" s="8"/>
      <c r="W75" s="8"/>
      <c r="X75" s="8"/>
      <c r="Y75" s="8"/>
      <c r="Z75" s="8"/>
    </row>
    <row r="76">
      <c r="A76" s="50" t="s">
        <v>41</v>
      </c>
      <c r="B76" s="179"/>
      <c r="C76" s="83" t="s">
        <v>636</v>
      </c>
      <c r="D76" s="284" t="s">
        <v>116</v>
      </c>
      <c r="E76" s="54" t="s">
        <v>637</v>
      </c>
      <c r="F76" s="264" t="s">
        <v>638</v>
      </c>
      <c r="G76" s="55" t="s">
        <v>639</v>
      </c>
      <c r="H76" s="50" t="s">
        <v>61</v>
      </c>
      <c r="I76" s="181"/>
      <c r="J76" s="89"/>
      <c r="K76" s="189">
        <v>147.0</v>
      </c>
      <c r="L76" s="183"/>
      <c r="M76" s="188"/>
      <c r="N76" s="74"/>
      <c r="O76" s="185"/>
      <c r="P76" s="186"/>
      <c r="Q76" s="129"/>
      <c r="R76" s="172">
        <v>50.0</v>
      </c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5"/>
      <c r="H77" s="56"/>
      <c r="I77" s="181"/>
      <c r="J77" s="58"/>
      <c r="K77" s="189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5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5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6501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3382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67.64</v>
      </c>
      <c r="J99" s="231">
        <f>SUM(J7:J95)</f>
        <v>1430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SUM(J99*1%)</f>
        <v>14.3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2053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292">
        <f>SUM(I7,I9,L69)</f>
        <v>774</v>
      </c>
      <c r="G102" s="3"/>
      <c r="H102" s="1"/>
      <c r="I102" s="8"/>
      <c r="J102" s="8"/>
      <c r="K102" s="87">
        <f>SUM(K101*2%)</f>
        <v>41.06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14336</v>
      </c>
      <c r="G103" s="3"/>
      <c r="H103" s="1"/>
      <c r="I103" s="8"/>
      <c r="J103" s="8"/>
      <c r="K103" s="18"/>
      <c r="L103" s="180">
        <f>SUM(L7:L95)</f>
        <v>2155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SUM(L103*2%)</f>
        <v>43.1</v>
      </c>
      <c r="M104" s="180">
        <f>SUM(M7:M95)</f>
        <v>2000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SUM(M104*2%)</f>
        <v>40</v>
      </c>
      <c r="N105" s="180">
        <f>SUM(N7:N95)</f>
        <v>2581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SUM(O10,K13,I18,O22,N32,N33,N34,K36,K37,J40,I45,J46,M49,L50,M51,N53,J54,I56,J59,K63,I67,L74,L75,K76)</f>
        <v>6488</v>
      </c>
      <c r="G106" s="264">
        <v>0.0</v>
      </c>
      <c r="H106" s="1"/>
      <c r="I106" s="8"/>
      <c r="J106" s="8"/>
      <c r="K106" s="1"/>
      <c r="L106" s="1"/>
      <c r="M106" s="8"/>
      <c r="N106" s="180">
        <f>SUM(N105*2%)</f>
        <v>51.62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75">
        <f>SUM(I7,M12,N14,N15,M16,L19,K21,M24,L25,K29,M31,I38,I39,I44,I47,J48,I52,I58,J60,I61,J62)</f>
        <v>4335</v>
      </c>
      <c r="G107" s="293">
        <f>SUM(I7,I9)</f>
        <v>480</v>
      </c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94">
        <f>SUM(L17,J20,I26,Q27,M28,I30,N35,K41,K42,L43,N55,M57,I64,K66,L69,M70,M72,M73)</f>
        <v>3313</v>
      </c>
      <c r="G108" s="293">
        <f>SUM(L69)</f>
        <v>294</v>
      </c>
      <c r="H108" s="1"/>
      <c r="I108" s="8"/>
      <c r="J108" s="8"/>
      <c r="K108" s="1"/>
      <c r="L108" s="1"/>
      <c r="M108" s="8"/>
      <c r="N108" s="18"/>
      <c r="O108" s="180">
        <f>SUM(O7:O95)</f>
        <v>294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5.88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441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8.82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SUM(F102)</f>
        <v>4482.5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/>
      <c r="B7" s="51"/>
      <c r="C7" s="69" t="s">
        <v>42</v>
      </c>
      <c r="D7" s="53" t="s">
        <v>28</v>
      </c>
      <c r="E7" s="70"/>
      <c r="F7" s="264" t="s">
        <v>640</v>
      </c>
      <c r="G7" s="55" t="s">
        <v>641</v>
      </c>
      <c r="H7" s="50" t="s">
        <v>38</v>
      </c>
      <c r="I7" s="71"/>
      <c r="J7" s="58"/>
      <c r="K7" s="72"/>
      <c r="L7" s="73"/>
      <c r="M7" s="61"/>
      <c r="N7" s="74"/>
      <c r="O7" s="75"/>
      <c r="P7" s="76"/>
      <c r="Q7" s="106" t="s">
        <v>133</v>
      </c>
      <c r="R7" s="53" t="s">
        <v>42</v>
      </c>
      <c r="S7" s="39" t="s">
        <v>13</v>
      </c>
      <c r="T7" s="68">
        <f>SUM(J7:J86)</f>
        <v>294</v>
      </c>
      <c r="U7" s="8"/>
      <c r="V7" s="8"/>
      <c r="W7" s="8"/>
      <c r="X7" s="8"/>
      <c r="Y7" s="8"/>
      <c r="Z7" s="8"/>
    </row>
    <row r="8">
      <c r="A8" s="50" t="s">
        <v>47</v>
      </c>
      <c r="B8" s="78"/>
      <c r="C8" s="69" t="s">
        <v>642</v>
      </c>
      <c r="D8" s="53"/>
      <c r="E8" s="70" t="s">
        <v>643</v>
      </c>
      <c r="F8" s="264" t="s">
        <v>644</v>
      </c>
      <c r="G8" s="55" t="s">
        <v>645</v>
      </c>
      <c r="H8" s="50" t="s">
        <v>61</v>
      </c>
      <c r="I8" s="71">
        <v>50.0</v>
      </c>
      <c r="J8" s="79"/>
      <c r="K8" s="72"/>
      <c r="L8" s="80"/>
      <c r="M8" s="61"/>
      <c r="N8" s="74"/>
      <c r="O8" s="75"/>
      <c r="P8" s="76"/>
      <c r="Q8" s="65"/>
      <c r="R8" s="269">
        <v>50.0</v>
      </c>
      <c r="S8" s="81" t="s">
        <v>14</v>
      </c>
      <c r="T8" s="82">
        <f>SUM(K7:K86)</f>
        <v>0</v>
      </c>
      <c r="U8" s="8"/>
      <c r="V8" s="8"/>
      <c r="W8" s="8"/>
      <c r="X8" s="8"/>
      <c r="Y8" s="8"/>
      <c r="Z8" s="8"/>
    </row>
    <row r="9">
      <c r="A9" s="50" t="s">
        <v>47</v>
      </c>
      <c r="B9" s="51"/>
      <c r="C9" s="83" t="s">
        <v>646</v>
      </c>
      <c r="D9" s="53" t="s">
        <v>116</v>
      </c>
      <c r="E9" s="70" t="s">
        <v>647</v>
      </c>
      <c r="F9" s="264" t="s">
        <v>648</v>
      </c>
      <c r="G9" s="55" t="s">
        <v>649</v>
      </c>
      <c r="H9" s="50" t="s">
        <v>61</v>
      </c>
      <c r="I9" s="71">
        <v>127.0</v>
      </c>
      <c r="J9" s="58"/>
      <c r="K9" s="72"/>
      <c r="L9" s="80"/>
      <c r="M9" s="61"/>
      <c r="N9" s="84"/>
      <c r="O9" s="85"/>
      <c r="P9" s="76"/>
      <c r="Q9" s="65"/>
      <c r="R9" s="53">
        <v>50.0</v>
      </c>
      <c r="S9" s="86" t="s">
        <v>25</v>
      </c>
      <c r="T9" s="82">
        <f>SUM(L7:L86)</f>
        <v>0</v>
      </c>
      <c r="U9" s="8"/>
      <c r="V9" s="8"/>
      <c r="W9" s="8"/>
      <c r="X9" s="8"/>
      <c r="Y9" s="8"/>
      <c r="Z9" s="8"/>
    </row>
    <row r="10">
      <c r="A10" s="50" t="s">
        <v>47</v>
      </c>
      <c r="B10" s="51"/>
      <c r="C10" s="83" t="s">
        <v>650</v>
      </c>
      <c r="D10" s="53" t="s">
        <v>28</v>
      </c>
      <c r="E10" s="70" t="s">
        <v>651</v>
      </c>
      <c r="F10" s="264" t="s">
        <v>652</v>
      </c>
      <c r="G10" s="55" t="s">
        <v>653</v>
      </c>
      <c r="H10" s="50" t="s">
        <v>61</v>
      </c>
      <c r="I10" s="57">
        <v>295.5</v>
      </c>
      <c r="J10" s="89"/>
      <c r="K10" s="72"/>
      <c r="L10" s="90"/>
      <c r="M10" s="91"/>
      <c r="N10" s="62"/>
      <c r="O10" s="85"/>
      <c r="P10" s="92"/>
      <c r="Q10" s="93"/>
      <c r="R10" s="53">
        <v>100.0</v>
      </c>
      <c r="S10" s="42" t="s">
        <v>16</v>
      </c>
      <c r="T10" s="82">
        <f>SUM(M7:M86)</f>
        <v>1103</v>
      </c>
      <c r="U10" s="8"/>
      <c r="V10" s="8"/>
      <c r="W10" s="8"/>
      <c r="X10" s="8"/>
      <c r="Y10" s="8"/>
      <c r="Z10" s="8"/>
    </row>
    <row r="11">
      <c r="A11" s="50" t="s">
        <v>47</v>
      </c>
      <c r="B11" s="94"/>
      <c r="C11" s="83" t="s">
        <v>654</v>
      </c>
      <c r="D11" s="53" t="s">
        <v>75</v>
      </c>
      <c r="E11" s="70" t="s">
        <v>655</v>
      </c>
      <c r="F11" s="264" t="s">
        <v>656</v>
      </c>
      <c r="G11" s="55" t="s">
        <v>657</v>
      </c>
      <c r="H11" s="50" t="s">
        <v>97</v>
      </c>
      <c r="I11" s="57"/>
      <c r="J11" s="95"/>
      <c r="K11" s="72"/>
      <c r="L11" s="96"/>
      <c r="M11" s="61"/>
      <c r="N11" s="62">
        <v>249.0</v>
      </c>
      <c r="O11" s="97"/>
      <c r="P11" s="98"/>
      <c r="Q11" s="99"/>
      <c r="R11" s="53">
        <v>50.0</v>
      </c>
      <c r="S11" s="100" t="s">
        <v>17</v>
      </c>
      <c r="T11" s="68">
        <f>SUM(N7:N86)</f>
        <v>1060</v>
      </c>
      <c r="U11" s="8"/>
      <c r="V11" s="8"/>
      <c r="W11" s="8"/>
      <c r="X11" s="8"/>
      <c r="Y11" s="8"/>
      <c r="Z11" s="8"/>
    </row>
    <row r="12" ht="16.5" customHeight="1">
      <c r="A12" s="50" t="s">
        <v>41</v>
      </c>
      <c r="B12" s="78"/>
      <c r="C12" s="52"/>
      <c r="D12" s="53" t="s">
        <v>82</v>
      </c>
      <c r="E12" s="70" t="s">
        <v>658</v>
      </c>
      <c r="F12" s="270" t="s">
        <v>659</v>
      </c>
      <c r="G12" s="55" t="s">
        <v>660</v>
      </c>
      <c r="H12" s="50" t="s">
        <v>38</v>
      </c>
      <c r="I12" s="71">
        <v>147.0</v>
      </c>
      <c r="J12" s="58"/>
      <c r="K12" s="59"/>
      <c r="L12" s="90"/>
      <c r="M12" s="61"/>
      <c r="N12" s="84"/>
      <c r="O12" s="75"/>
      <c r="P12" s="92"/>
      <c r="Q12" s="99"/>
      <c r="R12" s="102">
        <v>50.0</v>
      </c>
      <c r="S12" s="103"/>
      <c r="T12" s="104"/>
      <c r="U12" s="8"/>
      <c r="V12" s="8"/>
      <c r="W12" s="8"/>
      <c r="X12" s="8"/>
      <c r="Y12" s="8"/>
      <c r="Z12" s="8"/>
    </row>
    <row r="13">
      <c r="A13" s="50" t="s">
        <v>41</v>
      </c>
      <c r="B13" s="51"/>
      <c r="C13" s="83" t="s">
        <v>661</v>
      </c>
      <c r="D13" s="53" t="s">
        <v>54</v>
      </c>
      <c r="E13" s="70"/>
      <c r="F13" s="264" t="s">
        <v>662</v>
      </c>
      <c r="G13" s="55" t="s">
        <v>663</v>
      </c>
      <c r="H13" s="50" t="s">
        <v>38</v>
      </c>
      <c r="I13" s="71">
        <v>147.0</v>
      </c>
      <c r="J13" s="58"/>
      <c r="K13" s="72"/>
      <c r="L13" s="90"/>
      <c r="M13" s="61"/>
      <c r="N13" s="84"/>
      <c r="O13" s="85"/>
      <c r="P13" s="105"/>
      <c r="Q13" s="99"/>
      <c r="R13" s="53">
        <v>50.0</v>
      </c>
      <c r="S13" s="8"/>
      <c r="T13" s="8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664</v>
      </c>
      <c r="D14" s="53" t="s">
        <v>28</v>
      </c>
      <c r="E14" s="70" t="s">
        <v>665</v>
      </c>
      <c r="F14" s="264" t="s">
        <v>666</v>
      </c>
      <c r="G14" s="55" t="s">
        <v>667</v>
      </c>
      <c r="H14" s="50" t="s">
        <v>61</v>
      </c>
      <c r="I14" s="71">
        <v>197.0</v>
      </c>
      <c r="J14" s="58"/>
      <c r="K14" s="72"/>
      <c r="L14" s="90"/>
      <c r="M14" s="61"/>
      <c r="N14" s="62"/>
      <c r="O14" s="85"/>
      <c r="P14" s="92"/>
      <c r="Q14" s="106"/>
      <c r="R14" s="53">
        <v>50.0</v>
      </c>
      <c r="S14" s="107" t="s">
        <v>26</v>
      </c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668</v>
      </c>
      <c r="D15" s="53" t="s">
        <v>116</v>
      </c>
      <c r="E15" s="108" t="s">
        <v>669</v>
      </c>
      <c r="F15" s="264" t="s">
        <v>670</v>
      </c>
      <c r="G15" s="55" t="s">
        <v>671</v>
      </c>
      <c r="H15" s="50" t="s">
        <v>61</v>
      </c>
      <c r="I15" s="71">
        <v>147.0</v>
      </c>
      <c r="J15" s="58"/>
      <c r="K15" s="72"/>
      <c r="L15" s="90"/>
      <c r="M15" s="109"/>
      <c r="N15" s="62"/>
      <c r="O15" s="85"/>
      <c r="P15" s="92"/>
      <c r="Q15" s="99"/>
      <c r="R15" s="53">
        <v>50.0</v>
      </c>
      <c r="S15" s="110" t="s">
        <v>18</v>
      </c>
      <c r="T15" s="82">
        <f>SUM(O7:O78)</f>
        <v>0</v>
      </c>
      <c r="U15" s="8"/>
      <c r="V15" s="8"/>
      <c r="W15" s="8"/>
      <c r="X15" s="8"/>
      <c r="Y15" s="8"/>
      <c r="Z15" s="8"/>
    </row>
    <row r="16">
      <c r="A16" s="50" t="s">
        <v>47</v>
      </c>
      <c r="B16" s="78"/>
      <c r="C16" s="83" t="s">
        <v>672</v>
      </c>
      <c r="D16" s="53" t="s">
        <v>344</v>
      </c>
      <c r="E16" s="111"/>
      <c r="F16" s="264" t="s">
        <v>673</v>
      </c>
      <c r="G16" s="55" t="s">
        <v>674</v>
      </c>
      <c r="H16" s="50" t="s">
        <v>97</v>
      </c>
      <c r="I16" s="71"/>
      <c r="J16" s="89"/>
      <c r="K16" s="72"/>
      <c r="L16" s="80"/>
      <c r="M16" s="61">
        <v>127.0</v>
      </c>
      <c r="N16" s="84"/>
      <c r="O16" s="85"/>
      <c r="P16" s="92"/>
      <c r="Q16" s="93"/>
      <c r="R16" s="53">
        <v>50.0</v>
      </c>
      <c r="S16" s="112" t="s">
        <v>19</v>
      </c>
      <c r="T16" s="82">
        <f>SUM(P7:P86)</f>
        <v>0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675</v>
      </c>
      <c r="D17" s="53" t="s">
        <v>75</v>
      </c>
      <c r="E17" s="70" t="s">
        <v>676</v>
      </c>
      <c r="F17" s="264" t="s">
        <v>677</v>
      </c>
      <c r="G17" s="55" t="s">
        <v>678</v>
      </c>
      <c r="H17" s="50" t="s">
        <v>97</v>
      </c>
      <c r="I17" s="71"/>
      <c r="J17" s="79"/>
      <c r="K17" s="72"/>
      <c r="L17" s="90"/>
      <c r="M17" s="61"/>
      <c r="N17" s="62">
        <v>147.0</v>
      </c>
      <c r="O17" s="85"/>
      <c r="P17" s="92"/>
      <c r="Q17" s="99"/>
      <c r="R17" s="53">
        <v>50.0</v>
      </c>
      <c r="S17" s="113" t="s">
        <v>20</v>
      </c>
      <c r="T17" s="114">
        <f>SUM(Q7:Q86)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51"/>
      <c r="C18" s="87"/>
      <c r="D18" s="53" t="s">
        <v>28</v>
      </c>
      <c r="E18" s="70" t="s">
        <v>679</v>
      </c>
      <c r="F18" s="277" t="s">
        <v>680</v>
      </c>
      <c r="G18" s="55" t="s">
        <v>681</v>
      </c>
      <c r="H18" s="50" t="s">
        <v>61</v>
      </c>
      <c r="I18" s="71"/>
      <c r="J18" s="115"/>
      <c r="K18" s="72"/>
      <c r="L18" s="90"/>
      <c r="M18" s="61"/>
      <c r="N18" s="62">
        <v>147.0</v>
      </c>
      <c r="O18" s="85"/>
      <c r="P18" s="92"/>
      <c r="Q18" s="93"/>
      <c r="R18" s="53">
        <v>50.0</v>
      </c>
      <c r="S18" s="116"/>
      <c r="T18" s="6"/>
      <c r="U18" s="8"/>
      <c r="V18" s="8"/>
      <c r="W18" s="8"/>
      <c r="X18" s="8"/>
      <c r="Y18" s="8"/>
      <c r="Z18" s="8"/>
    </row>
    <row r="19" ht="15.75" customHeight="1">
      <c r="A19" s="50" t="s">
        <v>47</v>
      </c>
      <c r="B19" s="51"/>
      <c r="C19" s="83" t="s">
        <v>682</v>
      </c>
      <c r="D19" s="53" t="s">
        <v>28</v>
      </c>
      <c r="E19" s="70" t="s">
        <v>683</v>
      </c>
      <c r="F19" s="264" t="s">
        <v>684</v>
      </c>
      <c r="G19" s="55" t="s">
        <v>685</v>
      </c>
      <c r="H19" s="50" t="s">
        <v>61</v>
      </c>
      <c r="I19" s="71">
        <v>147.0</v>
      </c>
      <c r="J19" s="58"/>
      <c r="K19" s="117"/>
      <c r="L19" s="90"/>
      <c r="M19" s="61"/>
      <c r="N19" s="74"/>
      <c r="O19" s="75"/>
      <c r="P19" s="92"/>
      <c r="Q19" s="99"/>
      <c r="R19" s="53">
        <v>50.0</v>
      </c>
      <c r="S19" s="118" t="s">
        <v>2</v>
      </c>
      <c r="T19" s="8"/>
      <c r="U19" s="8"/>
      <c r="V19" s="8"/>
      <c r="W19" s="8"/>
      <c r="X19" s="8"/>
      <c r="Y19" s="8"/>
      <c r="Z19" s="8"/>
    </row>
    <row r="20">
      <c r="A20" s="50" t="s">
        <v>47</v>
      </c>
      <c r="B20" s="51"/>
      <c r="C20" s="83" t="s">
        <v>686</v>
      </c>
      <c r="D20" s="53" t="s">
        <v>130</v>
      </c>
      <c r="E20" s="111"/>
      <c r="F20" s="264" t="s">
        <v>687</v>
      </c>
      <c r="G20" s="55" t="s">
        <v>688</v>
      </c>
      <c r="H20" s="50" t="s">
        <v>38</v>
      </c>
      <c r="I20" s="71"/>
      <c r="J20" s="58"/>
      <c r="K20" s="117"/>
      <c r="L20" s="90"/>
      <c r="M20" s="61">
        <v>244.0</v>
      </c>
      <c r="N20" s="62"/>
      <c r="O20" s="85"/>
      <c r="P20" s="92"/>
      <c r="Q20" s="99"/>
      <c r="R20" s="53">
        <v>50.0</v>
      </c>
      <c r="S20" s="119">
        <f>SUM(F102)</f>
        <v>4482.5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689</v>
      </c>
      <c r="D21" s="53" t="s">
        <v>28</v>
      </c>
      <c r="E21" s="70"/>
      <c r="F21" s="264" t="s">
        <v>690</v>
      </c>
      <c r="G21" s="55" t="s">
        <v>691</v>
      </c>
      <c r="H21" s="50" t="s">
        <v>61</v>
      </c>
      <c r="I21" s="71">
        <v>147.0</v>
      </c>
      <c r="J21" s="58"/>
      <c r="K21" s="72"/>
      <c r="L21" s="120"/>
      <c r="M21" s="61"/>
      <c r="N21" s="62"/>
      <c r="O21" s="85"/>
      <c r="P21" s="92"/>
      <c r="Q21" s="99"/>
      <c r="R21" s="53">
        <v>50.0</v>
      </c>
      <c r="S21" s="8"/>
      <c r="T21" s="8"/>
      <c r="U21" s="8"/>
      <c r="V21" s="8"/>
      <c r="W21" s="8"/>
      <c r="X21" s="8"/>
      <c r="Y21" s="8"/>
      <c r="Z21" s="8"/>
    </row>
    <row r="22">
      <c r="A22" s="50" t="s">
        <v>47</v>
      </c>
      <c r="B22" s="51"/>
      <c r="C22" s="83" t="s">
        <v>692</v>
      </c>
      <c r="D22" s="53" t="s">
        <v>116</v>
      </c>
      <c r="E22" s="70" t="s">
        <v>693</v>
      </c>
      <c r="F22" s="264" t="s">
        <v>694</v>
      </c>
      <c r="G22" s="55" t="s">
        <v>695</v>
      </c>
      <c r="H22" s="50" t="s">
        <v>61</v>
      </c>
      <c r="I22" s="71"/>
      <c r="J22" s="58"/>
      <c r="K22" s="72"/>
      <c r="L22" s="120"/>
      <c r="M22" s="61"/>
      <c r="N22" s="62">
        <v>147.0</v>
      </c>
      <c r="O22" s="85"/>
      <c r="P22" s="92"/>
      <c r="Q22" s="99"/>
      <c r="R22" s="269">
        <v>147.0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696</v>
      </c>
      <c r="D23" s="53" t="s">
        <v>130</v>
      </c>
      <c r="E23" s="70"/>
      <c r="F23" s="264" t="s">
        <v>697</v>
      </c>
      <c r="G23" s="55" t="s">
        <v>698</v>
      </c>
      <c r="H23" s="50" t="s">
        <v>97</v>
      </c>
      <c r="I23" s="71"/>
      <c r="J23" s="58"/>
      <c r="K23" s="72"/>
      <c r="L23" s="80"/>
      <c r="M23" s="61">
        <v>244.0</v>
      </c>
      <c r="N23" s="62"/>
      <c r="O23" s="121"/>
      <c r="P23" s="92"/>
      <c r="Q23" s="93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696</v>
      </c>
      <c r="D24" s="53" t="s">
        <v>43</v>
      </c>
      <c r="E24" s="70"/>
      <c r="F24" s="264" t="s">
        <v>699</v>
      </c>
      <c r="G24" s="55" t="s">
        <v>698</v>
      </c>
      <c r="H24" s="50" t="s">
        <v>97</v>
      </c>
      <c r="I24" s="71"/>
      <c r="J24" s="58"/>
      <c r="K24" s="72"/>
      <c r="L24" s="90"/>
      <c r="M24" s="122">
        <v>244.0</v>
      </c>
      <c r="N24" s="62"/>
      <c r="O24" s="75"/>
      <c r="P24" s="92"/>
      <c r="Q24" s="123"/>
      <c r="R24" s="53">
        <v>50.0</v>
      </c>
      <c r="S24" s="3"/>
      <c r="T24" s="8"/>
      <c r="U24" s="8"/>
      <c r="V24" s="8"/>
      <c r="W24" s="8"/>
      <c r="X24" s="8"/>
      <c r="Y24" s="8"/>
      <c r="Z24" s="8"/>
    </row>
    <row r="25">
      <c r="A25" s="50" t="s">
        <v>47</v>
      </c>
      <c r="B25" s="51"/>
      <c r="C25" s="83" t="s">
        <v>696</v>
      </c>
      <c r="D25" s="53" t="s">
        <v>75</v>
      </c>
      <c r="E25" s="70"/>
      <c r="F25" s="264" t="s">
        <v>700</v>
      </c>
      <c r="G25" s="55" t="s">
        <v>698</v>
      </c>
      <c r="H25" s="50" t="s">
        <v>97</v>
      </c>
      <c r="I25" s="124"/>
      <c r="J25" s="58"/>
      <c r="K25" s="72"/>
      <c r="L25" s="80"/>
      <c r="M25" s="61">
        <v>244.0</v>
      </c>
      <c r="N25" s="62"/>
      <c r="O25" s="85"/>
      <c r="P25" s="105"/>
      <c r="Q25" s="99"/>
      <c r="R25" s="53">
        <v>50.0</v>
      </c>
      <c r="S25" s="8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701</v>
      </c>
      <c r="D26" s="53" t="s">
        <v>58</v>
      </c>
      <c r="E26" s="70" t="s">
        <v>702</v>
      </c>
      <c r="F26" s="264" t="s">
        <v>703</v>
      </c>
      <c r="G26" s="55" t="s">
        <v>704</v>
      </c>
      <c r="H26" s="50" t="s">
        <v>97</v>
      </c>
      <c r="I26" s="71"/>
      <c r="J26" s="79"/>
      <c r="K26" s="59"/>
      <c r="L26" s="80"/>
      <c r="M26" s="125"/>
      <c r="N26" s="62">
        <v>244.0</v>
      </c>
      <c r="O26" s="85"/>
      <c r="P26" s="105"/>
      <c r="Q26" s="93"/>
      <c r="R26" s="53">
        <v>50.0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78"/>
      <c r="C27" s="132" t="s">
        <v>701</v>
      </c>
      <c r="D27" s="53" t="s">
        <v>58</v>
      </c>
      <c r="E27" s="70" t="s">
        <v>705</v>
      </c>
      <c r="F27" s="264" t="s">
        <v>706</v>
      </c>
      <c r="G27" s="55" t="s">
        <v>704</v>
      </c>
      <c r="H27" s="50" t="s">
        <v>97</v>
      </c>
      <c r="I27" s="57"/>
      <c r="J27" s="58"/>
      <c r="K27" s="126"/>
      <c r="L27" s="80"/>
      <c r="M27" s="125"/>
      <c r="N27" s="62">
        <v>126.0</v>
      </c>
      <c r="O27" s="85"/>
      <c r="P27" s="105"/>
      <c r="Q27" s="93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78"/>
      <c r="C28" s="83" t="s">
        <v>707</v>
      </c>
      <c r="D28" s="53" t="s">
        <v>28</v>
      </c>
      <c r="E28" s="70" t="s">
        <v>708</v>
      </c>
      <c r="F28" s="264" t="s">
        <v>709</v>
      </c>
      <c r="G28" s="55" t="s">
        <v>710</v>
      </c>
      <c r="H28" s="50" t="s">
        <v>61</v>
      </c>
      <c r="I28" s="71">
        <v>127.0</v>
      </c>
      <c r="J28" s="58"/>
      <c r="K28" s="117"/>
      <c r="L28" s="90"/>
      <c r="M28" s="61"/>
      <c r="N28" s="62"/>
      <c r="O28" s="85"/>
      <c r="P28" s="105"/>
      <c r="Q28" s="128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711</v>
      </c>
      <c r="D29" s="53" t="s">
        <v>54</v>
      </c>
      <c r="E29" s="70" t="s">
        <v>712</v>
      </c>
      <c r="F29" s="264" t="s">
        <v>713</v>
      </c>
      <c r="G29" s="55" t="s">
        <v>714</v>
      </c>
      <c r="H29" s="50" t="s">
        <v>38</v>
      </c>
      <c r="I29" s="127"/>
      <c r="J29" s="58">
        <v>294.0</v>
      </c>
      <c r="K29" s="72"/>
      <c r="L29" s="120"/>
      <c r="M29" s="61"/>
      <c r="N29" s="62"/>
      <c r="O29" s="75"/>
      <c r="P29" s="92"/>
      <c r="Q29" s="129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69"/>
      <c r="D30" s="53"/>
      <c r="E30" s="70" t="s">
        <v>715</v>
      </c>
      <c r="F30" s="54" t="s">
        <v>716</v>
      </c>
      <c r="G30" s="55" t="s">
        <v>717</v>
      </c>
      <c r="H30" s="50"/>
      <c r="I30" s="71">
        <v>244.0</v>
      </c>
      <c r="J30" s="58"/>
      <c r="K30" s="72"/>
      <c r="L30" s="90"/>
      <c r="M30" s="122"/>
      <c r="N30" s="62"/>
      <c r="O30" s="85"/>
      <c r="P30" s="92"/>
      <c r="Q30" s="129"/>
      <c r="R30" s="53">
        <v>50.0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51"/>
      <c r="C31" s="69" t="s">
        <v>718</v>
      </c>
      <c r="D31" s="53" t="s">
        <v>43</v>
      </c>
      <c r="E31" s="70"/>
      <c r="F31" s="264" t="s">
        <v>719</v>
      </c>
      <c r="G31" s="55" t="s">
        <v>720</v>
      </c>
      <c r="H31" s="50" t="s">
        <v>97</v>
      </c>
      <c r="I31" s="71">
        <v>250.0</v>
      </c>
      <c r="J31" s="79"/>
      <c r="K31" s="72"/>
      <c r="L31" s="90"/>
      <c r="M31" s="61"/>
      <c r="N31" s="62"/>
      <c r="O31" s="130"/>
      <c r="P31" s="131"/>
      <c r="Q31" s="129"/>
      <c r="R31" s="53">
        <v>50.0</v>
      </c>
      <c r="S31" s="8"/>
      <c r="T31" s="8"/>
      <c r="U31" s="8"/>
      <c r="V31" s="8"/>
      <c r="W31" s="8"/>
      <c r="X31" s="8"/>
      <c r="Y31" s="8"/>
      <c r="Z31" s="8"/>
    </row>
    <row r="32">
      <c r="A32" s="50"/>
      <c r="B32" s="132"/>
      <c r="C32" s="69"/>
      <c r="D32" s="53"/>
      <c r="E32" s="70"/>
      <c r="F32" s="54"/>
      <c r="G32" s="55"/>
      <c r="H32" s="56"/>
      <c r="I32" s="71"/>
      <c r="J32" s="58"/>
      <c r="K32" s="72"/>
      <c r="L32" s="80"/>
      <c r="M32" s="61"/>
      <c r="N32" s="84"/>
      <c r="O32" s="130"/>
      <c r="P32" s="131"/>
      <c r="Q32" s="129"/>
      <c r="R32" s="53"/>
      <c r="S32" s="8"/>
      <c r="T32" s="8"/>
      <c r="U32" s="8"/>
      <c r="V32" s="8"/>
      <c r="W32" s="8"/>
      <c r="X32" s="8"/>
      <c r="Y32" s="8"/>
      <c r="Z32" s="8"/>
    </row>
    <row r="33">
      <c r="A33" s="50"/>
      <c r="B33" s="51"/>
      <c r="C33" s="69"/>
      <c r="D33" s="88"/>
      <c r="E33" s="133"/>
      <c r="F33" s="134"/>
      <c r="G33" s="55"/>
      <c r="H33" s="56"/>
      <c r="I33" s="71"/>
      <c r="J33" s="58"/>
      <c r="K33" s="135"/>
      <c r="L33" s="90"/>
      <c r="M33" s="61"/>
      <c r="N33" s="62"/>
      <c r="O33" s="130"/>
      <c r="P33" s="131"/>
      <c r="Q33" s="128"/>
      <c r="R33" s="53"/>
      <c r="S33" s="8"/>
      <c r="T33" s="8"/>
      <c r="U33" s="8"/>
      <c r="V33" s="8"/>
      <c r="W33" s="8"/>
      <c r="X33" s="8"/>
      <c r="Y33" s="8"/>
      <c r="Z33" s="8"/>
    </row>
    <row r="34">
      <c r="A34" s="50"/>
      <c r="B34" s="136"/>
      <c r="C34" s="83"/>
      <c r="D34" s="53"/>
      <c r="E34" s="70"/>
      <c r="F34" s="54"/>
      <c r="G34" s="55"/>
      <c r="H34" s="56"/>
      <c r="I34" s="71"/>
      <c r="J34" s="58"/>
      <c r="K34" s="135"/>
      <c r="L34" s="90"/>
      <c r="M34" s="61"/>
      <c r="N34" s="62"/>
      <c r="O34" s="130"/>
      <c r="P34" s="131"/>
      <c r="Q34" s="129"/>
      <c r="R34" s="53"/>
      <c r="S34" s="8"/>
      <c r="T34" s="8"/>
      <c r="U34" s="8"/>
      <c r="V34" s="8"/>
      <c r="W34" s="8"/>
      <c r="X34" s="8"/>
      <c r="Y34" s="8"/>
      <c r="Z34" s="8"/>
    </row>
    <row r="35">
      <c r="A35" s="50"/>
      <c r="B35" s="51"/>
      <c r="C35" s="137"/>
      <c r="D35" s="53"/>
      <c r="E35" s="108"/>
      <c r="F35" s="54"/>
      <c r="G35" s="55"/>
      <c r="H35" s="50"/>
      <c r="I35" s="71"/>
      <c r="J35" s="58"/>
      <c r="K35" s="117"/>
      <c r="L35" s="90"/>
      <c r="M35" s="61"/>
      <c r="N35" s="74"/>
      <c r="O35" s="130"/>
      <c r="P35" s="138"/>
      <c r="Q35" s="129"/>
      <c r="R35" s="53"/>
      <c r="S35" s="8"/>
      <c r="T35" s="8"/>
      <c r="U35" s="8"/>
      <c r="V35" s="8"/>
      <c r="W35" s="8"/>
      <c r="X35" s="8"/>
      <c r="Y35" s="8"/>
      <c r="Z35" s="8"/>
    </row>
    <row r="36">
      <c r="A36" s="50"/>
      <c r="B36" s="51"/>
      <c r="C36" s="139"/>
      <c r="D36" s="88"/>
      <c r="E36" s="70"/>
      <c r="F36" s="54"/>
      <c r="G36" s="54"/>
      <c r="H36" s="56"/>
      <c r="I36" s="71"/>
      <c r="J36" s="58"/>
      <c r="K36" s="59"/>
      <c r="L36" s="90"/>
      <c r="M36" s="61"/>
      <c r="N36" s="84"/>
      <c r="O36" s="130"/>
      <c r="P36" s="131"/>
      <c r="Q36" s="129"/>
      <c r="R36" s="53"/>
      <c r="S36" s="8"/>
      <c r="T36" s="8"/>
      <c r="U36" s="8"/>
      <c r="V36" s="8"/>
      <c r="W36" s="8"/>
      <c r="X36" s="8"/>
      <c r="Y36" s="8"/>
      <c r="Z36" s="8"/>
    </row>
    <row r="37">
      <c r="A37" s="50"/>
      <c r="B37" s="78"/>
      <c r="C37" s="139"/>
      <c r="D37" s="88"/>
      <c r="E37" s="70"/>
      <c r="F37" s="54"/>
      <c r="G37" s="54"/>
      <c r="H37" s="56"/>
      <c r="I37" s="57"/>
      <c r="J37" s="58"/>
      <c r="K37" s="72"/>
      <c r="L37" s="90"/>
      <c r="M37" s="61"/>
      <c r="N37" s="62"/>
      <c r="O37" s="130"/>
      <c r="P37" s="131"/>
      <c r="Q37" s="128"/>
      <c r="R37" s="53"/>
      <c r="S37" s="8"/>
      <c r="T37" s="8"/>
      <c r="U37" s="8"/>
      <c r="V37" s="8"/>
      <c r="W37" s="8"/>
      <c r="X37" s="8"/>
      <c r="Y37" s="8"/>
      <c r="Z37" s="8"/>
    </row>
    <row r="38">
      <c r="A38" s="50"/>
      <c r="B38" s="78"/>
      <c r="C38" s="52"/>
      <c r="D38" s="53"/>
      <c r="E38" s="70"/>
      <c r="F38" s="140"/>
      <c r="G38" s="54"/>
      <c r="H38" s="56"/>
      <c r="I38" s="57"/>
      <c r="J38" s="58"/>
      <c r="K38" s="72"/>
      <c r="L38" s="90"/>
      <c r="M38" s="61"/>
      <c r="N38" s="62"/>
      <c r="O38" s="141"/>
      <c r="P38" s="131"/>
      <c r="Q38" s="128"/>
      <c r="R38" s="53"/>
      <c r="S38" s="8"/>
      <c r="T38" s="8"/>
      <c r="U38" s="8"/>
      <c r="V38" s="8"/>
      <c r="W38" s="8"/>
      <c r="X38" s="8"/>
      <c r="Y38" s="8"/>
      <c r="Z38" s="8"/>
    </row>
    <row r="39">
      <c r="A39" s="50"/>
      <c r="B39" s="78"/>
      <c r="C39" s="52"/>
      <c r="D39" s="53"/>
      <c r="E39" s="70"/>
      <c r="F39" s="142"/>
      <c r="G39" s="55"/>
      <c r="H39" s="50"/>
      <c r="I39" s="71"/>
      <c r="J39" s="58"/>
      <c r="K39" s="72"/>
      <c r="L39" s="80"/>
      <c r="M39" s="61"/>
      <c r="N39" s="74"/>
      <c r="O39" s="130"/>
      <c r="P39" s="131"/>
      <c r="Q39" s="128"/>
      <c r="R39" s="53"/>
      <c r="S39" s="8"/>
      <c r="T39" s="8"/>
      <c r="U39" s="8"/>
      <c r="V39" s="8"/>
      <c r="W39" s="8"/>
      <c r="X39" s="8"/>
      <c r="Y39" s="8"/>
      <c r="Z39" s="8"/>
    </row>
    <row r="40">
      <c r="A40" s="50"/>
      <c r="B40" s="51"/>
      <c r="C40" s="69"/>
      <c r="D40" s="53"/>
      <c r="E40" s="70"/>
      <c r="F40" s="54"/>
      <c r="G40" s="55"/>
      <c r="H40" s="56"/>
      <c r="I40" s="71"/>
      <c r="J40" s="58"/>
      <c r="K40" s="72"/>
      <c r="L40" s="90"/>
      <c r="M40" s="61"/>
      <c r="N40" s="143"/>
      <c r="O40" s="130"/>
      <c r="P40" s="131"/>
      <c r="Q40" s="129"/>
      <c r="R40" s="53"/>
      <c r="S40" s="8"/>
      <c r="T40" s="8"/>
      <c r="U40" s="8"/>
      <c r="V40" s="8"/>
      <c r="W40" s="8"/>
      <c r="X40" s="8"/>
      <c r="Y40" s="8"/>
      <c r="Z40" s="8"/>
    </row>
    <row r="41">
      <c r="A41" s="50"/>
      <c r="B41" s="51"/>
      <c r="C41" s="52"/>
      <c r="D41" s="53"/>
      <c r="E41" s="70"/>
      <c r="F41" s="54"/>
      <c r="G41" s="53"/>
      <c r="H41" s="56"/>
      <c r="I41" s="127"/>
      <c r="J41" s="58"/>
      <c r="K41" s="72"/>
      <c r="L41" s="90"/>
      <c r="M41" s="61"/>
      <c r="N41" s="62"/>
      <c r="O41" s="130"/>
      <c r="P41" s="131"/>
      <c r="Q41" s="128"/>
      <c r="R41" s="53"/>
      <c r="S41" s="8"/>
      <c r="T41" s="8"/>
      <c r="U41" s="8"/>
      <c r="V41" s="8"/>
      <c r="W41" s="8"/>
      <c r="X41" s="8"/>
      <c r="Y41" s="8"/>
      <c r="Z41" s="8"/>
    </row>
    <row r="42">
      <c r="A42" s="50"/>
      <c r="B42" s="51"/>
      <c r="C42" s="87"/>
      <c r="D42" s="88"/>
      <c r="E42" s="70"/>
      <c r="F42" s="54"/>
      <c r="G42" s="55"/>
      <c r="H42" s="56"/>
      <c r="I42" s="71"/>
      <c r="J42" s="58"/>
      <c r="K42" s="59"/>
      <c r="L42" s="144"/>
      <c r="M42" s="122"/>
      <c r="N42" s="62"/>
      <c r="O42" s="130"/>
      <c r="P42" s="131"/>
      <c r="Q42" s="129"/>
      <c r="R42" s="53"/>
      <c r="S42" s="8"/>
      <c r="T42" s="8"/>
      <c r="U42" s="8"/>
      <c r="V42" s="8"/>
      <c r="W42" s="8"/>
      <c r="X42" s="8"/>
      <c r="Y42" s="8"/>
      <c r="Z42" s="8"/>
    </row>
    <row r="43">
      <c r="A43" s="50"/>
      <c r="B43" s="51"/>
      <c r="C43" s="52"/>
      <c r="D43" s="53"/>
      <c r="E43" s="70"/>
      <c r="F43" s="54"/>
      <c r="G43" s="55"/>
      <c r="H43" s="56"/>
      <c r="I43" s="71"/>
      <c r="J43" s="89"/>
      <c r="K43" s="72"/>
      <c r="L43" s="145"/>
      <c r="M43" s="61"/>
      <c r="N43" s="62"/>
      <c r="O43" s="130"/>
      <c r="P43" s="131"/>
      <c r="Q43" s="129"/>
      <c r="R43" s="53"/>
      <c r="S43" s="8"/>
      <c r="T43" s="8"/>
      <c r="U43" s="8"/>
      <c r="V43" s="8"/>
      <c r="W43" s="8"/>
      <c r="X43" s="8"/>
      <c r="Y43" s="8"/>
      <c r="Z43" s="8"/>
    </row>
    <row r="44">
      <c r="A44" s="50"/>
      <c r="B44" s="78"/>
      <c r="C44" s="146"/>
      <c r="D44" s="88"/>
      <c r="E44" s="70"/>
      <c r="F44" s="147"/>
      <c r="G44" s="142"/>
      <c r="H44" s="56"/>
      <c r="I44" s="148"/>
      <c r="J44" s="58"/>
      <c r="K44" s="72"/>
      <c r="L44" s="144"/>
      <c r="M44" s="61"/>
      <c r="N44" s="62"/>
      <c r="O44" s="130"/>
      <c r="P44" s="138"/>
      <c r="Q44" s="129"/>
      <c r="R44" s="53"/>
      <c r="S44" s="8"/>
      <c r="T44" s="8"/>
      <c r="U44" s="8"/>
      <c r="V44" s="8"/>
      <c r="W44" s="8"/>
      <c r="X44" s="8"/>
      <c r="Y44" s="8"/>
      <c r="Z44" s="8"/>
    </row>
    <row r="45">
      <c r="A45" s="50"/>
      <c r="B45" s="78"/>
      <c r="C45" s="87"/>
      <c r="D45" s="53"/>
      <c r="E45" s="111"/>
      <c r="F45" s="54"/>
      <c r="G45" s="55"/>
      <c r="H45" s="50"/>
      <c r="I45" s="71"/>
      <c r="J45" s="58"/>
      <c r="K45" s="72"/>
      <c r="L45" s="149"/>
      <c r="M45" s="61"/>
      <c r="N45" s="62"/>
      <c r="O45" s="130"/>
      <c r="P45" s="138"/>
      <c r="Q45" s="99"/>
      <c r="R45" s="53"/>
      <c r="S45" s="8"/>
      <c r="T45" s="8"/>
      <c r="U45" s="8"/>
      <c r="V45" s="8"/>
      <c r="W45" s="8"/>
      <c r="X45" s="8"/>
      <c r="Y45" s="8"/>
      <c r="Z45" s="8"/>
    </row>
    <row r="46">
      <c r="A46" s="50"/>
      <c r="B46" s="51"/>
      <c r="C46" s="87"/>
      <c r="D46" s="88"/>
      <c r="E46" s="111"/>
      <c r="F46" s="54"/>
      <c r="G46" s="55"/>
      <c r="H46" s="50"/>
      <c r="I46" s="57"/>
      <c r="J46" s="58"/>
      <c r="K46" s="72"/>
      <c r="L46" s="150"/>
      <c r="M46" s="125"/>
      <c r="N46" s="62"/>
      <c r="O46" s="141"/>
      <c r="P46" s="131"/>
      <c r="Q46" s="99"/>
      <c r="R46" s="53"/>
      <c r="S46" s="8"/>
      <c r="T46" s="8"/>
      <c r="U46" s="8"/>
      <c r="V46" s="8"/>
      <c r="W46" s="8"/>
      <c r="X46" s="8"/>
      <c r="Y46" s="8"/>
      <c r="Z46" s="8"/>
    </row>
    <row r="47">
      <c r="A47" s="50"/>
      <c r="B47" s="51"/>
      <c r="C47" s="151"/>
      <c r="D47" s="88"/>
      <c r="E47" s="70"/>
      <c r="F47" s="54"/>
      <c r="G47" s="55"/>
      <c r="H47" s="50"/>
      <c r="I47" s="71"/>
      <c r="J47" s="89"/>
      <c r="K47" s="72"/>
      <c r="L47" s="150"/>
      <c r="M47" s="61"/>
      <c r="N47" s="62"/>
      <c r="O47" s="130"/>
      <c r="P47" s="131"/>
      <c r="Q47" s="93"/>
      <c r="R47" s="53"/>
      <c r="S47" s="8"/>
      <c r="T47" s="8"/>
      <c r="U47" s="8"/>
      <c r="V47" s="8"/>
      <c r="W47" s="8"/>
      <c r="X47" s="8"/>
      <c r="Y47" s="8"/>
      <c r="Z47" s="8"/>
    </row>
    <row r="48">
      <c r="A48" s="50"/>
      <c r="B48" s="51"/>
      <c r="C48" s="52"/>
      <c r="D48" s="88"/>
      <c r="E48" s="70"/>
      <c r="F48" s="152"/>
      <c r="G48" s="55"/>
      <c r="H48" s="56"/>
      <c r="I48" s="71"/>
      <c r="J48" s="58"/>
      <c r="K48" s="135"/>
      <c r="L48" s="150"/>
      <c r="M48" s="61"/>
      <c r="N48" s="74"/>
      <c r="O48" s="153"/>
      <c r="P48" s="154"/>
      <c r="Q48" s="99"/>
      <c r="R48" s="53"/>
      <c r="S48" s="8"/>
      <c r="T48" s="8"/>
      <c r="U48" s="8"/>
      <c r="V48" s="8"/>
      <c r="W48" s="8"/>
      <c r="X48" s="8"/>
      <c r="Y48" s="8"/>
      <c r="Z48" s="8"/>
    </row>
    <row r="49">
      <c r="A49" s="50"/>
      <c r="B49" s="78"/>
      <c r="C49" s="52"/>
      <c r="D49" s="88"/>
      <c r="E49" s="108"/>
      <c r="F49" s="54"/>
      <c r="G49" s="54"/>
      <c r="H49" s="56"/>
      <c r="I49" s="71"/>
      <c r="J49" s="58"/>
      <c r="K49" s="155"/>
      <c r="L49" s="150"/>
      <c r="M49" s="61"/>
      <c r="N49" s="62"/>
      <c r="O49" s="153"/>
      <c r="P49" s="156"/>
      <c r="Q49" s="128"/>
      <c r="R49" s="53"/>
      <c r="S49" s="8"/>
      <c r="T49" s="8"/>
      <c r="U49" s="8"/>
      <c r="V49" s="8"/>
      <c r="W49" s="8"/>
      <c r="X49" s="8"/>
      <c r="Y49" s="8"/>
      <c r="Z49" s="8"/>
    </row>
    <row r="50">
      <c r="A50" s="50"/>
      <c r="B50" s="51"/>
      <c r="C50" s="52"/>
      <c r="D50" s="88"/>
      <c r="E50" s="70"/>
      <c r="F50" s="54"/>
      <c r="G50" s="54"/>
      <c r="H50" s="56"/>
      <c r="I50" s="71"/>
      <c r="J50" s="58"/>
      <c r="K50" s="155"/>
      <c r="L50" s="150"/>
      <c r="M50" s="61"/>
      <c r="N50" s="84"/>
      <c r="O50" s="153"/>
      <c r="P50" s="156"/>
      <c r="Q50" s="129"/>
      <c r="R50" s="53"/>
      <c r="S50" s="8"/>
      <c r="T50" s="8"/>
      <c r="U50" s="8"/>
      <c r="V50" s="8"/>
      <c r="W50" s="8"/>
      <c r="X50" s="8"/>
      <c r="Y50" s="8"/>
      <c r="Z50" s="8"/>
    </row>
    <row r="51">
      <c r="A51" s="50"/>
      <c r="B51" s="51"/>
      <c r="C51" s="137"/>
      <c r="D51" s="53"/>
      <c r="E51" s="54"/>
      <c r="F51" s="54"/>
      <c r="G51" s="101"/>
      <c r="H51" s="50"/>
      <c r="I51" s="57"/>
      <c r="J51" s="58"/>
      <c r="K51" s="155"/>
      <c r="L51" s="150"/>
      <c r="M51" s="61"/>
      <c r="N51" s="74"/>
      <c r="O51" s="157"/>
      <c r="P51" s="156"/>
      <c r="Q51" s="129"/>
      <c r="R51" s="53"/>
      <c r="S51" s="8"/>
      <c r="T51" s="8"/>
      <c r="U51" s="8"/>
      <c r="V51" s="8"/>
      <c r="W51" s="8"/>
      <c r="X51" s="8"/>
      <c r="Y51" s="8"/>
      <c r="Z51" s="8"/>
    </row>
    <row r="52">
      <c r="A52" s="50"/>
      <c r="B52" s="51"/>
      <c r="C52" s="158"/>
      <c r="D52" s="88"/>
      <c r="E52" s="70"/>
      <c r="F52" s="54"/>
      <c r="G52" s="55"/>
      <c r="H52" s="56"/>
      <c r="I52" s="57"/>
      <c r="J52" s="58"/>
      <c r="K52" s="159"/>
      <c r="L52" s="150"/>
      <c r="M52" s="160"/>
      <c r="N52" s="74"/>
      <c r="O52" s="153"/>
      <c r="P52" s="156"/>
      <c r="Q52" s="129"/>
      <c r="R52" s="53"/>
      <c r="S52" s="8"/>
      <c r="T52" s="8"/>
      <c r="U52" s="8"/>
      <c r="V52" s="8"/>
      <c r="W52" s="8"/>
      <c r="X52" s="8"/>
      <c r="Y52" s="8"/>
      <c r="Z52" s="8"/>
    </row>
    <row r="53">
      <c r="A53" s="50"/>
      <c r="B53" s="51"/>
      <c r="C53" s="78"/>
      <c r="D53" s="88"/>
      <c r="E53" s="54"/>
      <c r="F53" s="54"/>
      <c r="G53" s="55"/>
      <c r="H53" s="56"/>
      <c r="I53" s="71"/>
      <c r="J53" s="89"/>
      <c r="K53" s="155"/>
      <c r="L53" s="161"/>
      <c r="M53" s="160"/>
      <c r="N53" s="62"/>
      <c r="O53" s="153"/>
      <c r="P53" s="156"/>
      <c r="Q53" s="129"/>
      <c r="R53" s="53"/>
      <c r="S53" s="8"/>
      <c r="T53" s="8"/>
      <c r="U53" s="8"/>
      <c r="V53" s="8"/>
      <c r="W53" s="8"/>
      <c r="X53" s="8"/>
      <c r="Y53" s="8"/>
      <c r="Z53" s="8"/>
    </row>
    <row r="54">
      <c r="A54" s="50"/>
      <c r="B54" s="51"/>
      <c r="C54" s="51"/>
      <c r="D54" s="88"/>
      <c r="E54" s="54"/>
      <c r="F54" s="101"/>
      <c r="G54" s="55"/>
      <c r="H54" s="56"/>
      <c r="I54" s="148"/>
      <c r="J54" s="58"/>
      <c r="K54" s="155"/>
      <c r="L54" s="150"/>
      <c r="M54" s="160"/>
      <c r="N54" s="74"/>
      <c r="O54" s="153"/>
      <c r="P54" s="154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0"/>
      <c r="B55" s="51"/>
      <c r="C55" s="51"/>
      <c r="D55" s="162"/>
      <c r="E55" s="163"/>
      <c r="F55" s="54"/>
      <c r="G55" s="55"/>
      <c r="H55" s="56"/>
      <c r="I55" s="71"/>
      <c r="J55" s="164"/>
      <c r="K55" s="155"/>
      <c r="L55" s="161"/>
      <c r="M55" s="160"/>
      <c r="N55" s="62"/>
      <c r="O55" s="157"/>
      <c r="P55" s="156"/>
      <c r="Q55" s="129"/>
      <c r="R55" s="66"/>
      <c r="S55" s="8"/>
      <c r="T55" s="8"/>
      <c r="U55" s="8"/>
      <c r="V55" s="8"/>
      <c r="W55" s="8"/>
      <c r="X55" s="8"/>
      <c r="Y55" s="8"/>
      <c r="Z55" s="8"/>
    </row>
    <row r="56">
      <c r="A56" s="50"/>
      <c r="B56" s="51"/>
      <c r="C56" s="51"/>
      <c r="D56" s="23"/>
      <c r="E56" s="54"/>
      <c r="F56" s="165"/>
      <c r="G56" s="55"/>
      <c r="H56" s="56"/>
      <c r="I56" s="71"/>
      <c r="J56" s="58"/>
      <c r="K56" s="155"/>
      <c r="L56" s="166"/>
      <c r="M56" s="160"/>
      <c r="N56" s="62"/>
      <c r="O56" s="157"/>
      <c r="P56" s="156"/>
      <c r="Q56" s="129"/>
      <c r="R56" s="53"/>
      <c r="S56" s="8"/>
      <c r="T56" s="8"/>
      <c r="U56" s="8"/>
      <c r="V56" s="8"/>
      <c r="W56" s="8"/>
      <c r="X56" s="8"/>
      <c r="Y56" s="8"/>
      <c r="Z56" s="8"/>
    </row>
    <row r="57">
      <c r="A57" s="50"/>
      <c r="B57" s="51"/>
      <c r="C57" s="51"/>
      <c r="D57" s="23"/>
      <c r="E57" s="54"/>
      <c r="F57" s="54"/>
      <c r="G57" s="55"/>
      <c r="H57" s="56"/>
      <c r="I57" s="167"/>
      <c r="J57" s="58"/>
      <c r="K57" s="155"/>
      <c r="L57" s="150"/>
      <c r="M57" s="160"/>
      <c r="N57" s="143"/>
      <c r="O57" s="157"/>
      <c r="P57" s="156"/>
      <c r="Q57" s="129"/>
      <c r="R57" s="53"/>
      <c r="S57" s="8"/>
      <c r="T57" s="8"/>
      <c r="U57" s="8"/>
      <c r="V57" s="8"/>
      <c r="W57" s="8"/>
      <c r="X57" s="8"/>
      <c r="Y57" s="8"/>
      <c r="Z57" s="8"/>
    </row>
    <row r="58">
      <c r="A58" s="50"/>
      <c r="B58" s="51"/>
      <c r="C58" s="51"/>
      <c r="D58" s="23"/>
      <c r="E58" s="54"/>
      <c r="F58" s="54"/>
      <c r="G58" s="55"/>
      <c r="H58" s="56"/>
      <c r="I58" s="168"/>
      <c r="J58" s="58"/>
      <c r="K58" s="155"/>
      <c r="L58" s="161"/>
      <c r="M58" s="169"/>
      <c r="N58" s="143"/>
      <c r="O58" s="157"/>
      <c r="P58" s="156"/>
      <c r="Q58" s="129"/>
      <c r="R58" s="53"/>
      <c r="S58" s="8"/>
      <c r="T58" s="8"/>
      <c r="U58" s="8"/>
      <c r="V58" s="8"/>
      <c r="W58" s="8"/>
      <c r="X58" s="8"/>
      <c r="Y58" s="8"/>
      <c r="Z58" s="8"/>
    </row>
    <row r="59">
      <c r="A59" s="50"/>
      <c r="B59" s="51"/>
      <c r="C59" s="51"/>
      <c r="D59" s="23"/>
      <c r="E59" s="54"/>
      <c r="F59" s="54"/>
      <c r="G59" s="55"/>
      <c r="H59" s="56"/>
      <c r="I59" s="167"/>
      <c r="J59" s="58"/>
      <c r="K59" s="170"/>
      <c r="L59" s="161"/>
      <c r="M59" s="160"/>
      <c r="N59" s="62"/>
      <c r="O59" s="153"/>
      <c r="P59" s="156"/>
      <c r="Q59" s="129"/>
      <c r="R59" s="53"/>
      <c r="S59" s="8"/>
      <c r="T59" s="8"/>
      <c r="U59" s="8"/>
      <c r="V59" s="8"/>
      <c r="W59" s="8"/>
      <c r="X59" s="8"/>
      <c r="Y59" s="8"/>
      <c r="Z59" s="8"/>
    </row>
    <row r="60">
      <c r="A60" s="50"/>
      <c r="B60" s="51"/>
      <c r="C60" s="132"/>
      <c r="D60" s="23"/>
      <c r="E60" s="54"/>
      <c r="F60" s="54"/>
      <c r="G60" s="55"/>
      <c r="H60" s="56"/>
      <c r="I60" s="167"/>
      <c r="J60" s="58"/>
      <c r="K60" s="155"/>
      <c r="L60" s="166"/>
      <c r="M60" s="160"/>
      <c r="N60" s="74"/>
      <c r="O60" s="153"/>
      <c r="P60" s="156"/>
      <c r="Q60" s="129"/>
      <c r="R60" s="53"/>
      <c r="S60" s="8"/>
      <c r="T60" s="8"/>
      <c r="U60" s="8"/>
      <c r="V60" s="8"/>
      <c r="W60" s="8"/>
      <c r="X60" s="8"/>
      <c r="Y60" s="8"/>
      <c r="Z60" s="8"/>
    </row>
    <row r="61">
      <c r="A61" s="50"/>
      <c r="B61" s="78"/>
      <c r="C61" s="51"/>
      <c r="D61" s="23"/>
      <c r="E61" s="54"/>
      <c r="F61" s="54"/>
      <c r="G61" s="55"/>
      <c r="H61" s="56"/>
      <c r="I61" s="167"/>
      <c r="J61" s="58"/>
      <c r="K61" s="155"/>
      <c r="L61" s="161"/>
      <c r="M61" s="160"/>
      <c r="N61" s="74"/>
      <c r="O61" s="153"/>
      <c r="P61" s="156"/>
      <c r="Q61" s="129"/>
      <c r="R61" s="53"/>
      <c r="S61" s="8"/>
      <c r="T61" s="8"/>
      <c r="U61" s="8"/>
      <c r="V61" s="8"/>
      <c r="W61" s="8"/>
      <c r="X61" s="8"/>
      <c r="Y61" s="8"/>
      <c r="Z61" s="8"/>
    </row>
    <row r="62">
      <c r="A62" s="50"/>
      <c r="B62" s="51"/>
      <c r="C62" s="51"/>
      <c r="D62" s="23"/>
      <c r="E62" s="54"/>
      <c r="F62" s="54"/>
      <c r="G62" s="55"/>
      <c r="H62" s="56"/>
      <c r="I62" s="167"/>
      <c r="J62" s="89"/>
      <c r="K62" s="155"/>
      <c r="L62" s="171"/>
      <c r="M62" s="169"/>
      <c r="N62" s="74"/>
      <c r="O62" s="153"/>
      <c r="P62" s="156"/>
      <c r="Q62" s="128"/>
      <c r="R62" s="53"/>
      <c r="S62" s="8"/>
      <c r="T62" s="8"/>
      <c r="U62" s="8"/>
      <c r="V62" s="8"/>
      <c r="W62" s="8"/>
      <c r="X62" s="8"/>
      <c r="Y62" s="8"/>
      <c r="Z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58"/>
      <c r="K63" s="155"/>
      <c r="L63" s="171"/>
      <c r="M63" s="160"/>
      <c r="N63" s="74"/>
      <c r="O63" s="153"/>
      <c r="P63" s="156"/>
      <c r="Q63" s="129"/>
      <c r="R63" s="53"/>
      <c r="S63" s="8"/>
      <c r="T63" s="8"/>
      <c r="U63" s="8"/>
      <c r="V63" s="8"/>
      <c r="W63" s="8"/>
      <c r="X63" s="8"/>
      <c r="Y63" s="8"/>
      <c r="Z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9"/>
      <c r="L64" s="171"/>
      <c r="M64" s="169"/>
      <c r="N64" s="62"/>
      <c r="O64" s="153"/>
      <c r="P64" s="156"/>
      <c r="Q64" s="129"/>
      <c r="R64" s="53"/>
      <c r="S64" s="8"/>
      <c r="T64" s="8"/>
      <c r="U64" s="8"/>
      <c r="V64" s="8"/>
      <c r="W64" s="8"/>
      <c r="X64" s="8"/>
      <c r="Y64" s="8"/>
      <c r="Z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89"/>
      <c r="K65" s="159"/>
      <c r="L65" s="171"/>
      <c r="M65" s="169"/>
      <c r="N65" s="74"/>
      <c r="O65" s="153"/>
      <c r="P65" s="156"/>
      <c r="Q65" s="129"/>
      <c r="R65" s="172"/>
      <c r="S65" s="8"/>
      <c r="T65" s="8"/>
      <c r="U65" s="8"/>
      <c r="V65" s="8"/>
      <c r="W65" s="8"/>
      <c r="X65" s="8"/>
      <c r="Y65" s="8"/>
      <c r="Z65" s="8"/>
    </row>
    <row r="66">
      <c r="A66" s="50"/>
      <c r="B66" s="51"/>
      <c r="C66" s="51"/>
      <c r="D66" s="23"/>
      <c r="E66" s="54"/>
      <c r="F66" s="54"/>
      <c r="G66" s="55"/>
      <c r="H66" s="56"/>
      <c r="I66" s="168"/>
      <c r="J66" s="89"/>
      <c r="K66" s="155"/>
      <c r="L66" s="161"/>
      <c r="M66" s="169"/>
      <c r="N66" s="62"/>
      <c r="O66" s="153"/>
      <c r="P66" s="156"/>
      <c r="Q66" s="129"/>
      <c r="R66" s="53"/>
      <c r="S66" s="8"/>
      <c r="T66" s="8"/>
      <c r="U66" s="8"/>
      <c r="V66" s="8"/>
      <c r="W66" s="8"/>
      <c r="X66" s="8"/>
      <c r="Y66" s="8"/>
      <c r="Z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9"/>
      <c r="L67" s="166"/>
      <c r="M67" s="160"/>
      <c r="N67" s="74"/>
      <c r="O67" s="153"/>
      <c r="P67" s="156"/>
      <c r="Q67" s="129"/>
      <c r="R67" s="53"/>
      <c r="S67" s="8"/>
      <c r="T67" s="8"/>
      <c r="U67" s="8"/>
      <c r="V67" s="8"/>
      <c r="W67" s="8"/>
      <c r="X67" s="8"/>
      <c r="Y67" s="8"/>
      <c r="Z67" s="8"/>
    </row>
    <row r="68">
      <c r="A68" s="50"/>
      <c r="B68" s="51"/>
      <c r="C68" s="51"/>
      <c r="D68" s="23"/>
      <c r="E68" s="54"/>
      <c r="F68" s="54"/>
      <c r="G68" s="55"/>
      <c r="H68" s="56"/>
      <c r="I68" s="167"/>
      <c r="J68" s="89"/>
      <c r="K68" s="159"/>
      <c r="L68" s="150"/>
      <c r="M68" s="173"/>
      <c r="N68" s="74"/>
      <c r="O68" s="153"/>
      <c r="P68" s="156"/>
      <c r="Q68" s="129"/>
      <c r="R68" s="53"/>
      <c r="S68" s="8"/>
      <c r="T68" s="8"/>
      <c r="U68" s="8"/>
      <c r="V68" s="8"/>
      <c r="W68" s="8"/>
      <c r="X68" s="8"/>
      <c r="Y68" s="8"/>
      <c r="Z68" s="8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9"/>
      <c r="K69" s="155"/>
      <c r="L69" s="161"/>
      <c r="M69" s="169"/>
      <c r="N69" s="62"/>
      <c r="O69" s="153"/>
      <c r="P69" s="156"/>
      <c r="Q69" s="129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9"/>
      <c r="K70" s="159"/>
      <c r="L70" s="161"/>
      <c r="M70" s="169"/>
      <c r="N70" s="74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9"/>
      <c r="K71" s="178"/>
      <c r="L71" s="161"/>
      <c r="M71" s="169"/>
      <c r="N71" s="74"/>
      <c r="O71" s="153"/>
      <c r="P71" s="156"/>
      <c r="Q71" s="129"/>
      <c r="R71" s="66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9"/>
      <c r="L72" s="161"/>
      <c r="M72" s="169"/>
      <c r="N72" s="74"/>
      <c r="O72" s="153"/>
      <c r="P72" s="156"/>
      <c r="Q72" s="129"/>
      <c r="R72" s="53"/>
      <c r="S72" s="8"/>
      <c r="T72" s="8"/>
      <c r="U72" s="8"/>
      <c r="V72" s="8"/>
      <c r="W72" s="8"/>
      <c r="X72" s="8"/>
      <c r="Y72" s="8"/>
      <c r="Z72" s="8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4"/>
      <c r="O73" s="185"/>
      <c r="P73" s="18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9"/>
      <c r="K74" s="182"/>
      <c r="L74" s="183"/>
      <c r="M74" s="188"/>
      <c r="N74" s="143"/>
      <c r="O74" s="185"/>
      <c r="P74" s="186"/>
      <c r="Q74" s="129"/>
      <c r="R74" s="172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87"/>
      <c r="D75" s="174"/>
      <c r="E75" s="176"/>
      <c r="F75" s="54"/>
      <c r="G75" s="54"/>
      <c r="H75" s="56"/>
      <c r="I75" s="181"/>
      <c r="J75" s="89"/>
      <c r="K75" s="189"/>
      <c r="L75" s="183"/>
      <c r="M75" s="188"/>
      <c r="N75" s="74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70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172"/>
      <c r="S79" s="8"/>
      <c r="T79" s="8"/>
      <c r="U79" s="8"/>
      <c r="V79" s="8"/>
      <c r="W79" s="8"/>
      <c r="X79" s="8"/>
      <c r="Y79" s="8"/>
      <c r="Z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4"/>
      <c r="B95" s="2"/>
      <c r="C95" s="211"/>
      <c r="D95" s="212"/>
      <c r="E95" s="3"/>
      <c r="F95" s="213"/>
      <c r="G95" s="214"/>
      <c r="H95" s="4"/>
      <c r="I95" s="215"/>
      <c r="O95" s="216"/>
      <c r="P95" s="216"/>
      <c r="Q95" s="217"/>
      <c r="R95" s="218">
        <f>SUM(R7:R94)</f>
        <v>1347</v>
      </c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9"/>
      <c r="D96" s="220"/>
      <c r="E96" s="3"/>
      <c r="F96" s="221"/>
      <c r="G96" s="222"/>
      <c r="H96" s="1"/>
      <c r="I96" s="223" t="s">
        <v>27</v>
      </c>
      <c r="J96" s="224"/>
      <c r="O96" s="216"/>
      <c r="P96" s="216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4"/>
      <c r="B97" s="225"/>
      <c r="C97" s="17"/>
      <c r="D97" s="226"/>
      <c r="E97" s="227"/>
      <c r="F97" s="213"/>
      <c r="G97" s="3"/>
      <c r="H97" s="1"/>
      <c r="I97" s="180">
        <f>SUM(I7:I94)</f>
        <v>2025.5</v>
      </c>
      <c r="J97" s="228" t="s">
        <v>28</v>
      </c>
      <c r="K97" s="229"/>
      <c r="O97" s="230"/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213"/>
      <c r="G98" s="3"/>
      <c r="H98" s="1"/>
      <c r="I98" s="180">
        <f>SUM(I97*1%)</f>
        <v>20.255</v>
      </c>
      <c r="J98" s="231">
        <f>SUM(J7:J94)</f>
        <v>294</v>
      </c>
      <c r="K98" s="232" t="s">
        <v>23</v>
      </c>
      <c r="O98" s="233" t="s">
        <v>11</v>
      </c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3"/>
      <c r="G99" s="3"/>
      <c r="H99" s="1"/>
      <c r="I99" s="234"/>
      <c r="J99" s="87">
        <f>SUM(J98*1%)</f>
        <v>2.94</v>
      </c>
      <c r="K99" s="235" t="s">
        <v>29</v>
      </c>
      <c r="L99" s="236"/>
      <c r="O99" s="216"/>
      <c r="P99" s="216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8"/>
      <c r="J100" s="234"/>
      <c r="K100" s="231">
        <f>SUM(K7:K94)</f>
        <v>0</v>
      </c>
      <c r="L100" s="236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238" t="s">
        <v>30</v>
      </c>
      <c r="F101" s="238">
        <v>147.0</v>
      </c>
      <c r="G101" s="3"/>
      <c r="H101" s="1"/>
      <c r="I101" s="8"/>
      <c r="J101" s="8"/>
      <c r="K101" s="87">
        <f>SUM(K100*1%)</f>
        <v>0</v>
      </c>
      <c r="L101" s="240" t="s">
        <v>31</v>
      </c>
      <c r="M101" s="215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41" t="s">
        <v>32</v>
      </c>
      <c r="F102" s="242">
        <f>SUM(I97,J98,K100,L102,M103,N104,O107,P108,Q109)</f>
        <v>4482.5</v>
      </c>
      <c r="G102" s="3"/>
      <c r="H102" s="1"/>
      <c r="I102" s="8"/>
      <c r="J102" s="8"/>
      <c r="K102" s="18"/>
      <c r="L102" s="180">
        <f>SUM(L7:L94)</f>
        <v>0</v>
      </c>
      <c r="M102" s="243" t="s">
        <v>33</v>
      </c>
      <c r="N102" s="244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80">
        <f>SUM(L102*1%)</f>
        <v>0</v>
      </c>
      <c r="M103" s="180">
        <f>SUM(M7:M94)</f>
        <v>1103</v>
      </c>
      <c r="N103" s="245" t="s">
        <v>34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"/>
      <c r="M104" s="180">
        <f>SUM(M103*1%)</f>
        <v>11.03</v>
      </c>
      <c r="N104" s="180">
        <f>SUM(N7:N94)</f>
        <v>1060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46" t="s">
        <v>35</v>
      </c>
      <c r="F105" s="247">
        <f>SUM(I8,I9,I10,I14,I15,N18,I19,I21,N22,I28)</f>
        <v>1531.5</v>
      </c>
      <c r="G105" s="293">
        <f>SUM(N18)</f>
        <v>147</v>
      </c>
      <c r="H105" s="1"/>
      <c r="I105" s="8"/>
      <c r="J105" s="8"/>
      <c r="K105" s="1"/>
      <c r="L105" s="1"/>
      <c r="M105" s="8"/>
      <c r="N105" s="180">
        <f>SUM(N104*1%)</f>
        <v>10.6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9" t="s">
        <v>36</v>
      </c>
      <c r="F106" s="294">
        <f>SUM(M16,N17,M23,M24,M25,N26,N27,I31)</f>
        <v>1626</v>
      </c>
      <c r="G106" s="295"/>
      <c r="H106" s="1"/>
      <c r="I106" s="8"/>
      <c r="J106" s="8"/>
      <c r="K106" s="1"/>
      <c r="L106" s="1"/>
      <c r="M106" s="8"/>
      <c r="N106" s="18"/>
      <c r="O106" s="251" t="s">
        <v>37</v>
      </c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52" t="s">
        <v>38</v>
      </c>
      <c r="F107" s="275">
        <f>SUM(I12,I13,M20,J29)</f>
        <v>832</v>
      </c>
      <c r="G107" s="295"/>
      <c r="H107" s="1"/>
      <c r="I107" s="8"/>
      <c r="J107" s="8"/>
      <c r="K107" s="1"/>
      <c r="L107" s="1"/>
      <c r="M107" s="8"/>
      <c r="N107" s="18"/>
      <c r="O107" s="180">
        <f>SUM(O7:O94)</f>
        <v>0</v>
      </c>
      <c r="P107" s="253" t="s">
        <v>39</v>
      </c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180">
        <f>SUM(O107*2%)</f>
        <v>0</v>
      </c>
      <c r="P108" s="180">
        <f>SUM(P7:P94)</f>
        <v>0</v>
      </c>
      <c r="Q108" s="252" t="s">
        <v>38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180">
        <f>SUM(P108*2%)</f>
        <v>0</v>
      </c>
      <c r="Q109" s="254">
        <f>SUM(Q7:Q94)</f>
        <v>0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180">
        <f>SUM(Q109*2%)</f>
        <v>0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4:T14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12574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96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297" t="s">
        <v>25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69" t="s">
        <v>560</v>
      </c>
      <c r="D7" s="53" t="s">
        <v>75</v>
      </c>
      <c r="E7" s="54" t="s">
        <v>721</v>
      </c>
      <c r="F7" s="264" t="s">
        <v>722</v>
      </c>
      <c r="G7" s="55" t="s">
        <v>723</v>
      </c>
      <c r="H7" s="50" t="s">
        <v>97</v>
      </c>
      <c r="I7" s="57"/>
      <c r="J7" s="58"/>
      <c r="K7" s="59"/>
      <c r="L7" s="60">
        <v>294.0</v>
      </c>
      <c r="M7" s="61"/>
      <c r="N7" s="62"/>
      <c r="O7" s="63"/>
      <c r="P7" s="64"/>
      <c r="Q7" s="65"/>
      <c r="R7" s="53">
        <v>50.0</v>
      </c>
      <c r="S7" s="67" t="s">
        <v>24</v>
      </c>
      <c r="T7" s="68">
        <f>SUM(I7:I87)</f>
        <v>2449</v>
      </c>
      <c r="U7" s="8"/>
      <c r="V7" s="8"/>
      <c r="W7" s="8"/>
      <c r="X7" s="8"/>
      <c r="Y7" s="8"/>
      <c r="Z7" s="8"/>
    </row>
    <row r="8">
      <c r="A8" s="50" t="s">
        <v>41</v>
      </c>
      <c r="B8" s="51"/>
      <c r="C8" s="69" t="s">
        <v>724</v>
      </c>
      <c r="D8" s="53"/>
      <c r="E8" s="70"/>
      <c r="F8" s="264" t="s">
        <v>725</v>
      </c>
      <c r="G8" s="55" t="s">
        <v>726</v>
      </c>
      <c r="H8" s="50" t="s">
        <v>61</v>
      </c>
      <c r="I8" s="71"/>
      <c r="J8" s="58"/>
      <c r="K8" s="72"/>
      <c r="L8" s="73">
        <v>50.0</v>
      </c>
      <c r="M8" s="61"/>
      <c r="N8" s="74"/>
      <c r="O8" s="75"/>
      <c r="P8" s="76"/>
      <c r="Q8" s="77"/>
      <c r="R8" s="53">
        <v>50.0</v>
      </c>
      <c r="S8" s="39" t="s">
        <v>13</v>
      </c>
      <c r="T8" s="68">
        <f>SUM(J7:J87)</f>
        <v>2101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727</v>
      </c>
      <c r="D9" s="53" t="s">
        <v>54</v>
      </c>
      <c r="E9" s="70" t="s">
        <v>55</v>
      </c>
      <c r="F9" s="264" t="s">
        <v>728</v>
      </c>
      <c r="G9" s="55" t="s">
        <v>729</v>
      </c>
      <c r="H9" s="50" t="s">
        <v>38</v>
      </c>
      <c r="I9" s="71">
        <v>147.0</v>
      </c>
      <c r="J9" s="79"/>
      <c r="K9" s="72"/>
      <c r="L9" s="80"/>
      <c r="M9" s="61"/>
      <c r="N9" s="74"/>
      <c r="O9" s="75"/>
      <c r="P9" s="76"/>
      <c r="Q9" s="65"/>
      <c r="R9" s="53">
        <v>50.0</v>
      </c>
      <c r="S9" s="81" t="s">
        <v>14</v>
      </c>
      <c r="T9" s="82">
        <f>SUM(K7:K87)</f>
        <v>3937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730</v>
      </c>
      <c r="D10" s="53"/>
      <c r="E10" s="70"/>
      <c r="F10" s="298" t="s">
        <v>731</v>
      </c>
      <c r="G10" s="55" t="s">
        <v>732</v>
      </c>
      <c r="H10" s="50" t="s">
        <v>38</v>
      </c>
      <c r="I10" s="71"/>
      <c r="J10" s="58"/>
      <c r="K10" s="72">
        <v>1500.0</v>
      </c>
      <c r="L10" s="80"/>
      <c r="M10" s="61"/>
      <c r="N10" s="84"/>
      <c r="O10" s="85"/>
      <c r="P10" s="76"/>
      <c r="Q10" s="65"/>
      <c r="R10" s="269">
        <v>1500.0</v>
      </c>
      <c r="S10" s="86" t="s">
        <v>25</v>
      </c>
      <c r="T10" s="82">
        <f>SUM(L7:L87)</f>
        <v>1911</v>
      </c>
      <c r="U10" s="8"/>
      <c r="V10" s="8"/>
      <c r="W10" s="8"/>
      <c r="X10" s="8"/>
      <c r="Y10" s="8"/>
      <c r="Z10" s="8"/>
    </row>
    <row r="11">
      <c r="A11" s="50" t="s">
        <v>41</v>
      </c>
      <c r="B11" s="51"/>
      <c r="C11" s="83" t="s">
        <v>733</v>
      </c>
      <c r="D11" s="88"/>
      <c r="E11" s="70"/>
      <c r="F11" s="298" t="s">
        <v>734</v>
      </c>
      <c r="G11" s="55" t="s">
        <v>732</v>
      </c>
      <c r="H11" s="50" t="s">
        <v>38</v>
      </c>
      <c r="I11" s="57"/>
      <c r="J11" s="89"/>
      <c r="K11" s="72">
        <v>1500.0</v>
      </c>
      <c r="L11" s="90"/>
      <c r="M11" s="91"/>
      <c r="N11" s="62"/>
      <c r="O11" s="85"/>
      <c r="P11" s="92"/>
      <c r="Q11" s="93"/>
      <c r="R11" s="269">
        <v>1500.0</v>
      </c>
      <c r="S11" s="42" t="s">
        <v>16</v>
      </c>
      <c r="T11" s="82">
        <f>SUM(M7:M87)</f>
        <v>891</v>
      </c>
      <c r="U11" s="8"/>
      <c r="V11" s="8"/>
      <c r="W11" s="8"/>
      <c r="X11" s="8"/>
      <c r="Y11" s="8"/>
      <c r="Z11" s="8"/>
    </row>
    <row r="12">
      <c r="A12" s="50" t="s">
        <v>41</v>
      </c>
      <c r="B12" s="94"/>
      <c r="C12" s="83" t="s">
        <v>735</v>
      </c>
      <c r="D12" s="53" t="s">
        <v>103</v>
      </c>
      <c r="E12" s="70"/>
      <c r="F12" s="264" t="s">
        <v>736</v>
      </c>
      <c r="G12" s="55" t="s">
        <v>737</v>
      </c>
      <c r="H12" s="50" t="s">
        <v>61</v>
      </c>
      <c r="I12" s="57"/>
      <c r="J12" s="95"/>
      <c r="K12" s="72"/>
      <c r="L12" s="96"/>
      <c r="M12" s="61"/>
      <c r="N12" s="62"/>
      <c r="O12" s="299">
        <v>246.0</v>
      </c>
      <c r="P12" s="98"/>
      <c r="Q12" s="99"/>
      <c r="R12" s="269">
        <v>246.0</v>
      </c>
      <c r="S12" s="100" t="s">
        <v>17</v>
      </c>
      <c r="T12" s="68">
        <f>SUM(N7:N87)</f>
        <v>832</v>
      </c>
      <c r="U12" s="8"/>
      <c r="V12" s="8"/>
      <c r="W12" s="8"/>
      <c r="X12" s="8"/>
      <c r="Y12" s="8"/>
      <c r="Z12" s="8"/>
    </row>
    <row r="13" ht="15.75" customHeight="1">
      <c r="A13" s="50" t="s">
        <v>47</v>
      </c>
      <c r="B13" s="78"/>
      <c r="C13" s="69" t="s">
        <v>738</v>
      </c>
      <c r="D13" s="53" t="s">
        <v>28</v>
      </c>
      <c r="E13" s="70" t="s">
        <v>739</v>
      </c>
      <c r="F13" s="270" t="s">
        <v>740</v>
      </c>
      <c r="G13" s="55" t="s">
        <v>741</v>
      </c>
      <c r="H13" s="50" t="s">
        <v>61</v>
      </c>
      <c r="I13" s="71"/>
      <c r="J13" s="58"/>
      <c r="K13" s="59"/>
      <c r="L13" s="90"/>
      <c r="M13" s="61"/>
      <c r="N13" s="84">
        <v>244.0</v>
      </c>
      <c r="O13" s="75"/>
      <c r="P13" s="92"/>
      <c r="Q13" s="99"/>
      <c r="R13" s="102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41</v>
      </c>
      <c r="B14" s="51"/>
      <c r="C14" s="83" t="s">
        <v>742</v>
      </c>
      <c r="D14" s="53" t="s">
        <v>116</v>
      </c>
      <c r="E14" s="70"/>
      <c r="F14" s="264" t="s">
        <v>743</v>
      </c>
      <c r="G14" s="55" t="s">
        <v>744</v>
      </c>
      <c r="H14" s="50" t="s">
        <v>61</v>
      </c>
      <c r="I14" s="71"/>
      <c r="J14" s="58"/>
      <c r="K14" s="72"/>
      <c r="L14" s="90"/>
      <c r="M14" s="61">
        <v>294.0</v>
      </c>
      <c r="N14" s="84"/>
      <c r="O14" s="85"/>
      <c r="P14" s="105"/>
      <c r="Q14" s="99"/>
      <c r="R14" s="53">
        <v>50.0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745</v>
      </c>
      <c r="D15" s="53" t="s">
        <v>166</v>
      </c>
      <c r="E15" s="70"/>
      <c r="F15" s="264" t="s">
        <v>746</v>
      </c>
      <c r="G15" s="55" t="s">
        <v>747</v>
      </c>
      <c r="H15" s="50" t="s">
        <v>97</v>
      </c>
      <c r="I15" s="71">
        <v>147.0</v>
      </c>
      <c r="J15" s="58"/>
      <c r="K15" s="72"/>
      <c r="L15" s="90"/>
      <c r="M15" s="61"/>
      <c r="N15" s="62"/>
      <c r="O15" s="85"/>
      <c r="P15" s="92"/>
      <c r="Q15" s="106"/>
      <c r="R15" s="53">
        <v>50.0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748</v>
      </c>
      <c r="D16" s="53" t="s">
        <v>166</v>
      </c>
      <c r="E16" s="108" t="s">
        <v>138</v>
      </c>
      <c r="F16" s="264" t="s">
        <v>749</v>
      </c>
      <c r="G16" s="55" t="s">
        <v>750</v>
      </c>
      <c r="H16" s="50" t="s">
        <v>97</v>
      </c>
      <c r="I16" s="71"/>
      <c r="J16" s="58">
        <v>147.0</v>
      </c>
      <c r="K16" s="72"/>
      <c r="L16" s="90"/>
      <c r="M16" s="109"/>
      <c r="N16" s="62"/>
      <c r="O16" s="85"/>
      <c r="P16" s="92"/>
      <c r="Q16" s="99"/>
      <c r="R16" s="53">
        <v>50.0</v>
      </c>
      <c r="S16" s="110" t="s">
        <v>18</v>
      </c>
      <c r="T16" s="82">
        <f>SUM(O7:O79)</f>
        <v>453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751</v>
      </c>
      <c r="D17" s="53" t="s">
        <v>49</v>
      </c>
      <c r="E17" s="111" t="s">
        <v>752</v>
      </c>
      <c r="F17" s="264" t="s">
        <v>753</v>
      </c>
      <c r="G17" s="55" t="s">
        <v>754</v>
      </c>
      <c r="H17" s="50" t="s">
        <v>38</v>
      </c>
      <c r="I17" s="71">
        <v>294.0</v>
      </c>
      <c r="J17" s="89"/>
      <c r="K17" s="72"/>
      <c r="L17" s="80"/>
      <c r="M17" s="61"/>
      <c r="N17" s="84"/>
      <c r="O17" s="85"/>
      <c r="P17" s="92"/>
      <c r="Q17" s="93"/>
      <c r="R17" s="53">
        <v>50.0</v>
      </c>
      <c r="S17" s="112" t="s">
        <v>19</v>
      </c>
      <c r="T17" s="82">
        <f>SUM(P7:P87)</f>
        <v>0</v>
      </c>
      <c r="U17" s="8"/>
      <c r="V17" s="8"/>
      <c r="W17" s="8"/>
      <c r="X17" s="8"/>
      <c r="Y17" s="8"/>
      <c r="Z17" s="8"/>
    </row>
    <row r="18">
      <c r="A18" s="50" t="s">
        <v>41</v>
      </c>
      <c r="B18" s="78"/>
      <c r="C18" s="83" t="s">
        <v>755</v>
      </c>
      <c r="D18" s="53" t="s">
        <v>49</v>
      </c>
      <c r="E18" s="70"/>
      <c r="F18" s="264" t="s">
        <v>756</v>
      </c>
      <c r="G18" s="55" t="s">
        <v>757</v>
      </c>
      <c r="H18" s="50" t="s">
        <v>38</v>
      </c>
      <c r="I18" s="71"/>
      <c r="J18" s="79"/>
      <c r="K18" s="72"/>
      <c r="L18" s="90">
        <v>244.0</v>
      </c>
      <c r="M18" s="61"/>
      <c r="N18" s="62"/>
      <c r="O18" s="85"/>
      <c r="P18" s="92"/>
      <c r="Q18" s="99"/>
      <c r="R18" s="53">
        <v>100.0</v>
      </c>
      <c r="S18" s="113" t="s">
        <v>20</v>
      </c>
      <c r="T18" s="114">
        <f>SUM(Q7:Q87)</f>
        <v>0</v>
      </c>
      <c r="U18" s="8"/>
      <c r="V18" s="8"/>
      <c r="W18" s="8"/>
      <c r="X18" s="8"/>
      <c r="Y18" s="8"/>
      <c r="Z18" s="8"/>
    </row>
    <row r="19">
      <c r="A19" s="50" t="s">
        <v>41</v>
      </c>
      <c r="B19" s="51"/>
      <c r="C19" s="83" t="s">
        <v>758</v>
      </c>
      <c r="D19" s="53" t="s">
        <v>43</v>
      </c>
      <c r="E19" s="70"/>
      <c r="F19" s="264" t="s">
        <v>759</v>
      </c>
      <c r="G19" s="55" t="s">
        <v>760</v>
      </c>
      <c r="H19" s="50" t="s">
        <v>97</v>
      </c>
      <c r="I19" s="71"/>
      <c r="J19" s="115"/>
      <c r="K19" s="72"/>
      <c r="L19" s="90">
        <v>294.0</v>
      </c>
      <c r="M19" s="61"/>
      <c r="N19" s="62"/>
      <c r="O19" s="85"/>
      <c r="P19" s="92"/>
      <c r="Q19" s="93"/>
      <c r="R19" s="53">
        <v>100.0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761</v>
      </c>
      <c r="D20" s="53" t="s">
        <v>43</v>
      </c>
      <c r="E20" s="70" t="s">
        <v>762</v>
      </c>
      <c r="F20" s="264" t="s">
        <v>763</v>
      </c>
      <c r="G20" s="55" t="s">
        <v>764</v>
      </c>
      <c r="H20" s="50" t="s">
        <v>97</v>
      </c>
      <c r="I20" s="71">
        <v>294.0</v>
      </c>
      <c r="J20" s="58"/>
      <c r="K20" s="117"/>
      <c r="L20" s="90"/>
      <c r="M20" s="61"/>
      <c r="N20" s="74"/>
      <c r="O20" s="75"/>
      <c r="P20" s="92"/>
      <c r="Q20" s="99"/>
      <c r="R20" s="53">
        <v>50.0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765</v>
      </c>
      <c r="D21" s="53" t="s">
        <v>43</v>
      </c>
      <c r="E21" s="111" t="s">
        <v>766</v>
      </c>
      <c r="F21" s="264" t="s">
        <v>767</v>
      </c>
      <c r="G21" s="55" t="s">
        <v>768</v>
      </c>
      <c r="H21" s="50" t="s">
        <v>97</v>
      </c>
      <c r="I21" s="71"/>
      <c r="J21" s="58">
        <v>147.0</v>
      </c>
      <c r="K21" s="117"/>
      <c r="L21" s="90"/>
      <c r="M21" s="61"/>
      <c r="N21" s="62"/>
      <c r="O21" s="85"/>
      <c r="P21" s="92"/>
      <c r="Q21" s="99"/>
      <c r="R21" s="280">
        <v>147.0</v>
      </c>
      <c r="S21" s="119">
        <f>SUM(F103)</f>
        <v>12574</v>
      </c>
      <c r="T21" s="8"/>
      <c r="U21" s="8"/>
      <c r="V21" s="8"/>
      <c r="W21" s="8"/>
      <c r="X21" s="8"/>
      <c r="Y21" s="8"/>
      <c r="Z21" s="8"/>
    </row>
    <row r="22">
      <c r="A22" s="50" t="s">
        <v>41</v>
      </c>
      <c r="B22" s="51"/>
      <c r="C22" s="83" t="s">
        <v>42</v>
      </c>
      <c r="D22" s="53" t="s">
        <v>28</v>
      </c>
      <c r="E22" s="70"/>
      <c r="F22" s="264" t="s">
        <v>769</v>
      </c>
      <c r="G22" s="55" t="s">
        <v>770</v>
      </c>
      <c r="H22" s="50" t="s">
        <v>38</v>
      </c>
      <c r="I22" s="71"/>
      <c r="J22" s="58"/>
      <c r="K22" s="72"/>
      <c r="L22" s="120"/>
      <c r="M22" s="61"/>
      <c r="N22" s="62"/>
      <c r="O22" s="85"/>
      <c r="P22" s="92"/>
      <c r="Q22" s="93" t="s">
        <v>85</v>
      </c>
      <c r="R22" s="53" t="s">
        <v>42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41</v>
      </c>
      <c r="B23" s="51"/>
      <c r="C23" s="83" t="s">
        <v>42</v>
      </c>
      <c r="D23" s="53" t="s">
        <v>54</v>
      </c>
      <c r="E23" s="70"/>
      <c r="F23" s="264" t="s">
        <v>771</v>
      </c>
      <c r="G23" s="55" t="s">
        <v>772</v>
      </c>
      <c r="H23" s="50" t="s">
        <v>97</v>
      </c>
      <c r="I23" s="71"/>
      <c r="J23" s="58"/>
      <c r="K23" s="72" t="s">
        <v>46</v>
      </c>
      <c r="L23" s="120"/>
      <c r="M23" s="61"/>
      <c r="N23" s="62"/>
      <c r="O23" s="85"/>
      <c r="P23" s="92"/>
      <c r="Q23" s="99"/>
      <c r="R23" s="53" t="s">
        <v>42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773</v>
      </c>
      <c r="D24" s="53" t="s">
        <v>54</v>
      </c>
      <c r="E24" s="70" t="s">
        <v>774</v>
      </c>
      <c r="F24" s="264" t="s">
        <v>775</v>
      </c>
      <c r="G24" s="55" t="s">
        <v>776</v>
      </c>
      <c r="H24" s="50" t="s">
        <v>38</v>
      </c>
      <c r="I24" s="71">
        <v>147.0</v>
      </c>
      <c r="J24" s="58"/>
      <c r="K24" s="72"/>
      <c r="L24" s="80"/>
      <c r="M24" s="61"/>
      <c r="N24" s="62"/>
      <c r="O24" s="121"/>
      <c r="P24" s="92"/>
      <c r="Q24" s="93"/>
      <c r="R24" s="53">
        <v>50.0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3" t="s">
        <v>777</v>
      </c>
      <c r="D25" s="88"/>
      <c r="E25" s="70"/>
      <c r="F25" s="264" t="s">
        <v>778</v>
      </c>
      <c r="G25" s="55" t="s">
        <v>779</v>
      </c>
      <c r="H25" s="56"/>
      <c r="I25" s="71"/>
      <c r="J25" s="58"/>
      <c r="K25" s="72">
        <v>75.0</v>
      </c>
      <c r="L25" s="90"/>
      <c r="M25" s="122"/>
      <c r="N25" s="62"/>
      <c r="O25" s="75"/>
      <c r="P25" s="92"/>
      <c r="Q25" s="123"/>
      <c r="R25" s="269">
        <v>75.0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780</v>
      </c>
      <c r="D26" s="53" t="s">
        <v>28</v>
      </c>
      <c r="E26" s="70"/>
      <c r="F26" s="264" t="s">
        <v>781</v>
      </c>
      <c r="G26" s="55" t="s">
        <v>782</v>
      </c>
      <c r="H26" s="50" t="s">
        <v>61</v>
      </c>
      <c r="I26" s="124"/>
      <c r="J26" s="58">
        <v>294.0</v>
      </c>
      <c r="K26" s="72"/>
      <c r="L26" s="80"/>
      <c r="M26" s="61"/>
      <c r="N26" s="62"/>
      <c r="O26" s="85"/>
      <c r="P26" s="105"/>
      <c r="Q26" s="99"/>
      <c r="R26" s="53">
        <v>100.0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41</v>
      </c>
      <c r="B27" s="51"/>
      <c r="C27" s="132" t="s">
        <v>42</v>
      </c>
      <c r="D27" s="53" t="s">
        <v>54</v>
      </c>
      <c r="E27" s="70"/>
      <c r="F27" s="264" t="s">
        <v>783</v>
      </c>
      <c r="G27" s="55" t="s">
        <v>784</v>
      </c>
      <c r="H27" s="50" t="s">
        <v>38</v>
      </c>
      <c r="I27" s="71"/>
      <c r="J27" s="79"/>
      <c r="K27" s="72" t="s">
        <v>133</v>
      </c>
      <c r="L27" s="80"/>
      <c r="M27" s="125"/>
      <c r="N27" s="62"/>
      <c r="O27" s="85"/>
      <c r="P27" s="105"/>
      <c r="Q27" s="93"/>
      <c r="R27" s="53" t="s">
        <v>42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78"/>
      <c r="C28" s="83" t="s">
        <v>785</v>
      </c>
      <c r="D28" s="53" t="s">
        <v>58</v>
      </c>
      <c r="E28" s="70"/>
      <c r="F28" s="264" t="s">
        <v>786</v>
      </c>
      <c r="G28" s="55" t="s">
        <v>787</v>
      </c>
      <c r="H28" s="50" t="s">
        <v>97</v>
      </c>
      <c r="I28" s="57">
        <v>147.0</v>
      </c>
      <c r="J28" s="58"/>
      <c r="K28" s="126"/>
      <c r="L28" s="80"/>
      <c r="M28" s="125"/>
      <c r="N28" s="74"/>
      <c r="O28" s="85"/>
      <c r="P28" s="105"/>
      <c r="Q28" s="93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788</v>
      </c>
      <c r="D29" s="53" t="s">
        <v>58</v>
      </c>
      <c r="E29" s="70" t="s">
        <v>789</v>
      </c>
      <c r="F29" s="264" t="s">
        <v>790</v>
      </c>
      <c r="G29" s="55" t="s">
        <v>791</v>
      </c>
      <c r="H29" s="50" t="s">
        <v>97</v>
      </c>
      <c r="I29" s="71">
        <v>147.0</v>
      </c>
      <c r="J29" s="58"/>
      <c r="K29" s="117"/>
      <c r="L29" s="90"/>
      <c r="M29" s="61"/>
      <c r="N29" s="62"/>
      <c r="O29" s="85"/>
      <c r="P29" s="105"/>
      <c r="Q29" s="128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41</v>
      </c>
      <c r="B30" s="78"/>
      <c r="C30" s="83" t="s">
        <v>792</v>
      </c>
      <c r="D30" s="53" t="s">
        <v>166</v>
      </c>
      <c r="E30" s="70"/>
      <c r="F30" s="264" t="s">
        <v>793</v>
      </c>
      <c r="G30" s="55" t="s">
        <v>794</v>
      </c>
      <c r="H30" s="50" t="s">
        <v>97</v>
      </c>
      <c r="I30" s="127"/>
      <c r="J30" s="58"/>
      <c r="K30" s="72">
        <v>147.0</v>
      </c>
      <c r="L30" s="120"/>
      <c r="M30" s="61"/>
      <c r="N30" s="62"/>
      <c r="O30" s="75"/>
      <c r="P30" s="92"/>
      <c r="Q30" s="129"/>
      <c r="R30" s="53">
        <v>50.0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41</v>
      </c>
      <c r="B31" s="78"/>
      <c r="C31" s="69" t="s">
        <v>795</v>
      </c>
      <c r="D31" s="53" t="s">
        <v>166</v>
      </c>
      <c r="E31" s="70"/>
      <c r="F31" s="264" t="s">
        <v>796</v>
      </c>
      <c r="G31" s="55" t="s">
        <v>797</v>
      </c>
      <c r="H31" s="50" t="s">
        <v>97</v>
      </c>
      <c r="I31" s="71"/>
      <c r="J31" s="58"/>
      <c r="K31" s="72"/>
      <c r="L31" s="90"/>
      <c r="M31" s="122">
        <v>150.0</v>
      </c>
      <c r="N31" s="62"/>
      <c r="O31" s="85"/>
      <c r="P31" s="92"/>
      <c r="Q31" s="129"/>
      <c r="R31" s="269">
        <v>150.0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41</v>
      </c>
      <c r="B32" s="51"/>
      <c r="C32" s="69" t="s">
        <v>42</v>
      </c>
      <c r="D32" s="88"/>
      <c r="E32" s="70"/>
      <c r="F32" s="264" t="s">
        <v>798</v>
      </c>
      <c r="G32" s="55" t="s">
        <v>799</v>
      </c>
      <c r="H32" s="56"/>
      <c r="I32" s="71"/>
      <c r="J32" s="79"/>
      <c r="K32" s="72" t="s">
        <v>46</v>
      </c>
      <c r="L32" s="90"/>
      <c r="M32" s="61"/>
      <c r="N32" s="62"/>
      <c r="O32" s="130"/>
      <c r="P32" s="131"/>
      <c r="Q32" s="129"/>
      <c r="R32" s="53" t="s">
        <v>42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132"/>
      <c r="C33" s="69" t="s">
        <v>800</v>
      </c>
      <c r="D33" s="53" t="s">
        <v>116</v>
      </c>
      <c r="E33" s="70"/>
      <c r="F33" s="264" t="s">
        <v>801</v>
      </c>
      <c r="G33" s="55" t="s">
        <v>797</v>
      </c>
      <c r="H33" s="50" t="s">
        <v>97</v>
      </c>
      <c r="I33" s="71"/>
      <c r="J33" s="58"/>
      <c r="K33" s="72"/>
      <c r="L33" s="80"/>
      <c r="M33" s="61">
        <v>150.0</v>
      </c>
      <c r="N33" s="84"/>
      <c r="O33" s="130"/>
      <c r="P33" s="131"/>
      <c r="Q33" s="129"/>
      <c r="R33" s="269">
        <v>150.0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41</v>
      </c>
      <c r="B34" s="51"/>
      <c r="C34" s="69" t="s">
        <v>800</v>
      </c>
      <c r="D34" s="53" t="s">
        <v>130</v>
      </c>
      <c r="E34" s="133"/>
      <c r="F34" s="278" t="s">
        <v>802</v>
      </c>
      <c r="G34" s="55" t="s">
        <v>797</v>
      </c>
      <c r="H34" s="50" t="s">
        <v>97</v>
      </c>
      <c r="I34" s="71"/>
      <c r="J34" s="58"/>
      <c r="K34" s="135"/>
      <c r="L34" s="90"/>
      <c r="M34" s="61">
        <v>150.0</v>
      </c>
      <c r="N34" s="62"/>
      <c r="O34" s="130"/>
      <c r="P34" s="131"/>
      <c r="Q34" s="128"/>
      <c r="R34" s="269">
        <v>150.0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803</v>
      </c>
      <c r="D35" s="53"/>
      <c r="E35" s="70"/>
      <c r="F35" s="264" t="s">
        <v>804</v>
      </c>
      <c r="G35" s="55" t="s">
        <v>805</v>
      </c>
      <c r="H35" s="50" t="s">
        <v>61</v>
      </c>
      <c r="I35" s="71"/>
      <c r="J35" s="58"/>
      <c r="K35" s="135"/>
      <c r="L35" s="90"/>
      <c r="M35" s="61"/>
      <c r="N35" s="62"/>
      <c r="O35" s="141">
        <v>147.0</v>
      </c>
      <c r="P35" s="131"/>
      <c r="Q35" s="129"/>
      <c r="R35" s="53">
        <v>50.0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47</v>
      </c>
      <c r="B36" s="51"/>
      <c r="C36" s="151" t="s">
        <v>42</v>
      </c>
      <c r="D36" s="53" t="s">
        <v>58</v>
      </c>
      <c r="E36" s="108"/>
      <c r="F36" s="264" t="s">
        <v>806</v>
      </c>
      <c r="G36" s="55" t="s">
        <v>132</v>
      </c>
      <c r="H36" s="50" t="s">
        <v>38</v>
      </c>
      <c r="I36" s="71"/>
      <c r="J36" s="58" t="s">
        <v>133</v>
      </c>
      <c r="K36" s="117"/>
      <c r="L36" s="90"/>
      <c r="M36" s="61"/>
      <c r="N36" s="74"/>
      <c r="O36" s="130"/>
      <c r="P36" s="138"/>
      <c r="Q36" s="129"/>
      <c r="R36" s="53" t="s">
        <v>42</v>
      </c>
      <c r="S36" s="8"/>
      <c r="T36" s="8"/>
      <c r="U36" s="8"/>
      <c r="V36" s="8"/>
      <c r="W36" s="8"/>
      <c r="X36" s="8"/>
      <c r="Y36" s="8"/>
      <c r="Z36" s="8"/>
    </row>
    <row r="37">
      <c r="A37" s="50"/>
      <c r="B37" s="51"/>
      <c r="C37" s="151" t="s">
        <v>42</v>
      </c>
      <c r="D37" s="53" t="s">
        <v>71</v>
      </c>
      <c r="E37" s="70"/>
      <c r="F37" s="264" t="s">
        <v>807</v>
      </c>
      <c r="G37" s="54" t="s">
        <v>808</v>
      </c>
      <c r="H37" s="50" t="s">
        <v>38</v>
      </c>
      <c r="I37" s="71" t="s">
        <v>263</v>
      </c>
      <c r="J37" s="58"/>
      <c r="K37" s="59"/>
      <c r="L37" s="90"/>
      <c r="M37" s="61"/>
      <c r="N37" s="84"/>
      <c r="O37" s="130"/>
      <c r="P37" s="131"/>
      <c r="Q37" s="129"/>
      <c r="R37" s="53" t="s">
        <v>42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41</v>
      </c>
      <c r="B38" s="78"/>
      <c r="C38" s="151" t="s">
        <v>809</v>
      </c>
      <c r="D38" s="53" t="s">
        <v>28</v>
      </c>
      <c r="E38" s="70" t="s">
        <v>810</v>
      </c>
      <c r="F38" s="264" t="s">
        <v>811</v>
      </c>
      <c r="G38" s="54" t="s">
        <v>812</v>
      </c>
      <c r="H38" s="50" t="s">
        <v>61</v>
      </c>
      <c r="I38" s="57"/>
      <c r="J38" s="58"/>
      <c r="K38" s="72">
        <v>147.0</v>
      </c>
      <c r="L38" s="90"/>
      <c r="M38" s="61"/>
      <c r="N38" s="62"/>
      <c r="O38" s="130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47</v>
      </c>
      <c r="B39" s="78"/>
      <c r="C39" s="69" t="s">
        <v>813</v>
      </c>
      <c r="D39" s="53" t="s">
        <v>116</v>
      </c>
      <c r="E39" s="70" t="s">
        <v>814</v>
      </c>
      <c r="F39" s="270" t="s">
        <v>815</v>
      </c>
      <c r="G39" s="54" t="s">
        <v>816</v>
      </c>
      <c r="H39" s="50" t="s">
        <v>61</v>
      </c>
      <c r="I39" s="57">
        <v>147.0</v>
      </c>
      <c r="J39" s="58"/>
      <c r="K39" s="72"/>
      <c r="L39" s="90"/>
      <c r="M39" s="61"/>
      <c r="N39" s="62"/>
      <c r="O39" s="141"/>
      <c r="P39" s="131"/>
      <c r="Q39" s="128"/>
      <c r="R39" s="53">
        <v>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78"/>
      <c r="C40" s="69" t="s">
        <v>817</v>
      </c>
      <c r="D40" s="53" t="s">
        <v>116</v>
      </c>
      <c r="E40" s="70" t="s">
        <v>818</v>
      </c>
      <c r="F40" s="271" t="s">
        <v>819</v>
      </c>
      <c r="G40" s="55" t="s">
        <v>820</v>
      </c>
      <c r="H40" s="50" t="s">
        <v>61</v>
      </c>
      <c r="I40" s="71"/>
      <c r="J40" s="58">
        <v>120.0</v>
      </c>
      <c r="K40" s="72"/>
      <c r="L40" s="80"/>
      <c r="M40" s="61"/>
      <c r="N40" s="74"/>
      <c r="O40" s="130"/>
      <c r="P40" s="131"/>
      <c r="Q40" s="128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821</v>
      </c>
      <c r="D41" s="53" t="s">
        <v>116</v>
      </c>
      <c r="E41" s="70" t="s">
        <v>822</v>
      </c>
      <c r="F41" s="264" t="s">
        <v>823</v>
      </c>
      <c r="G41" s="55" t="s">
        <v>824</v>
      </c>
      <c r="H41" s="50" t="s">
        <v>61</v>
      </c>
      <c r="I41" s="71">
        <v>244.0</v>
      </c>
      <c r="J41" s="58"/>
      <c r="K41" s="72"/>
      <c r="L41" s="90"/>
      <c r="M41" s="61"/>
      <c r="N41" s="143"/>
      <c r="O41" s="130"/>
      <c r="P41" s="131"/>
      <c r="Q41" s="129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69" t="s">
        <v>825</v>
      </c>
      <c r="D42" s="53"/>
      <c r="E42" s="70"/>
      <c r="F42" s="264" t="s">
        <v>826</v>
      </c>
      <c r="G42" s="53" t="s">
        <v>827</v>
      </c>
      <c r="H42" s="56"/>
      <c r="I42" s="127"/>
      <c r="J42" s="58"/>
      <c r="K42" s="72">
        <v>50.0</v>
      </c>
      <c r="L42" s="90"/>
      <c r="M42" s="61"/>
      <c r="N42" s="62"/>
      <c r="O42" s="130"/>
      <c r="P42" s="131"/>
      <c r="Q42" s="128"/>
      <c r="R42" s="269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41</v>
      </c>
      <c r="B43" s="51"/>
      <c r="C43" s="83" t="s">
        <v>567</v>
      </c>
      <c r="D43" s="53" t="s">
        <v>166</v>
      </c>
      <c r="E43" s="70"/>
      <c r="F43" s="264" t="s">
        <v>828</v>
      </c>
      <c r="G43" s="55" t="s">
        <v>829</v>
      </c>
      <c r="H43" s="50" t="s">
        <v>97</v>
      </c>
      <c r="I43" s="71"/>
      <c r="J43" s="58"/>
      <c r="K43" s="59"/>
      <c r="L43" s="144">
        <v>294.0</v>
      </c>
      <c r="M43" s="122"/>
      <c r="N43" s="62"/>
      <c r="O43" s="130"/>
      <c r="P43" s="131"/>
      <c r="Q43" s="129"/>
      <c r="R43" s="53">
        <v>100.0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69" t="s">
        <v>830</v>
      </c>
      <c r="D44" s="53" t="s">
        <v>130</v>
      </c>
      <c r="E44" s="70" t="s">
        <v>831</v>
      </c>
      <c r="F44" s="264" t="s">
        <v>832</v>
      </c>
      <c r="G44" s="55" t="s">
        <v>833</v>
      </c>
      <c r="H44" s="50" t="s">
        <v>38</v>
      </c>
      <c r="I44" s="71"/>
      <c r="J44" s="89"/>
      <c r="K44" s="72"/>
      <c r="L44" s="145"/>
      <c r="M44" s="61"/>
      <c r="N44" s="62">
        <v>294.0</v>
      </c>
      <c r="O44" s="130"/>
      <c r="P44" s="131"/>
      <c r="Q44" s="129"/>
      <c r="R44" s="53">
        <v>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78"/>
      <c r="C45" s="272" t="s">
        <v>834</v>
      </c>
      <c r="D45" s="88"/>
      <c r="E45" s="70"/>
      <c r="F45" s="273" t="s">
        <v>835</v>
      </c>
      <c r="G45" s="142" t="s">
        <v>836</v>
      </c>
      <c r="H45" s="50" t="s">
        <v>61</v>
      </c>
      <c r="I45" s="148"/>
      <c r="J45" s="58"/>
      <c r="K45" s="72"/>
      <c r="L45" s="144"/>
      <c r="M45" s="61"/>
      <c r="N45" s="62"/>
      <c r="O45" s="141">
        <v>60.0</v>
      </c>
      <c r="P45" s="138"/>
      <c r="Q45" s="129"/>
      <c r="R45" s="269">
        <v>60.0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78"/>
      <c r="C46" s="83" t="s">
        <v>837</v>
      </c>
      <c r="D46" s="53" t="s">
        <v>130</v>
      </c>
      <c r="E46" s="111"/>
      <c r="F46" s="264" t="s">
        <v>838</v>
      </c>
      <c r="G46" s="55" t="s">
        <v>839</v>
      </c>
      <c r="H46" s="50" t="s">
        <v>38</v>
      </c>
      <c r="I46" s="71">
        <v>147.0</v>
      </c>
      <c r="J46" s="58"/>
      <c r="K46" s="72"/>
      <c r="L46" s="149"/>
      <c r="M46" s="61"/>
      <c r="N46" s="62"/>
      <c r="O46" s="130"/>
      <c r="P46" s="138"/>
      <c r="Q46" s="99"/>
      <c r="R46" s="53">
        <v>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51"/>
      <c r="C47" s="83" t="s">
        <v>840</v>
      </c>
      <c r="D47" s="53" t="s">
        <v>166</v>
      </c>
      <c r="E47" s="111"/>
      <c r="F47" s="264" t="s">
        <v>841</v>
      </c>
      <c r="G47" s="55" t="s">
        <v>842</v>
      </c>
      <c r="H47" s="50" t="s">
        <v>97</v>
      </c>
      <c r="I47" s="57"/>
      <c r="J47" s="58"/>
      <c r="K47" s="72">
        <v>147.0</v>
      </c>
      <c r="L47" s="150"/>
      <c r="M47" s="125"/>
      <c r="N47" s="62"/>
      <c r="O47" s="141"/>
      <c r="P47" s="131"/>
      <c r="Q47" s="99"/>
      <c r="R47" s="53">
        <v>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151" t="s">
        <v>843</v>
      </c>
      <c r="D48" s="53" t="s">
        <v>166</v>
      </c>
      <c r="E48" s="70" t="s">
        <v>844</v>
      </c>
      <c r="F48" s="264" t="s">
        <v>845</v>
      </c>
      <c r="G48" s="55" t="s">
        <v>443</v>
      </c>
      <c r="H48" s="50" t="s">
        <v>97</v>
      </c>
      <c r="I48" s="71"/>
      <c r="J48" s="89"/>
      <c r="K48" s="72"/>
      <c r="L48" s="150"/>
      <c r="M48" s="61"/>
      <c r="N48" s="62">
        <v>294.0</v>
      </c>
      <c r="O48" s="130"/>
      <c r="P48" s="131"/>
      <c r="Q48" s="93"/>
      <c r="R48" s="53">
        <v>100.0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51"/>
      <c r="C49" s="69" t="s">
        <v>846</v>
      </c>
      <c r="D49" s="53" t="s">
        <v>28</v>
      </c>
      <c r="E49" s="70" t="s">
        <v>847</v>
      </c>
      <c r="F49" s="279" t="s">
        <v>848</v>
      </c>
      <c r="G49" s="55" t="s">
        <v>849</v>
      </c>
      <c r="H49" s="50" t="s">
        <v>61</v>
      </c>
      <c r="I49" s="71"/>
      <c r="J49" s="58">
        <v>147.0</v>
      </c>
      <c r="K49" s="135"/>
      <c r="L49" s="150"/>
      <c r="M49" s="61"/>
      <c r="N49" s="74"/>
      <c r="O49" s="153"/>
      <c r="P49" s="154"/>
      <c r="Q49" s="99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78"/>
      <c r="C50" s="69" t="s">
        <v>850</v>
      </c>
      <c r="D50" s="53" t="s">
        <v>28</v>
      </c>
      <c r="E50" s="108" t="s">
        <v>851</v>
      </c>
      <c r="F50" s="264" t="s">
        <v>852</v>
      </c>
      <c r="G50" s="54" t="s">
        <v>853</v>
      </c>
      <c r="H50" s="50" t="s">
        <v>61</v>
      </c>
      <c r="I50" s="71"/>
      <c r="J50" s="58">
        <v>147.0</v>
      </c>
      <c r="K50" s="155"/>
      <c r="L50" s="150"/>
      <c r="M50" s="61"/>
      <c r="N50" s="62"/>
      <c r="O50" s="153"/>
      <c r="P50" s="156"/>
      <c r="Q50" s="128"/>
      <c r="R50" s="53">
        <v>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47</v>
      </c>
      <c r="B51" s="51"/>
      <c r="C51" s="69" t="s">
        <v>854</v>
      </c>
      <c r="D51" s="53" t="s">
        <v>28</v>
      </c>
      <c r="E51" s="70" t="s">
        <v>855</v>
      </c>
      <c r="F51" s="264" t="s">
        <v>856</v>
      </c>
      <c r="G51" s="54" t="s">
        <v>857</v>
      </c>
      <c r="H51" s="50" t="s">
        <v>61</v>
      </c>
      <c r="I51" s="71">
        <v>294.0</v>
      </c>
      <c r="J51" s="58"/>
      <c r="K51" s="155"/>
      <c r="L51" s="150"/>
      <c r="M51" s="61"/>
      <c r="N51" s="84"/>
      <c r="O51" s="153"/>
      <c r="P51" s="156"/>
      <c r="Q51" s="129"/>
      <c r="R51" s="53">
        <v>100.0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41</v>
      </c>
      <c r="B52" s="51"/>
      <c r="C52" s="151" t="s">
        <v>42</v>
      </c>
      <c r="D52" s="53" t="s">
        <v>28</v>
      </c>
      <c r="E52" s="54"/>
      <c r="F52" s="264" t="s">
        <v>858</v>
      </c>
      <c r="G52" s="101" t="s">
        <v>859</v>
      </c>
      <c r="H52" s="50" t="s">
        <v>97</v>
      </c>
      <c r="I52" s="57"/>
      <c r="J52" s="58"/>
      <c r="K52" s="155" t="s">
        <v>46</v>
      </c>
      <c r="L52" s="150"/>
      <c r="M52" s="61"/>
      <c r="N52" s="74"/>
      <c r="O52" s="157"/>
      <c r="P52" s="156"/>
      <c r="Q52" s="129"/>
      <c r="R52" s="53" t="s">
        <v>42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41</v>
      </c>
      <c r="B53" s="51"/>
      <c r="C53" s="281" t="s">
        <v>42</v>
      </c>
      <c r="D53" s="53" t="s">
        <v>28</v>
      </c>
      <c r="E53" s="70"/>
      <c r="F53" s="264" t="s">
        <v>860</v>
      </c>
      <c r="G53" s="55" t="s">
        <v>859</v>
      </c>
      <c r="H53" s="50" t="s">
        <v>97</v>
      </c>
      <c r="I53" s="57"/>
      <c r="J53" s="58"/>
      <c r="K53" s="155" t="s">
        <v>46</v>
      </c>
      <c r="L53" s="150"/>
      <c r="M53" s="160"/>
      <c r="N53" s="74"/>
      <c r="O53" s="153"/>
      <c r="P53" s="156"/>
      <c r="Q53" s="129"/>
      <c r="R53" s="53" t="s">
        <v>42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41</v>
      </c>
      <c r="B54" s="51"/>
      <c r="C54" s="132" t="s">
        <v>575</v>
      </c>
      <c r="D54" s="53" t="s">
        <v>54</v>
      </c>
      <c r="E54" s="54"/>
      <c r="F54" s="264" t="s">
        <v>861</v>
      </c>
      <c r="G54" s="55" t="s">
        <v>862</v>
      </c>
      <c r="H54" s="50" t="s">
        <v>38</v>
      </c>
      <c r="I54" s="71"/>
      <c r="J54" s="89"/>
      <c r="K54" s="155"/>
      <c r="L54" s="150">
        <v>294.0</v>
      </c>
      <c r="M54" s="160"/>
      <c r="N54" s="62"/>
      <c r="O54" s="153"/>
      <c r="P54" s="156"/>
      <c r="Q54" s="129"/>
      <c r="R54" s="53">
        <v>100.0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41</v>
      </c>
      <c r="B55" s="51"/>
      <c r="C55" s="132" t="s">
        <v>863</v>
      </c>
      <c r="D55" s="53" t="s">
        <v>43</v>
      </c>
      <c r="E55" s="54"/>
      <c r="F55" s="270" t="s">
        <v>864</v>
      </c>
      <c r="G55" s="55" t="s">
        <v>865</v>
      </c>
      <c r="H55" s="50" t="s">
        <v>97</v>
      </c>
      <c r="I55" s="148"/>
      <c r="J55" s="58"/>
      <c r="K55" s="155"/>
      <c r="L55" s="150"/>
      <c r="M55" s="160">
        <v>147.0</v>
      </c>
      <c r="N55" s="74"/>
      <c r="O55" s="153"/>
      <c r="P55" s="154"/>
      <c r="Q55" s="129"/>
      <c r="R55" s="53">
        <v>50.0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47</v>
      </c>
      <c r="B56" s="51"/>
      <c r="C56" s="132" t="s">
        <v>866</v>
      </c>
      <c r="D56" s="162" t="s">
        <v>138</v>
      </c>
      <c r="E56" s="163" t="s">
        <v>867</v>
      </c>
      <c r="F56" s="264" t="s">
        <v>868</v>
      </c>
      <c r="G56" s="55" t="s">
        <v>869</v>
      </c>
      <c r="H56" s="50" t="s">
        <v>61</v>
      </c>
      <c r="I56" s="71"/>
      <c r="J56" s="58">
        <v>244.0</v>
      </c>
      <c r="K56" s="155"/>
      <c r="L56" s="161"/>
      <c r="M56" s="160"/>
      <c r="N56" s="62"/>
      <c r="O56" s="157"/>
      <c r="P56" s="156"/>
      <c r="Q56" s="129"/>
      <c r="R56" s="53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47</v>
      </c>
      <c r="B57" s="51"/>
      <c r="C57" s="132" t="s">
        <v>42</v>
      </c>
      <c r="D57" s="162" t="s">
        <v>67</v>
      </c>
      <c r="E57" s="54" t="s">
        <v>870</v>
      </c>
      <c r="F57" s="287" t="s">
        <v>871</v>
      </c>
      <c r="G57" s="55" t="s">
        <v>872</v>
      </c>
      <c r="H57" s="50" t="s">
        <v>61</v>
      </c>
      <c r="I57" s="71" t="s">
        <v>263</v>
      </c>
      <c r="J57" s="58"/>
      <c r="K57" s="155"/>
      <c r="L57" s="166"/>
      <c r="M57" s="160"/>
      <c r="N57" s="62"/>
      <c r="O57" s="157"/>
      <c r="P57" s="156"/>
      <c r="Q57" s="129"/>
      <c r="R57" s="53" t="s">
        <v>42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47</v>
      </c>
      <c r="B58" s="51"/>
      <c r="C58" s="132" t="s">
        <v>42</v>
      </c>
      <c r="D58" s="162" t="s">
        <v>67</v>
      </c>
      <c r="E58" s="54" t="s">
        <v>870</v>
      </c>
      <c r="F58" s="264" t="s">
        <v>873</v>
      </c>
      <c r="G58" s="55" t="s">
        <v>872</v>
      </c>
      <c r="H58" s="50" t="s">
        <v>61</v>
      </c>
      <c r="I58" s="167" t="s">
        <v>263</v>
      </c>
      <c r="J58" s="58"/>
      <c r="K58" s="155"/>
      <c r="L58" s="150"/>
      <c r="M58" s="160"/>
      <c r="N58" s="143"/>
      <c r="O58" s="157"/>
      <c r="P58" s="156"/>
      <c r="Q58" s="129"/>
      <c r="R58" s="53" t="s">
        <v>42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132" t="s">
        <v>42</v>
      </c>
      <c r="D59" s="162" t="s">
        <v>67</v>
      </c>
      <c r="E59" s="54"/>
      <c r="F59" s="264" t="s">
        <v>874</v>
      </c>
      <c r="G59" s="55" t="s">
        <v>872</v>
      </c>
      <c r="H59" s="50" t="s">
        <v>61</v>
      </c>
      <c r="I59" s="167" t="s">
        <v>263</v>
      </c>
      <c r="J59" s="58"/>
      <c r="K59" s="155"/>
      <c r="L59" s="161"/>
      <c r="M59" s="169"/>
      <c r="N59" s="143"/>
      <c r="O59" s="157"/>
      <c r="P59" s="156"/>
      <c r="Q59" s="129"/>
      <c r="R59" s="53" t="s">
        <v>42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47</v>
      </c>
      <c r="B60" s="51"/>
      <c r="C60" s="132" t="s">
        <v>875</v>
      </c>
      <c r="D60" s="162" t="s">
        <v>138</v>
      </c>
      <c r="E60" s="54" t="s">
        <v>876</v>
      </c>
      <c r="F60" s="264" t="s">
        <v>877</v>
      </c>
      <c r="G60" s="55" t="s">
        <v>878</v>
      </c>
      <c r="H60" s="50" t="s">
        <v>61</v>
      </c>
      <c r="I60" s="167">
        <v>147.0</v>
      </c>
      <c r="J60" s="58"/>
      <c r="K60" s="170"/>
      <c r="L60" s="161"/>
      <c r="M60" s="160"/>
      <c r="N60" s="62"/>
      <c r="O60" s="153"/>
      <c r="P60" s="156"/>
      <c r="Q60" s="129"/>
      <c r="R60" s="53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/>
      <c r="B61" s="51"/>
      <c r="C61" s="132" t="s">
        <v>42</v>
      </c>
      <c r="D61" s="162" t="s">
        <v>67</v>
      </c>
      <c r="E61" s="54"/>
      <c r="F61" s="264" t="s">
        <v>879</v>
      </c>
      <c r="G61" s="55" t="s">
        <v>872</v>
      </c>
      <c r="H61" s="50" t="s">
        <v>61</v>
      </c>
      <c r="I61" s="167" t="s">
        <v>263</v>
      </c>
      <c r="J61" s="58"/>
      <c r="K61" s="155"/>
      <c r="L61" s="166"/>
      <c r="M61" s="160"/>
      <c r="N61" s="74"/>
      <c r="O61" s="153"/>
      <c r="P61" s="156"/>
      <c r="Q61" s="129"/>
      <c r="R61" s="53" t="s">
        <v>42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47</v>
      </c>
      <c r="B62" s="78"/>
      <c r="C62" s="132" t="s">
        <v>880</v>
      </c>
      <c r="D62" s="162" t="s">
        <v>130</v>
      </c>
      <c r="E62" s="282" t="s">
        <v>881</v>
      </c>
      <c r="F62" s="300" t="s">
        <v>882</v>
      </c>
      <c r="G62" s="55" t="s">
        <v>883</v>
      </c>
      <c r="H62" s="50" t="s">
        <v>38</v>
      </c>
      <c r="I62" s="167"/>
      <c r="J62" s="58">
        <v>294.0</v>
      </c>
      <c r="K62" s="155"/>
      <c r="L62" s="161"/>
      <c r="M62" s="160"/>
      <c r="N62" s="74"/>
      <c r="O62" s="153"/>
      <c r="P62" s="156"/>
      <c r="Q62" s="129"/>
      <c r="R62" s="53">
        <v>100.0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47</v>
      </c>
      <c r="B63" s="51"/>
      <c r="C63" s="132" t="s">
        <v>884</v>
      </c>
      <c r="D63" s="162" t="s">
        <v>130</v>
      </c>
      <c r="E63" s="54" t="s">
        <v>885</v>
      </c>
      <c r="F63" s="264" t="s">
        <v>886</v>
      </c>
      <c r="G63" s="55" t="s">
        <v>887</v>
      </c>
      <c r="H63" s="50" t="s">
        <v>38</v>
      </c>
      <c r="I63" s="167">
        <v>147.0</v>
      </c>
      <c r="J63" s="89"/>
      <c r="K63" s="155"/>
      <c r="L63" s="171"/>
      <c r="M63" s="169"/>
      <c r="N63" s="74"/>
      <c r="O63" s="153"/>
      <c r="P63" s="156"/>
      <c r="Q63" s="128"/>
      <c r="R63" s="53">
        <v>50.0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41</v>
      </c>
      <c r="B64" s="51"/>
      <c r="C64" s="132" t="s">
        <v>888</v>
      </c>
      <c r="D64" s="162" t="s">
        <v>54</v>
      </c>
      <c r="E64" s="54" t="s">
        <v>889</v>
      </c>
      <c r="F64" s="264" t="s">
        <v>890</v>
      </c>
      <c r="G64" s="55" t="s">
        <v>891</v>
      </c>
      <c r="H64" s="50" t="s">
        <v>38</v>
      </c>
      <c r="I64" s="167"/>
      <c r="J64" s="58"/>
      <c r="K64" s="155"/>
      <c r="L64" s="166">
        <v>441.0</v>
      </c>
      <c r="M64" s="160"/>
      <c r="N64" s="74"/>
      <c r="O64" s="153"/>
      <c r="P64" s="156"/>
      <c r="Q64" s="129"/>
      <c r="R64" s="53">
        <v>220.5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41</v>
      </c>
      <c r="B65" s="51"/>
      <c r="C65" s="132" t="s">
        <v>42</v>
      </c>
      <c r="D65" s="162" t="s">
        <v>116</v>
      </c>
      <c r="E65" s="54"/>
      <c r="F65" s="264" t="s">
        <v>892</v>
      </c>
      <c r="G65" s="55" t="s">
        <v>443</v>
      </c>
      <c r="H65" s="50" t="s">
        <v>38</v>
      </c>
      <c r="I65" s="167"/>
      <c r="J65" s="58"/>
      <c r="K65" s="159"/>
      <c r="L65" s="171"/>
      <c r="M65" s="160" t="s">
        <v>46</v>
      </c>
      <c r="N65" s="62"/>
      <c r="O65" s="153"/>
      <c r="P65" s="156"/>
      <c r="Q65" s="129"/>
      <c r="R65" s="53" t="s">
        <v>42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47</v>
      </c>
      <c r="B66" s="51"/>
      <c r="C66" s="132" t="s">
        <v>893</v>
      </c>
      <c r="D66" s="162" t="s">
        <v>130</v>
      </c>
      <c r="E66" s="54" t="s">
        <v>894</v>
      </c>
      <c r="F66" s="264" t="s">
        <v>895</v>
      </c>
      <c r="G66" s="55" t="s">
        <v>896</v>
      </c>
      <c r="H66" s="50" t="s">
        <v>38</v>
      </c>
      <c r="I66" s="167"/>
      <c r="J66" s="58">
        <v>294.0</v>
      </c>
      <c r="K66" s="159"/>
      <c r="L66" s="171"/>
      <c r="M66" s="169"/>
      <c r="N66" s="74"/>
      <c r="O66" s="153"/>
      <c r="P66" s="156"/>
      <c r="Q66" s="129"/>
      <c r="R66" s="53">
        <v>100.0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41</v>
      </c>
      <c r="B67" s="51"/>
      <c r="C67" s="132" t="s">
        <v>897</v>
      </c>
      <c r="D67" s="162" t="s">
        <v>49</v>
      </c>
      <c r="E67" s="54" t="s">
        <v>898</v>
      </c>
      <c r="F67" s="264" t="s">
        <v>899</v>
      </c>
      <c r="G67" s="55" t="s">
        <v>900</v>
      </c>
      <c r="H67" s="50" t="s">
        <v>38</v>
      </c>
      <c r="I67" s="168"/>
      <c r="J67" s="89"/>
      <c r="K67" s="155">
        <v>127.0</v>
      </c>
      <c r="L67" s="161"/>
      <c r="M67" s="169"/>
      <c r="N67" s="62"/>
      <c r="O67" s="153"/>
      <c r="P67" s="156"/>
      <c r="Q67" s="129"/>
      <c r="R67" s="53">
        <v>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41</v>
      </c>
      <c r="B68" s="51"/>
      <c r="C68" s="132" t="s">
        <v>42</v>
      </c>
      <c r="D68" s="162" t="s">
        <v>58</v>
      </c>
      <c r="E68" s="54"/>
      <c r="F68" s="264" t="s">
        <v>901</v>
      </c>
      <c r="G68" s="55" t="s">
        <v>443</v>
      </c>
      <c r="H68" s="50" t="s">
        <v>38</v>
      </c>
      <c r="I68" s="168"/>
      <c r="J68" s="58"/>
      <c r="K68" s="159"/>
      <c r="L68" s="166"/>
      <c r="M68" s="160" t="s">
        <v>46</v>
      </c>
      <c r="N68" s="74"/>
      <c r="O68" s="153"/>
      <c r="P68" s="156"/>
      <c r="Q68" s="129"/>
      <c r="R68" s="53" t="s">
        <v>42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41</v>
      </c>
      <c r="B69" s="51"/>
      <c r="C69" s="132" t="s">
        <v>902</v>
      </c>
      <c r="D69" s="162" t="s">
        <v>43</v>
      </c>
      <c r="E69" s="54"/>
      <c r="F69" s="264" t="s">
        <v>903</v>
      </c>
      <c r="G69" s="55" t="s">
        <v>904</v>
      </c>
      <c r="H69" s="50" t="s">
        <v>97</v>
      </c>
      <c r="I69" s="167"/>
      <c r="J69" s="89"/>
      <c r="K69" s="155">
        <v>244.0</v>
      </c>
      <c r="L69" s="150"/>
      <c r="M69" s="173"/>
      <c r="N69" s="74"/>
      <c r="O69" s="153"/>
      <c r="P69" s="156"/>
      <c r="Q69" s="129"/>
      <c r="R69" s="53">
        <v>100.0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47</v>
      </c>
      <c r="B70" s="51"/>
      <c r="C70" s="132" t="s">
        <v>905</v>
      </c>
      <c r="D70" s="284" t="s">
        <v>54</v>
      </c>
      <c r="E70" s="54" t="s">
        <v>906</v>
      </c>
      <c r="F70" s="264" t="s">
        <v>907</v>
      </c>
      <c r="G70" s="55" t="s">
        <v>908</v>
      </c>
      <c r="H70" s="50" t="s">
        <v>38</v>
      </c>
      <c r="I70" s="175"/>
      <c r="J70" s="58">
        <v>147.0</v>
      </c>
      <c r="K70" s="155"/>
      <c r="L70" s="161"/>
      <c r="M70" s="169"/>
      <c r="N70" s="62"/>
      <c r="O70" s="153"/>
      <c r="P70" s="156"/>
      <c r="Q70" s="129"/>
      <c r="R70" s="269">
        <v>147.0</v>
      </c>
      <c r="S70" s="8"/>
      <c r="T70" s="8"/>
      <c r="U70" s="8"/>
      <c r="V70" s="8"/>
      <c r="W70" s="8"/>
      <c r="X70" s="8"/>
      <c r="Y70" s="8"/>
      <c r="Z70" s="8"/>
    </row>
    <row r="71">
      <c r="A71" s="50" t="s">
        <v>47</v>
      </c>
      <c r="B71" s="51"/>
      <c r="C71" s="132" t="s">
        <v>909</v>
      </c>
      <c r="D71" s="284" t="s">
        <v>75</v>
      </c>
      <c r="E71" s="54" t="s">
        <v>910</v>
      </c>
      <c r="F71" s="264" t="s">
        <v>911</v>
      </c>
      <c r="G71" s="55" t="s">
        <v>912</v>
      </c>
      <c r="H71" s="50" t="s">
        <v>38</v>
      </c>
      <c r="I71" s="177"/>
      <c r="J71" s="58">
        <v>120.0</v>
      </c>
      <c r="K71" s="159"/>
      <c r="L71" s="161"/>
      <c r="M71" s="169"/>
      <c r="N71" s="74"/>
      <c r="O71" s="153"/>
      <c r="P71" s="156"/>
      <c r="Q71" s="129"/>
      <c r="R71" s="280">
        <v>120.0</v>
      </c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9"/>
      <c r="K72" s="178"/>
      <c r="L72" s="161"/>
      <c r="M72" s="169"/>
      <c r="N72" s="74"/>
      <c r="O72" s="153"/>
      <c r="P72" s="156"/>
      <c r="Q72" s="129"/>
      <c r="R72" s="66"/>
      <c r="S72" s="8"/>
      <c r="T72" s="8"/>
      <c r="U72" s="8"/>
      <c r="V72" s="8"/>
      <c r="W72" s="8"/>
      <c r="X72" s="8"/>
      <c r="Y72" s="8"/>
      <c r="Z72" s="8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9"/>
      <c r="L73" s="161"/>
      <c r="M73" s="169"/>
      <c r="N73" s="74"/>
      <c r="O73" s="153"/>
      <c r="P73" s="15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4"/>
      <c r="O74" s="185"/>
      <c r="P74" s="186"/>
      <c r="Q74" s="129"/>
      <c r="R74" s="53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9"/>
      <c r="K75" s="182"/>
      <c r="L75" s="183"/>
      <c r="M75" s="188"/>
      <c r="N75" s="143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87"/>
      <c r="D76" s="174"/>
      <c r="E76" s="176"/>
      <c r="F76" s="54"/>
      <c r="G76" s="54"/>
      <c r="H76" s="56"/>
      <c r="I76" s="181"/>
      <c r="J76" s="89"/>
      <c r="K76" s="189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6915.5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2449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48.98</v>
      </c>
      <c r="J99" s="231">
        <f>SUM(J7:J95)</f>
        <v>2101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SUM(J99*2%)</f>
        <v>42.02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3937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238"/>
      <c r="G102" s="3"/>
      <c r="H102" s="1"/>
      <c r="I102" s="8"/>
      <c r="J102" s="8"/>
      <c r="K102" s="87">
        <f>SUM(K101*2%)</f>
        <v>78.74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12574</v>
      </c>
      <c r="G103" s="3"/>
      <c r="H103" s="1"/>
      <c r="I103" s="8"/>
      <c r="J103" s="8"/>
      <c r="K103" s="18"/>
      <c r="L103" s="180">
        <f>SUM(L7:L95)</f>
        <v>1911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SUM(L103*1%)</f>
        <v>19.11</v>
      </c>
      <c r="M104" s="180">
        <f>SUM(M7:M95)</f>
        <v>891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SUM(M104*1%)</f>
        <v>8.91</v>
      </c>
      <c r="N105" s="180">
        <f>SUM(N7:N95)</f>
        <v>832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SUM(L8,O12,N13,M14,J26,O35,K38,I39,J40,I41,O45,J49,J50,I51,J56,I60)</f>
        <v>2972</v>
      </c>
      <c r="G106" s="264">
        <v>0.0</v>
      </c>
      <c r="H106" s="1"/>
      <c r="I106" s="8"/>
      <c r="J106" s="8"/>
      <c r="K106" s="1"/>
      <c r="L106" s="1"/>
      <c r="M106" s="8"/>
      <c r="N106" s="180">
        <f>SUM(N105*1%)</f>
        <v>8.32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94">
        <f>SUM(L7,I15,J16,L19,I20,J21,I28,I29,K30,M31,M33,M34,L43,K47,N48,M55,K69)</f>
        <v>3340</v>
      </c>
      <c r="G107" s="295"/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75">
        <f>SUM(I9,K10,K11,I17,L18,I24,N44,I46,L54,J62,I63,L64,J66,K67,J70,J71)</f>
        <v>6137</v>
      </c>
      <c r="G108" s="295"/>
      <c r="H108" s="1"/>
      <c r="I108" s="8"/>
      <c r="J108" s="8"/>
      <c r="K108" s="1"/>
      <c r="L108" s="1"/>
      <c r="M108" s="8"/>
      <c r="N108" s="18"/>
      <c r="O108" s="180">
        <f>SUM(O7:O95)</f>
        <v>453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9.06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0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0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SUM(F102)</f>
        <v>15578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/>
      <c r="B7" s="51"/>
      <c r="C7" s="69" t="s">
        <v>42</v>
      </c>
      <c r="D7" s="53"/>
      <c r="E7" s="54"/>
      <c r="F7" s="264" t="s">
        <v>913</v>
      </c>
      <c r="G7" s="55" t="s">
        <v>914</v>
      </c>
      <c r="H7" s="50" t="s">
        <v>38</v>
      </c>
      <c r="I7" s="57"/>
      <c r="J7" s="58"/>
      <c r="K7" s="59"/>
      <c r="L7" s="60"/>
      <c r="M7" s="61"/>
      <c r="N7" s="62"/>
      <c r="O7" s="63"/>
      <c r="P7" s="64"/>
      <c r="Q7" s="65"/>
      <c r="R7" s="53" t="s">
        <v>42</v>
      </c>
      <c r="S7" s="67" t="s">
        <v>24</v>
      </c>
      <c r="T7" s="68">
        <f>SUM(I7:I86)</f>
        <v>3354</v>
      </c>
      <c r="U7" s="8"/>
      <c r="V7" s="8"/>
      <c r="W7" s="8"/>
      <c r="X7" s="8"/>
      <c r="Y7" s="8"/>
      <c r="Z7" s="8"/>
    </row>
    <row r="8">
      <c r="A8" s="50"/>
      <c r="B8" s="51"/>
      <c r="C8" s="69" t="s">
        <v>42</v>
      </c>
      <c r="D8" s="53"/>
      <c r="E8" s="70"/>
      <c r="F8" s="264" t="s">
        <v>915</v>
      </c>
      <c r="G8" s="55" t="s">
        <v>914</v>
      </c>
      <c r="H8" s="50" t="s">
        <v>38</v>
      </c>
      <c r="I8" s="71"/>
      <c r="J8" s="58"/>
      <c r="K8" s="72"/>
      <c r="L8" s="73"/>
      <c r="M8" s="61"/>
      <c r="N8" s="74"/>
      <c r="O8" s="75"/>
      <c r="P8" s="76"/>
      <c r="Q8" s="77"/>
      <c r="R8" s="53" t="s">
        <v>42</v>
      </c>
      <c r="S8" s="39" t="s">
        <v>13</v>
      </c>
      <c r="T8" s="68">
        <f>SUM(J7:J86)</f>
        <v>4589</v>
      </c>
      <c r="U8" s="8"/>
      <c r="V8" s="8"/>
      <c r="W8" s="8"/>
      <c r="X8" s="8"/>
      <c r="Y8" s="8"/>
      <c r="Z8" s="8"/>
    </row>
    <row r="9">
      <c r="A9" s="50" t="s">
        <v>41</v>
      </c>
      <c r="B9" s="78"/>
      <c r="C9" s="69" t="s">
        <v>583</v>
      </c>
      <c r="D9" s="53" t="s">
        <v>43</v>
      </c>
      <c r="E9" s="70"/>
      <c r="F9" s="264" t="s">
        <v>916</v>
      </c>
      <c r="G9" s="55" t="s">
        <v>917</v>
      </c>
      <c r="H9" s="50" t="s">
        <v>97</v>
      </c>
      <c r="I9" s="71"/>
      <c r="J9" s="79"/>
      <c r="K9" s="72">
        <v>294.0</v>
      </c>
      <c r="L9" s="80"/>
      <c r="M9" s="61"/>
      <c r="N9" s="74"/>
      <c r="O9" s="75"/>
      <c r="P9" s="76"/>
      <c r="Q9" s="65"/>
      <c r="R9" s="53">
        <v>100.0</v>
      </c>
      <c r="S9" s="81" t="s">
        <v>14</v>
      </c>
      <c r="T9" s="82">
        <f>SUM(K7:K86)</f>
        <v>294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586</v>
      </c>
      <c r="D10" s="53" t="s">
        <v>43</v>
      </c>
      <c r="E10" s="70"/>
      <c r="F10" s="264" t="s">
        <v>918</v>
      </c>
      <c r="G10" s="55" t="s">
        <v>919</v>
      </c>
      <c r="H10" s="50" t="s">
        <v>97</v>
      </c>
      <c r="I10" s="71"/>
      <c r="J10" s="58"/>
      <c r="K10" s="72"/>
      <c r="L10" s="80"/>
      <c r="M10" s="61">
        <v>147.0</v>
      </c>
      <c r="N10" s="84"/>
      <c r="O10" s="85"/>
      <c r="P10" s="76"/>
      <c r="Q10" s="65"/>
      <c r="R10" s="53">
        <v>50.0</v>
      </c>
      <c r="S10" s="86" t="s">
        <v>25</v>
      </c>
      <c r="T10" s="82">
        <f>SUM(L7:L86)</f>
        <v>2463</v>
      </c>
      <c r="U10" s="8"/>
      <c r="V10" s="8"/>
      <c r="W10" s="8"/>
      <c r="X10" s="8"/>
      <c r="Y10" s="8"/>
      <c r="Z10" s="8"/>
    </row>
    <row r="11">
      <c r="A11" s="50" t="s">
        <v>41</v>
      </c>
      <c r="B11" s="51"/>
      <c r="C11" s="83" t="s">
        <v>590</v>
      </c>
      <c r="D11" s="53" t="s">
        <v>103</v>
      </c>
      <c r="E11" s="70"/>
      <c r="F11" s="264" t="s">
        <v>920</v>
      </c>
      <c r="G11" s="55" t="s">
        <v>921</v>
      </c>
      <c r="H11" s="50" t="s">
        <v>38</v>
      </c>
      <c r="I11" s="57"/>
      <c r="J11" s="89"/>
      <c r="K11" s="72"/>
      <c r="L11" s="90"/>
      <c r="M11" s="61">
        <v>750.0</v>
      </c>
      <c r="N11" s="62"/>
      <c r="O11" s="85"/>
      <c r="P11" s="92"/>
      <c r="Q11" s="93"/>
      <c r="R11" s="53">
        <v>350.0</v>
      </c>
      <c r="S11" s="301"/>
      <c r="T11" s="82"/>
      <c r="U11" s="8"/>
      <c r="V11" s="8"/>
      <c r="W11" s="8"/>
      <c r="X11" s="8"/>
      <c r="Y11" s="8"/>
      <c r="Z11" s="8"/>
    </row>
    <row r="12">
      <c r="A12" s="50" t="s">
        <v>41</v>
      </c>
      <c r="B12" s="51"/>
      <c r="C12" s="83" t="s">
        <v>594</v>
      </c>
      <c r="D12" s="53" t="s">
        <v>43</v>
      </c>
      <c r="E12" s="70"/>
      <c r="F12" s="264" t="s">
        <v>922</v>
      </c>
      <c r="G12" s="55" t="s">
        <v>921</v>
      </c>
      <c r="H12" s="50" t="s">
        <v>38</v>
      </c>
      <c r="I12" s="57"/>
      <c r="J12" s="89"/>
      <c r="K12" s="72"/>
      <c r="L12" s="90"/>
      <c r="M12" s="61">
        <v>500.0</v>
      </c>
      <c r="N12" s="62"/>
      <c r="O12" s="85"/>
      <c r="P12" s="92"/>
      <c r="Q12" s="93"/>
      <c r="R12" s="53">
        <v>250.0</v>
      </c>
      <c r="S12" s="42" t="s">
        <v>16</v>
      </c>
      <c r="T12" s="82">
        <f>SUM(M7:M86)</f>
        <v>2576</v>
      </c>
      <c r="U12" s="8"/>
      <c r="V12" s="8"/>
      <c r="W12" s="8"/>
      <c r="X12" s="8"/>
      <c r="Y12" s="8"/>
      <c r="Z12" s="8"/>
    </row>
    <row r="13">
      <c r="A13" s="50" t="s">
        <v>47</v>
      </c>
      <c r="B13" s="94"/>
      <c r="C13" s="83" t="s">
        <v>923</v>
      </c>
      <c r="D13" s="53" t="s">
        <v>54</v>
      </c>
      <c r="E13" s="70" t="s">
        <v>924</v>
      </c>
      <c r="F13" s="264" t="s">
        <v>925</v>
      </c>
      <c r="G13" s="55" t="s">
        <v>926</v>
      </c>
      <c r="H13" s="50" t="s">
        <v>38</v>
      </c>
      <c r="I13" s="57">
        <v>120.0</v>
      </c>
      <c r="J13" s="95"/>
      <c r="K13" s="72"/>
      <c r="L13" s="96"/>
      <c r="M13" s="61"/>
      <c r="N13" s="62"/>
      <c r="O13" s="97"/>
      <c r="P13" s="98"/>
      <c r="Q13" s="99"/>
      <c r="R13" s="53">
        <v>50.0</v>
      </c>
      <c r="S13" s="100" t="s">
        <v>17</v>
      </c>
      <c r="T13" s="68">
        <f>SUM(N7:N86)</f>
        <v>1352</v>
      </c>
      <c r="U13" s="8"/>
      <c r="V13" s="8"/>
      <c r="W13" s="8"/>
      <c r="X13" s="8"/>
      <c r="Y13" s="8"/>
      <c r="Z13" s="8"/>
    </row>
    <row r="14" ht="16.5" customHeight="1">
      <c r="A14" s="50" t="s">
        <v>47</v>
      </c>
      <c r="B14" s="78"/>
      <c r="C14" s="69" t="s">
        <v>927</v>
      </c>
      <c r="D14" s="53" t="s">
        <v>344</v>
      </c>
      <c r="E14" s="70" t="s">
        <v>928</v>
      </c>
      <c r="F14" s="270" t="s">
        <v>929</v>
      </c>
      <c r="G14" s="55" t="s">
        <v>930</v>
      </c>
      <c r="H14" s="50" t="s">
        <v>97</v>
      </c>
      <c r="I14" s="71">
        <v>147.0</v>
      </c>
      <c r="J14" s="58"/>
      <c r="K14" s="59"/>
      <c r="L14" s="90"/>
      <c r="M14" s="61"/>
      <c r="N14" s="84"/>
      <c r="O14" s="75"/>
      <c r="P14" s="92"/>
      <c r="Q14" s="99"/>
      <c r="R14" s="102">
        <v>50.0</v>
      </c>
      <c r="S14" s="103"/>
      <c r="T14" s="104"/>
      <c r="U14" s="8"/>
      <c r="V14" s="8"/>
      <c r="W14" s="8"/>
      <c r="X14" s="8"/>
      <c r="Y14" s="8"/>
      <c r="Z14" s="8"/>
    </row>
    <row r="15">
      <c r="A15" s="50" t="s">
        <v>41</v>
      </c>
      <c r="B15" s="51"/>
      <c r="C15" s="83" t="s">
        <v>931</v>
      </c>
      <c r="D15" s="53" t="s">
        <v>138</v>
      </c>
      <c r="E15" s="70" t="s">
        <v>932</v>
      </c>
      <c r="F15" s="264" t="s">
        <v>933</v>
      </c>
      <c r="G15" s="55" t="s">
        <v>934</v>
      </c>
      <c r="H15" s="50" t="s">
        <v>61</v>
      </c>
      <c r="I15" s="71"/>
      <c r="J15" s="58"/>
      <c r="K15" s="72"/>
      <c r="L15" s="90">
        <v>150.0</v>
      </c>
      <c r="M15" s="61"/>
      <c r="N15" s="84"/>
      <c r="O15" s="85"/>
      <c r="P15" s="105"/>
      <c r="Q15" s="99"/>
      <c r="R15" s="53">
        <v>50.0</v>
      </c>
      <c r="S15" s="8"/>
      <c r="T15" s="8"/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935</v>
      </c>
      <c r="D16" s="53" t="s">
        <v>166</v>
      </c>
      <c r="E16" s="70" t="s">
        <v>936</v>
      </c>
      <c r="F16" s="264" t="s">
        <v>937</v>
      </c>
      <c r="G16" s="55" t="s">
        <v>938</v>
      </c>
      <c r="H16" s="50" t="s">
        <v>97</v>
      </c>
      <c r="I16" s="71"/>
      <c r="J16" s="58">
        <v>294.0</v>
      </c>
      <c r="K16" s="72"/>
      <c r="L16" s="90"/>
      <c r="M16" s="61"/>
      <c r="N16" s="62"/>
      <c r="O16" s="85"/>
      <c r="P16" s="92"/>
      <c r="Q16" s="106"/>
      <c r="R16" s="53">
        <v>100.0</v>
      </c>
      <c r="S16" s="107" t="s">
        <v>26</v>
      </c>
      <c r="U16" s="8"/>
      <c r="V16" s="8"/>
      <c r="W16" s="8"/>
      <c r="X16" s="8"/>
      <c r="Y16" s="8"/>
      <c r="Z16" s="8"/>
    </row>
    <row r="17">
      <c r="A17" s="50" t="s">
        <v>47</v>
      </c>
      <c r="B17" s="51"/>
      <c r="C17" s="83" t="s">
        <v>939</v>
      </c>
      <c r="D17" s="53" t="s">
        <v>138</v>
      </c>
      <c r="E17" s="108" t="s">
        <v>940</v>
      </c>
      <c r="F17" s="264" t="s">
        <v>941</v>
      </c>
      <c r="G17" s="55" t="s">
        <v>942</v>
      </c>
      <c r="H17" s="50" t="s">
        <v>61</v>
      </c>
      <c r="I17" s="71">
        <v>294.0</v>
      </c>
      <c r="J17" s="58"/>
      <c r="K17" s="72"/>
      <c r="L17" s="90"/>
      <c r="M17" s="109"/>
      <c r="N17" s="62"/>
      <c r="O17" s="85"/>
      <c r="P17" s="92"/>
      <c r="Q17" s="99"/>
      <c r="R17" s="53">
        <v>50.0</v>
      </c>
      <c r="S17" s="110" t="s">
        <v>18</v>
      </c>
      <c r="T17" s="82">
        <f>SUM(O7:O78)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78"/>
      <c r="C18" s="83" t="s">
        <v>943</v>
      </c>
      <c r="D18" s="53" t="s">
        <v>103</v>
      </c>
      <c r="E18" s="111" t="s">
        <v>944</v>
      </c>
      <c r="F18" s="264" t="s">
        <v>945</v>
      </c>
      <c r="G18" s="55" t="s">
        <v>946</v>
      </c>
      <c r="H18" s="50" t="s">
        <v>38</v>
      </c>
      <c r="I18" s="71"/>
      <c r="J18" s="58">
        <v>397.0</v>
      </c>
      <c r="K18" s="72"/>
      <c r="L18" s="80"/>
      <c r="M18" s="61"/>
      <c r="N18" s="84"/>
      <c r="O18" s="85"/>
      <c r="P18" s="92"/>
      <c r="Q18" s="93"/>
      <c r="R18" s="269">
        <v>397.0</v>
      </c>
      <c r="S18" s="112" t="s">
        <v>19</v>
      </c>
      <c r="T18" s="82">
        <f>SUM(P7:P86)</f>
        <v>50</v>
      </c>
      <c r="U18" s="8"/>
      <c r="V18" s="8"/>
      <c r="W18" s="8"/>
      <c r="X18" s="8"/>
      <c r="Y18" s="8"/>
      <c r="Z18" s="8"/>
    </row>
    <row r="19">
      <c r="A19" s="50"/>
      <c r="B19" s="78"/>
      <c r="C19" s="83" t="s">
        <v>42</v>
      </c>
      <c r="D19" s="53" t="s">
        <v>43</v>
      </c>
      <c r="E19" s="70"/>
      <c r="F19" s="264" t="s">
        <v>947</v>
      </c>
      <c r="G19" s="55" t="s">
        <v>948</v>
      </c>
      <c r="H19" s="50" t="s">
        <v>97</v>
      </c>
      <c r="I19" s="71"/>
      <c r="J19" s="79"/>
      <c r="K19" s="72"/>
      <c r="L19" s="90" t="s">
        <v>46</v>
      </c>
      <c r="M19" s="61"/>
      <c r="N19" s="62"/>
      <c r="O19" s="85"/>
      <c r="P19" s="92"/>
      <c r="Q19" s="99"/>
      <c r="R19" s="53" t="s">
        <v>42</v>
      </c>
      <c r="S19" s="113" t="s">
        <v>20</v>
      </c>
      <c r="T19" s="114">
        <f>SUM(Q7:Q86)</f>
        <v>900</v>
      </c>
      <c r="U19" s="8"/>
      <c r="V19" s="8"/>
      <c r="W19" s="8"/>
      <c r="X19" s="8"/>
      <c r="Y19" s="8"/>
      <c r="Z19" s="8"/>
    </row>
    <row r="20">
      <c r="A20" s="50" t="s">
        <v>47</v>
      </c>
      <c r="B20" s="51"/>
      <c r="C20" s="83" t="s">
        <v>949</v>
      </c>
      <c r="D20" s="53" t="s">
        <v>28</v>
      </c>
      <c r="E20" s="70" t="s">
        <v>950</v>
      </c>
      <c r="F20" s="264" t="s">
        <v>951</v>
      </c>
      <c r="G20" s="55" t="s">
        <v>952</v>
      </c>
      <c r="H20" s="50" t="s">
        <v>61</v>
      </c>
      <c r="I20" s="71"/>
      <c r="J20" s="115"/>
      <c r="K20" s="72"/>
      <c r="L20" s="90"/>
      <c r="M20" s="61"/>
      <c r="N20" s="62">
        <v>147.0</v>
      </c>
      <c r="O20" s="85"/>
      <c r="P20" s="92"/>
      <c r="Q20" s="93"/>
      <c r="R20" s="53">
        <v>50.0</v>
      </c>
      <c r="S20" s="116"/>
      <c r="T20" s="6"/>
      <c r="U20" s="8"/>
      <c r="V20" s="8"/>
      <c r="W20" s="8"/>
      <c r="X20" s="8"/>
      <c r="Y20" s="8"/>
      <c r="Z20" s="8"/>
    </row>
    <row r="21" ht="15.75" customHeight="1">
      <c r="A21" s="50" t="s">
        <v>47</v>
      </c>
      <c r="B21" s="51"/>
      <c r="C21" s="83" t="s">
        <v>953</v>
      </c>
      <c r="D21" s="53" t="s">
        <v>116</v>
      </c>
      <c r="E21" s="70" t="s">
        <v>954</v>
      </c>
      <c r="F21" s="264" t="s">
        <v>955</v>
      </c>
      <c r="G21" s="55" t="s">
        <v>956</v>
      </c>
      <c r="H21" s="50" t="s">
        <v>61</v>
      </c>
      <c r="I21" s="71"/>
      <c r="J21" s="58">
        <v>147.0</v>
      </c>
      <c r="K21" s="117"/>
      <c r="L21" s="90"/>
      <c r="M21" s="61"/>
      <c r="N21" s="74"/>
      <c r="O21" s="75"/>
      <c r="P21" s="92"/>
      <c r="Q21" s="99"/>
      <c r="R21" s="53">
        <v>50.0</v>
      </c>
      <c r="S21" s="118" t="s">
        <v>2</v>
      </c>
      <c r="T21" s="8"/>
      <c r="U21" s="8"/>
      <c r="V21" s="8"/>
      <c r="W21" s="8"/>
      <c r="X21" s="8"/>
      <c r="Y21" s="8"/>
      <c r="Z21" s="8"/>
    </row>
    <row r="22" ht="15.0" customHeight="1">
      <c r="A22" s="50" t="s">
        <v>47</v>
      </c>
      <c r="B22" s="51"/>
      <c r="C22" s="83" t="s">
        <v>957</v>
      </c>
      <c r="D22" s="53" t="s">
        <v>166</v>
      </c>
      <c r="E22" s="111" t="s">
        <v>958</v>
      </c>
      <c r="F22" s="264" t="s">
        <v>959</v>
      </c>
      <c r="G22" s="55" t="s">
        <v>960</v>
      </c>
      <c r="H22" s="50" t="s">
        <v>38</v>
      </c>
      <c r="I22" s="71"/>
      <c r="J22" s="58"/>
      <c r="K22" s="117"/>
      <c r="L22" s="90"/>
      <c r="M22" s="61"/>
      <c r="N22" s="62">
        <v>244.0</v>
      </c>
      <c r="O22" s="85"/>
      <c r="P22" s="92"/>
      <c r="Q22" s="99"/>
      <c r="R22" s="53">
        <v>100.0</v>
      </c>
      <c r="S22" s="119">
        <f>SUM(F102)</f>
        <v>15578</v>
      </c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961</v>
      </c>
      <c r="D23" s="53" t="s">
        <v>43</v>
      </c>
      <c r="E23" s="70" t="s">
        <v>962</v>
      </c>
      <c r="F23" s="264" t="s">
        <v>963</v>
      </c>
      <c r="G23" s="55" t="s">
        <v>964</v>
      </c>
      <c r="H23" s="50" t="s">
        <v>97</v>
      </c>
      <c r="I23" s="71">
        <v>294.0</v>
      </c>
      <c r="J23" s="58"/>
      <c r="K23" s="72"/>
      <c r="L23" s="120"/>
      <c r="M23" s="61"/>
      <c r="N23" s="62"/>
      <c r="O23" s="85"/>
      <c r="P23" s="92"/>
      <c r="Q23" s="99"/>
      <c r="R23" s="53">
        <v>100.0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965</v>
      </c>
      <c r="D24" s="53" t="s">
        <v>54</v>
      </c>
      <c r="E24" s="70" t="s">
        <v>966</v>
      </c>
      <c r="F24" s="264" t="s">
        <v>967</v>
      </c>
      <c r="G24" s="55" t="s">
        <v>968</v>
      </c>
      <c r="H24" s="50" t="s">
        <v>38</v>
      </c>
      <c r="I24" s="71"/>
      <c r="J24" s="58">
        <v>294.0</v>
      </c>
      <c r="K24" s="72"/>
      <c r="L24" s="120"/>
      <c r="M24" s="61"/>
      <c r="N24" s="62"/>
      <c r="O24" s="85"/>
      <c r="P24" s="92"/>
      <c r="Q24" s="99"/>
      <c r="R24" s="53">
        <v>50.0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3" t="s">
        <v>969</v>
      </c>
      <c r="D25" s="53" t="s">
        <v>103</v>
      </c>
      <c r="E25" s="70"/>
      <c r="F25" s="264" t="s">
        <v>970</v>
      </c>
      <c r="G25" s="55" t="s">
        <v>971</v>
      </c>
      <c r="H25" s="50" t="s">
        <v>38</v>
      </c>
      <c r="I25" s="71"/>
      <c r="J25" s="58"/>
      <c r="K25" s="72"/>
      <c r="L25" s="90">
        <v>294.0</v>
      </c>
      <c r="M25" s="61"/>
      <c r="N25" s="62"/>
      <c r="O25" s="121"/>
      <c r="P25" s="92"/>
      <c r="Q25" s="93"/>
      <c r="R25" s="53">
        <v>50.0</v>
      </c>
      <c r="S25" s="8"/>
      <c r="T25" s="8"/>
      <c r="U25" s="8"/>
      <c r="V25" s="8"/>
      <c r="W25" s="8"/>
      <c r="X25" s="8"/>
      <c r="Y25" s="8"/>
      <c r="Z25" s="8"/>
    </row>
    <row r="26">
      <c r="A26" s="50" t="s">
        <v>41</v>
      </c>
      <c r="B26" s="51"/>
      <c r="C26" s="83" t="s">
        <v>972</v>
      </c>
      <c r="D26" s="53" t="s">
        <v>43</v>
      </c>
      <c r="E26" s="70"/>
      <c r="F26" s="264" t="s">
        <v>973</v>
      </c>
      <c r="G26" s="55" t="s">
        <v>971</v>
      </c>
      <c r="H26" s="50" t="s">
        <v>38</v>
      </c>
      <c r="I26" s="71"/>
      <c r="J26" s="58"/>
      <c r="K26" s="72"/>
      <c r="L26" s="90">
        <v>294.0</v>
      </c>
      <c r="M26" s="122"/>
      <c r="N26" s="62"/>
      <c r="O26" s="75"/>
      <c r="P26" s="92"/>
      <c r="Q26" s="123"/>
      <c r="R26" s="53">
        <v>50.0</v>
      </c>
      <c r="S26" s="3"/>
      <c r="T26" s="8"/>
      <c r="U26" s="8"/>
      <c r="V26" s="8"/>
      <c r="W26" s="8"/>
      <c r="X26" s="8"/>
      <c r="Y26" s="8"/>
      <c r="Z26" s="8"/>
    </row>
    <row r="27">
      <c r="A27" s="50" t="s">
        <v>41</v>
      </c>
      <c r="B27" s="51"/>
      <c r="C27" s="132" t="s">
        <v>974</v>
      </c>
      <c r="D27" s="53" t="s">
        <v>103</v>
      </c>
      <c r="E27" s="70"/>
      <c r="F27" s="264" t="s">
        <v>975</v>
      </c>
      <c r="G27" s="55" t="s">
        <v>971</v>
      </c>
      <c r="H27" s="50" t="s">
        <v>38</v>
      </c>
      <c r="I27" s="124"/>
      <c r="J27" s="58"/>
      <c r="K27" s="72"/>
      <c r="L27" s="90">
        <v>294.0</v>
      </c>
      <c r="M27" s="61"/>
      <c r="N27" s="62"/>
      <c r="O27" s="85"/>
      <c r="P27" s="105"/>
      <c r="Q27" s="99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51"/>
      <c r="C28" s="132" t="s">
        <v>976</v>
      </c>
      <c r="D28" s="53" t="s">
        <v>88</v>
      </c>
      <c r="E28" s="70"/>
      <c r="F28" s="264" t="s">
        <v>977</v>
      </c>
      <c r="G28" s="55" t="s">
        <v>978</v>
      </c>
      <c r="H28" s="50" t="s">
        <v>38</v>
      </c>
      <c r="I28" s="71"/>
      <c r="J28" s="79"/>
      <c r="K28" s="59"/>
      <c r="L28" s="80"/>
      <c r="M28" s="125"/>
      <c r="N28" s="62"/>
      <c r="O28" s="85"/>
      <c r="P28" s="105"/>
      <c r="Q28" s="93">
        <v>250.0</v>
      </c>
      <c r="R28" s="269">
        <v>250.0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7"/>
      <c r="D29" s="53" t="s">
        <v>67</v>
      </c>
      <c r="E29" s="70" t="s">
        <v>979</v>
      </c>
      <c r="F29" s="267" t="s">
        <v>980</v>
      </c>
      <c r="G29" s="55" t="s">
        <v>981</v>
      </c>
      <c r="H29" s="50" t="s">
        <v>61</v>
      </c>
      <c r="I29" s="57"/>
      <c r="J29" s="58">
        <v>294.0</v>
      </c>
      <c r="K29" s="126"/>
      <c r="L29" s="80"/>
      <c r="M29" s="125"/>
      <c r="N29" s="74"/>
      <c r="O29" s="85"/>
      <c r="P29" s="105"/>
      <c r="Q29" s="93"/>
      <c r="R29" s="53">
        <v>100.0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83" t="s">
        <v>982</v>
      </c>
      <c r="D30" s="53" t="s">
        <v>75</v>
      </c>
      <c r="E30" s="70" t="s">
        <v>983</v>
      </c>
      <c r="F30" s="264" t="s">
        <v>984</v>
      </c>
      <c r="G30" s="55" t="s">
        <v>985</v>
      </c>
      <c r="H30" s="50" t="s">
        <v>97</v>
      </c>
      <c r="I30" s="71">
        <v>294.0</v>
      </c>
      <c r="J30" s="58"/>
      <c r="K30" s="117"/>
      <c r="L30" s="90"/>
      <c r="M30" s="61"/>
      <c r="N30" s="62"/>
      <c r="O30" s="85"/>
      <c r="P30" s="105"/>
      <c r="Q30" s="128"/>
      <c r="R30" s="53">
        <v>100.0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78"/>
      <c r="C31" s="83" t="s">
        <v>986</v>
      </c>
      <c r="D31" s="53" t="s">
        <v>116</v>
      </c>
      <c r="E31" s="70"/>
      <c r="F31" s="264" t="s">
        <v>987</v>
      </c>
      <c r="G31" s="55" t="s">
        <v>988</v>
      </c>
      <c r="H31" s="50" t="s">
        <v>38</v>
      </c>
      <c r="I31" s="127"/>
      <c r="J31" s="58"/>
      <c r="K31" s="72"/>
      <c r="L31" s="120"/>
      <c r="M31" s="61"/>
      <c r="N31" s="62"/>
      <c r="O31" s="75"/>
      <c r="P31" s="92"/>
      <c r="Q31" s="128">
        <v>200.0</v>
      </c>
      <c r="R31" s="269">
        <v>200.0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41</v>
      </c>
      <c r="B32" s="51"/>
      <c r="C32" s="69" t="s">
        <v>989</v>
      </c>
      <c r="D32" s="53" t="s">
        <v>166</v>
      </c>
      <c r="E32" s="70" t="s">
        <v>990</v>
      </c>
      <c r="F32" s="264" t="s">
        <v>991</v>
      </c>
      <c r="G32" s="55" t="s">
        <v>992</v>
      </c>
      <c r="H32" s="50" t="s">
        <v>97</v>
      </c>
      <c r="I32" s="71"/>
      <c r="J32" s="79"/>
      <c r="K32" s="72"/>
      <c r="L32" s="90"/>
      <c r="M32" s="61">
        <v>294.0</v>
      </c>
      <c r="N32" s="62"/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132"/>
      <c r="C33" s="69" t="s">
        <v>993</v>
      </c>
      <c r="D33" s="53"/>
      <c r="E33" s="70"/>
      <c r="F33" s="264" t="s">
        <v>994</v>
      </c>
      <c r="G33" s="55" t="s">
        <v>518</v>
      </c>
      <c r="H33" s="50" t="s">
        <v>97</v>
      </c>
      <c r="I33" s="71"/>
      <c r="J33" s="58"/>
      <c r="L33" s="80"/>
      <c r="M33" s="61"/>
      <c r="N33" s="84"/>
      <c r="O33" s="130"/>
      <c r="P33" s="138">
        <v>50.0</v>
      </c>
      <c r="Q33" s="129"/>
      <c r="R33" s="269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51"/>
      <c r="C34" s="69" t="s">
        <v>995</v>
      </c>
      <c r="D34" s="53" t="s">
        <v>67</v>
      </c>
      <c r="E34" s="133" t="s">
        <v>996</v>
      </c>
      <c r="F34" s="278" t="s">
        <v>997</v>
      </c>
      <c r="G34" s="55" t="s">
        <v>998</v>
      </c>
      <c r="H34" s="50" t="s">
        <v>61</v>
      </c>
      <c r="I34" s="71"/>
      <c r="J34" s="58">
        <v>294.0</v>
      </c>
      <c r="K34" s="135"/>
      <c r="L34" s="90"/>
      <c r="M34" s="61"/>
      <c r="N34" s="62"/>
      <c r="O34" s="130"/>
      <c r="P34" s="131"/>
      <c r="Q34" s="128"/>
      <c r="R34" s="53">
        <v>100.0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999</v>
      </c>
      <c r="D35" s="53" t="s">
        <v>67</v>
      </c>
      <c r="E35" s="70" t="s">
        <v>1000</v>
      </c>
      <c r="F35" s="298" t="s">
        <v>1001</v>
      </c>
      <c r="G35" s="55" t="s">
        <v>1002</v>
      </c>
      <c r="H35" s="50" t="s">
        <v>61</v>
      </c>
      <c r="I35" s="71"/>
      <c r="J35" s="58">
        <v>1890.0</v>
      </c>
      <c r="K35" s="135"/>
      <c r="L35" s="90"/>
      <c r="M35" s="61"/>
      <c r="N35" s="62"/>
      <c r="O35" s="130"/>
      <c r="P35" s="131"/>
      <c r="Q35" s="129"/>
      <c r="R35" s="269">
        <v>1890.0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47</v>
      </c>
      <c r="B36" s="51"/>
      <c r="C36" s="151" t="s">
        <v>1003</v>
      </c>
      <c r="D36" s="53" t="s">
        <v>116</v>
      </c>
      <c r="E36" s="108"/>
      <c r="F36" s="264" t="s">
        <v>1004</v>
      </c>
      <c r="G36" s="55" t="s">
        <v>1005</v>
      </c>
      <c r="H36" s="50" t="s">
        <v>61</v>
      </c>
      <c r="I36" s="71">
        <v>147.0</v>
      </c>
      <c r="J36" s="58"/>
      <c r="K36" s="117"/>
      <c r="L36" s="90"/>
      <c r="M36" s="61"/>
      <c r="N36" s="74"/>
      <c r="O36" s="130"/>
      <c r="P36" s="138"/>
      <c r="Q36" s="129"/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41</v>
      </c>
      <c r="B37" s="51"/>
      <c r="C37" s="151" t="s">
        <v>605</v>
      </c>
      <c r="D37" s="53" t="s">
        <v>75</v>
      </c>
      <c r="E37" s="70"/>
      <c r="F37" s="264" t="s">
        <v>1006</v>
      </c>
      <c r="G37" s="54" t="s">
        <v>1007</v>
      </c>
      <c r="H37" s="50" t="s">
        <v>97</v>
      </c>
      <c r="I37" s="71"/>
      <c r="J37" s="58"/>
      <c r="K37" s="59"/>
      <c r="L37" s="90">
        <v>990.0</v>
      </c>
      <c r="M37" s="61"/>
      <c r="N37" s="84"/>
      <c r="O37" s="130"/>
      <c r="P37" s="131"/>
      <c r="Q37" s="129"/>
      <c r="R37" s="269">
        <v>990.0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151" t="s">
        <v>1008</v>
      </c>
      <c r="D38" s="53" t="s">
        <v>130</v>
      </c>
      <c r="E38" s="70" t="s">
        <v>1009</v>
      </c>
      <c r="F38" s="264" t="s">
        <v>1010</v>
      </c>
      <c r="G38" s="54" t="s">
        <v>1011</v>
      </c>
      <c r="H38" s="50" t="s">
        <v>38</v>
      </c>
      <c r="I38" s="57">
        <v>147.0</v>
      </c>
      <c r="J38" s="58"/>
      <c r="K38" s="72"/>
      <c r="L38" s="90"/>
      <c r="M38" s="61"/>
      <c r="N38" s="62"/>
      <c r="O38" s="130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41</v>
      </c>
      <c r="B39" s="78"/>
      <c r="C39" s="69" t="s">
        <v>621</v>
      </c>
      <c r="D39" s="53" t="s">
        <v>54</v>
      </c>
      <c r="E39" s="70"/>
      <c r="F39" s="270" t="s">
        <v>1012</v>
      </c>
      <c r="G39" s="54" t="s">
        <v>1013</v>
      </c>
      <c r="H39" s="50" t="s">
        <v>38</v>
      </c>
      <c r="I39" s="57"/>
      <c r="J39" s="58"/>
      <c r="K39" s="72"/>
      <c r="L39" s="90"/>
      <c r="M39" s="61">
        <v>150.0</v>
      </c>
      <c r="N39" s="62"/>
      <c r="O39" s="141"/>
      <c r="P39" s="131"/>
      <c r="Q39" s="128"/>
      <c r="R39" s="53">
        <v>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78"/>
      <c r="C40" s="69" t="s">
        <v>1014</v>
      </c>
      <c r="D40" s="53" t="s">
        <v>75</v>
      </c>
      <c r="E40" s="70" t="s">
        <v>1015</v>
      </c>
      <c r="F40" s="271" t="s">
        <v>1016</v>
      </c>
      <c r="G40" s="55" t="s">
        <v>1017</v>
      </c>
      <c r="H40" s="50" t="s">
        <v>97</v>
      </c>
      <c r="I40" s="71"/>
      <c r="J40" s="58"/>
      <c r="K40" s="72"/>
      <c r="L40" s="80"/>
      <c r="M40" s="61"/>
      <c r="N40" s="62">
        <v>120.0</v>
      </c>
      <c r="O40" s="130"/>
      <c r="P40" s="131"/>
      <c r="Q40" s="128"/>
      <c r="R40" s="269">
        <v>120.0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1018</v>
      </c>
      <c r="D41" s="53" t="s">
        <v>67</v>
      </c>
      <c r="E41" s="70" t="s">
        <v>1019</v>
      </c>
      <c r="F41" s="264" t="s">
        <v>1020</v>
      </c>
      <c r="G41" s="55" t="s">
        <v>1021</v>
      </c>
      <c r="H41" s="50" t="s">
        <v>61</v>
      </c>
      <c r="I41" s="71">
        <v>294.0</v>
      </c>
      <c r="J41" s="58"/>
      <c r="K41" s="72"/>
      <c r="L41" s="90"/>
      <c r="M41" s="61"/>
      <c r="N41" s="143"/>
      <c r="O41" s="130"/>
      <c r="P41" s="131"/>
      <c r="Q41" s="129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69" t="s">
        <v>1022</v>
      </c>
      <c r="D42" s="53" t="s">
        <v>103</v>
      </c>
      <c r="E42" s="70"/>
      <c r="F42" s="264" t="s">
        <v>1023</v>
      </c>
      <c r="G42" s="53" t="s">
        <v>1024</v>
      </c>
      <c r="H42" s="50" t="s">
        <v>38</v>
      </c>
      <c r="I42" s="127"/>
      <c r="J42" s="58"/>
      <c r="K42" s="72"/>
      <c r="L42" s="90"/>
      <c r="M42" s="61">
        <v>147.0</v>
      </c>
      <c r="N42" s="62"/>
      <c r="O42" s="130"/>
      <c r="P42" s="131"/>
      <c r="Q42" s="128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47</v>
      </c>
      <c r="B43" s="51"/>
      <c r="C43" s="83" t="s">
        <v>1025</v>
      </c>
      <c r="D43" s="53" t="s">
        <v>344</v>
      </c>
      <c r="E43" s="70" t="s">
        <v>1026</v>
      </c>
      <c r="F43" s="264" t="s">
        <v>1027</v>
      </c>
      <c r="G43" s="55" t="s">
        <v>1028</v>
      </c>
      <c r="H43" s="50" t="s">
        <v>97</v>
      </c>
      <c r="I43" s="71"/>
      <c r="J43" s="58">
        <v>294.0</v>
      </c>
      <c r="K43" s="59"/>
      <c r="L43" s="144"/>
      <c r="M43" s="122"/>
      <c r="N43" s="62"/>
      <c r="O43" s="130"/>
      <c r="P43" s="131"/>
      <c r="Q43" s="129"/>
      <c r="R43" s="53">
        <v>100.0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69" t="s">
        <v>1029</v>
      </c>
      <c r="D44" s="53" t="s">
        <v>344</v>
      </c>
      <c r="E44" s="70" t="s">
        <v>1026</v>
      </c>
      <c r="F44" s="264" t="s">
        <v>1030</v>
      </c>
      <c r="G44" s="55" t="s">
        <v>1028</v>
      </c>
      <c r="H44" s="50" t="s">
        <v>97</v>
      </c>
      <c r="I44" s="71"/>
      <c r="J44" s="58">
        <v>294.0</v>
      </c>
      <c r="K44" s="72"/>
      <c r="L44" s="145"/>
      <c r="M44" s="61"/>
      <c r="N44" s="62"/>
      <c r="O44" s="130"/>
      <c r="P44" s="131"/>
      <c r="Q44" s="129"/>
      <c r="R44" s="53">
        <v>100.0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41</v>
      </c>
      <c r="B45" s="78"/>
      <c r="C45" s="272" t="s">
        <v>1031</v>
      </c>
      <c r="D45" s="53" t="s">
        <v>28</v>
      </c>
      <c r="E45" s="70"/>
      <c r="F45" s="273" t="s">
        <v>1032</v>
      </c>
      <c r="G45" s="142" t="s">
        <v>1033</v>
      </c>
      <c r="H45" s="50" t="s">
        <v>61</v>
      </c>
      <c r="I45" s="148"/>
      <c r="J45" s="58"/>
      <c r="K45" s="72"/>
      <c r="L45" s="144"/>
      <c r="M45" s="61">
        <v>147.0</v>
      </c>
      <c r="N45" s="62"/>
      <c r="O45" s="130"/>
      <c r="P45" s="138"/>
      <c r="Q45" s="12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78"/>
      <c r="C46" s="83" t="s">
        <v>1034</v>
      </c>
      <c r="D46" s="53" t="s">
        <v>130</v>
      </c>
      <c r="E46" s="111" t="s">
        <v>1035</v>
      </c>
      <c r="F46" s="264" t="s">
        <v>1036</v>
      </c>
      <c r="G46" s="55" t="s">
        <v>1037</v>
      </c>
      <c r="H46" s="50" t="s">
        <v>38</v>
      </c>
      <c r="I46" s="71">
        <v>294.0</v>
      </c>
      <c r="J46" s="58"/>
      <c r="K46" s="72"/>
      <c r="L46" s="149"/>
      <c r="M46" s="61"/>
      <c r="N46" s="62"/>
      <c r="O46" s="130"/>
      <c r="P46" s="138"/>
      <c r="Q46" s="99"/>
      <c r="R46" s="53">
        <v>100.0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47</v>
      </c>
      <c r="B47" s="51"/>
      <c r="C47" s="151" t="s">
        <v>1038</v>
      </c>
      <c r="D47" s="53" t="s">
        <v>54</v>
      </c>
      <c r="E47" s="70" t="s">
        <v>1039</v>
      </c>
      <c r="F47" s="264" t="s">
        <v>1040</v>
      </c>
      <c r="G47" s="55" t="s">
        <v>1041</v>
      </c>
      <c r="H47" s="50" t="s">
        <v>38</v>
      </c>
      <c r="I47" s="71">
        <v>147.0</v>
      </c>
      <c r="J47" s="89"/>
      <c r="K47" s="72"/>
      <c r="L47" s="150"/>
      <c r="M47" s="61"/>
      <c r="N47" s="62"/>
      <c r="O47" s="130"/>
      <c r="P47" s="131"/>
      <c r="Q47" s="93"/>
      <c r="R47" s="53">
        <v>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69" t="s">
        <v>1042</v>
      </c>
      <c r="D48" s="53" t="s">
        <v>130</v>
      </c>
      <c r="E48" s="70"/>
      <c r="F48" s="273" t="s">
        <v>1043</v>
      </c>
      <c r="G48" s="55" t="s">
        <v>1044</v>
      </c>
      <c r="H48" s="50" t="s">
        <v>38</v>
      </c>
      <c r="I48" s="71"/>
      <c r="J48" s="58"/>
      <c r="K48" s="135"/>
      <c r="L48" s="150"/>
      <c r="M48" s="61"/>
      <c r="N48" s="74"/>
      <c r="O48" s="153"/>
      <c r="P48" s="154"/>
      <c r="Q48" s="93">
        <v>150.0</v>
      </c>
      <c r="R48" s="269">
        <v>150.0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78"/>
      <c r="C49" s="69" t="s">
        <v>1042</v>
      </c>
      <c r="D49" s="53" t="s">
        <v>130</v>
      </c>
      <c r="E49" s="108"/>
      <c r="F49" s="273" t="s">
        <v>1045</v>
      </c>
      <c r="G49" s="54" t="s">
        <v>1044</v>
      </c>
      <c r="H49" s="50" t="s">
        <v>38</v>
      </c>
      <c r="I49" s="71"/>
      <c r="J49" s="58"/>
      <c r="K49" s="155"/>
      <c r="L49" s="150"/>
      <c r="M49" s="61"/>
      <c r="N49" s="62"/>
      <c r="O49" s="153"/>
      <c r="P49" s="156"/>
      <c r="Q49" s="93">
        <v>150.0</v>
      </c>
      <c r="R49" s="269">
        <v>150.0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51"/>
      <c r="C50" s="69" t="s">
        <v>1042</v>
      </c>
      <c r="D50" s="53" t="s">
        <v>130</v>
      </c>
      <c r="E50" s="70"/>
      <c r="F50" s="264" t="s">
        <v>1046</v>
      </c>
      <c r="G50" s="54" t="s">
        <v>1044</v>
      </c>
      <c r="H50" s="50" t="s">
        <v>38</v>
      </c>
      <c r="I50" s="71"/>
      <c r="J50" s="58"/>
      <c r="K50" s="155"/>
      <c r="L50" s="150"/>
      <c r="M50" s="61"/>
      <c r="N50" s="84"/>
      <c r="O50" s="153"/>
      <c r="P50" s="156"/>
      <c r="Q50" s="93">
        <v>150.0</v>
      </c>
      <c r="R50" s="269">
        <v>150.0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41</v>
      </c>
      <c r="B51" s="51"/>
      <c r="C51" s="151" t="s">
        <v>1047</v>
      </c>
      <c r="D51" s="53" t="s">
        <v>130</v>
      </c>
      <c r="E51" s="54"/>
      <c r="F51" s="264" t="s">
        <v>1048</v>
      </c>
      <c r="G51" s="101" t="s">
        <v>1049</v>
      </c>
      <c r="H51" s="50" t="s">
        <v>38</v>
      </c>
      <c r="I51" s="57"/>
      <c r="J51" s="58"/>
      <c r="K51" s="155"/>
      <c r="L51" s="150"/>
      <c r="M51" s="61">
        <v>294.0</v>
      </c>
      <c r="N51" s="74"/>
      <c r="O51" s="157"/>
      <c r="P51" s="156"/>
      <c r="Q51" s="129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281" t="s">
        <v>1050</v>
      </c>
      <c r="D52" s="53" t="s">
        <v>75</v>
      </c>
      <c r="E52" s="70"/>
      <c r="F52" s="264" t="s">
        <v>1051</v>
      </c>
      <c r="G52" s="55" t="s">
        <v>1052</v>
      </c>
      <c r="H52" s="50" t="s">
        <v>97</v>
      </c>
      <c r="I52" s="57">
        <v>147.0</v>
      </c>
      <c r="J52" s="58"/>
      <c r="K52" s="159"/>
      <c r="L52" s="150"/>
      <c r="M52" s="160"/>
      <c r="N52" s="74"/>
      <c r="O52" s="153"/>
      <c r="P52" s="156"/>
      <c r="Q52" s="129"/>
      <c r="R52" s="53">
        <v>50.0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47</v>
      </c>
      <c r="B53" s="51"/>
      <c r="C53" s="132" t="s">
        <v>1053</v>
      </c>
      <c r="D53" s="53" t="s">
        <v>54</v>
      </c>
      <c r="E53" s="54" t="s">
        <v>1054</v>
      </c>
      <c r="F53" s="264" t="s">
        <v>1055</v>
      </c>
      <c r="G53" s="55" t="s">
        <v>1056</v>
      </c>
      <c r="H53" s="50" t="s">
        <v>38</v>
      </c>
      <c r="I53" s="71"/>
      <c r="J53" s="89"/>
      <c r="K53" s="155"/>
      <c r="L53" s="161"/>
      <c r="M53" s="160"/>
      <c r="N53" s="62">
        <v>294.0</v>
      </c>
      <c r="O53" s="153"/>
      <c r="P53" s="156"/>
      <c r="Q53" s="129"/>
      <c r="R53" s="53">
        <v>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41</v>
      </c>
      <c r="B54" s="51"/>
      <c r="C54" s="132" t="s">
        <v>42</v>
      </c>
      <c r="D54" s="53" t="s">
        <v>49</v>
      </c>
      <c r="E54" s="54"/>
      <c r="F54" s="270" t="s">
        <v>1057</v>
      </c>
      <c r="G54" s="55" t="s">
        <v>1058</v>
      </c>
      <c r="H54" s="50" t="s">
        <v>38</v>
      </c>
      <c r="I54" s="148"/>
      <c r="J54" s="58"/>
      <c r="K54" s="155"/>
      <c r="L54" s="150" t="s">
        <v>42</v>
      </c>
      <c r="M54" s="160"/>
      <c r="N54" s="74"/>
      <c r="O54" s="153"/>
      <c r="P54" s="154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1059</v>
      </c>
      <c r="D55" s="162" t="s">
        <v>166</v>
      </c>
      <c r="E55" s="163"/>
      <c r="F55" s="264" t="s">
        <v>1060</v>
      </c>
      <c r="G55" s="55" t="s">
        <v>1061</v>
      </c>
      <c r="H55" s="50" t="s">
        <v>97</v>
      </c>
      <c r="I55" s="71">
        <v>147.0</v>
      </c>
      <c r="J55" s="164"/>
      <c r="K55" s="155"/>
      <c r="L55" s="161"/>
      <c r="M55" s="160"/>
      <c r="N55" s="62"/>
      <c r="O55" s="157"/>
      <c r="P55" s="156"/>
      <c r="Q55" s="129"/>
      <c r="R55" s="66">
        <v>50.0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41</v>
      </c>
      <c r="B56" s="51"/>
      <c r="C56" s="132" t="s">
        <v>1062</v>
      </c>
      <c r="D56" s="162" t="s">
        <v>130</v>
      </c>
      <c r="E56" s="54"/>
      <c r="F56" s="287" t="s">
        <v>1063</v>
      </c>
      <c r="G56" s="55" t="s">
        <v>1064</v>
      </c>
      <c r="H56" s="50" t="s">
        <v>38</v>
      </c>
      <c r="I56" s="71"/>
      <c r="J56" s="58"/>
      <c r="K56" s="155"/>
      <c r="L56" s="166"/>
      <c r="M56" s="160">
        <v>147.0</v>
      </c>
      <c r="N56" s="62"/>
      <c r="O56" s="157"/>
      <c r="P56" s="156"/>
      <c r="Q56" s="129"/>
      <c r="R56" s="53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47</v>
      </c>
      <c r="B57" s="51"/>
      <c r="C57" s="132" t="s">
        <v>1065</v>
      </c>
      <c r="D57" s="162" t="s">
        <v>49</v>
      </c>
      <c r="E57" s="54" t="s">
        <v>1066</v>
      </c>
      <c r="F57" s="264" t="s">
        <v>1067</v>
      </c>
      <c r="G57" s="55" t="s">
        <v>1068</v>
      </c>
      <c r="H57" s="50" t="s">
        <v>38</v>
      </c>
      <c r="I57" s="167"/>
      <c r="J57" s="58">
        <v>244.0</v>
      </c>
      <c r="K57" s="155"/>
      <c r="L57" s="150"/>
      <c r="M57" s="160"/>
      <c r="N57" s="143"/>
      <c r="O57" s="157"/>
      <c r="P57" s="156"/>
      <c r="Q57" s="129"/>
      <c r="R57" s="53">
        <v>100.0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47</v>
      </c>
      <c r="B58" s="51"/>
      <c r="C58" s="132" t="s">
        <v>1069</v>
      </c>
      <c r="D58" s="162" t="s">
        <v>28</v>
      </c>
      <c r="E58" s="54" t="s">
        <v>1070</v>
      </c>
      <c r="F58" s="264" t="s">
        <v>1071</v>
      </c>
      <c r="G58" s="55" t="s">
        <v>1072</v>
      </c>
      <c r="H58" s="50" t="s">
        <v>61</v>
      </c>
      <c r="I58" s="167">
        <v>147.0</v>
      </c>
      <c r="J58" s="58"/>
      <c r="K58" s="155"/>
      <c r="L58" s="161"/>
      <c r="M58" s="169"/>
      <c r="N58" s="143"/>
      <c r="O58" s="157"/>
      <c r="P58" s="156"/>
      <c r="Q58" s="129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41</v>
      </c>
      <c r="B59" s="51"/>
      <c r="C59" s="132" t="s">
        <v>1073</v>
      </c>
      <c r="D59" s="162" t="s">
        <v>58</v>
      </c>
      <c r="E59" s="54"/>
      <c r="F59" s="264" t="s">
        <v>1074</v>
      </c>
      <c r="G59" s="55" t="s">
        <v>1075</v>
      </c>
      <c r="H59" s="50" t="s">
        <v>97</v>
      </c>
      <c r="I59" s="167"/>
      <c r="J59" s="58"/>
      <c r="K59" s="170"/>
      <c r="L59" s="150">
        <v>294.0</v>
      </c>
      <c r="M59" s="160"/>
      <c r="N59" s="62"/>
      <c r="O59" s="153"/>
      <c r="P59" s="156"/>
      <c r="Q59" s="129"/>
      <c r="R59" s="53">
        <v>100.0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41</v>
      </c>
      <c r="B60" s="51"/>
      <c r="C60" s="132" t="s">
        <v>1076</v>
      </c>
      <c r="D60" s="162" t="s">
        <v>116</v>
      </c>
      <c r="E60" s="54" t="s">
        <v>1077</v>
      </c>
      <c r="F60" s="264" t="s">
        <v>1078</v>
      </c>
      <c r="G60" s="55" t="s">
        <v>1079</v>
      </c>
      <c r="H60" s="50" t="s">
        <v>61</v>
      </c>
      <c r="I60" s="167"/>
      <c r="J60" s="58"/>
      <c r="K60" s="155"/>
      <c r="L60" s="166">
        <v>147.0</v>
      </c>
      <c r="M60" s="160"/>
      <c r="N60" s="74"/>
      <c r="O60" s="153"/>
      <c r="P60" s="156"/>
      <c r="Q60" s="129"/>
      <c r="R60" s="53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47</v>
      </c>
      <c r="B61" s="78"/>
      <c r="C61" s="132" t="s">
        <v>1080</v>
      </c>
      <c r="D61" s="162" t="s">
        <v>28</v>
      </c>
      <c r="E61" s="54" t="s">
        <v>1081</v>
      </c>
      <c r="F61" s="264" t="s">
        <v>1082</v>
      </c>
      <c r="G61" s="55" t="s">
        <v>1083</v>
      </c>
      <c r="H61" s="50" t="s">
        <v>61</v>
      </c>
      <c r="I61" s="167"/>
      <c r="J61" s="58"/>
      <c r="K61" s="155"/>
      <c r="L61" s="161"/>
      <c r="M61" s="160"/>
      <c r="N61" s="62">
        <v>200.0</v>
      </c>
      <c r="O61" s="153"/>
      <c r="P61" s="156"/>
      <c r="Q61" s="129"/>
      <c r="R61" s="53">
        <v>100.0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47</v>
      </c>
      <c r="B62" s="51"/>
      <c r="C62" s="132" t="s">
        <v>1080</v>
      </c>
      <c r="D62" s="162" t="s">
        <v>28</v>
      </c>
      <c r="E62" s="54" t="s">
        <v>1081</v>
      </c>
      <c r="F62" s="264" t="s">
        <v>1084</v>
      </c>
      <c r="G62" s="55" t="s">
        <v>1083</v>
      </c>
      <c r="H62" s="50" t="s">
        <v>61</v>
      </c>
      <c r="I62" s="167"/>
      <c r="J62" s="89"/>
      <c r="K62" s="155"/>
      <c r="L62" s="171"/>
      <c r="M62" s="169"/>
      <c r="N62" s="62">
        <v>200.0</v>
      </c>
      <c r="O62" s="153"/>
      <c r="P62" s="156"/>
      <c r="Q62" s="128"/>
      <c r="R62" s="53">
        <v>100.0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47</v>
      </c>
      <c r="B63" s="51"/>
      <c r="C63" s="132" t="s">
        <v>1085</v>
      </c>
      <c r="D63" s="162" t="s">
        <v>166</v>
      </c>
      <c r="E63" s="54" t="s">
        <v>1086</v>
      </c>
      <c r="F63" s="264" t="s">
        <v>1087</v>
      </c>
      <c r="G63" s="55" t="s">
        <v>1088</v>
      </c>
      <c r="H63" s="50" t="s">
        <v>97</v>
      </c>
      <c r="I63" s="167"/>
      <c r="J63" s="58"/>
      <c r="K63" s="155"/>
      <c r="L63" s="171"/>
      <c r="M63" s="160"/>
      <c r="N63" s="62">
        <v>147.0</v>
      </c>
      <c r="O63" s="153"/>
      <c r="P63" s="156"/>
      <c r="Q63" s="129"/>
      <c r="R63" s="53">
        <v>50.0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47</v>
      </c>
      <c r="B64" s="51"/>
      <c r="C64" s="132" t="s">
        <v>1089</v>
      </c>
      <c r="D64" s="162" t="s">
        <v>54</v>
      </c>
      <c r="E64" s="54"/>
      <c r="F64" s="264" t="s">
        <v>1090</v>
      </c>
      <c r="G64" s="55" t="s">
        <v>1091</v>
      </c>
      <c r="H64" s="50" t="s">
        <v>38</v>
      </c>
      <c r="I64" s="167">
        <v>147.0</v>
      </c>
      <c r="J64" s="58"/>
      <c r="K64" s="159"/>
      <c r="L64" s="171"/>
      <c r="M64" s="169"/>
      <c r="N64" s="62"/>
      <c r="O64" s="153"/>
      <c r="P64" s="156"/>
      <c r="Q64" s="129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47</v>
      </c>
      <c r="B65" s="51"/>
      <c r="C65" s="132" t="s">
        <v>1092</v>
      </c>
      <c r="D65" s="162" t="s">
        <v>49</v>
      </c>
      <c r="E65" s="54" t="s">
        <v>1093</v>
      </c>
      <c r="F65" s="264" t="s">
        <v>1094</v>
      </c>
      <c r="G65" s="55" t="s">
        <v>1095</v>
      </c>
      <c r="H65" s="50" t="s">
        <v>38</v>
      </c>
      <c r="I65" s="167">
        <v>147.0</v>
      </c>
      <c r="J65" s="89"/>
      <c r="K65" s="159"/>
      <c r="L65" s="171"/>
      <c r="M65" s="169"/>
      <c r="N65" s="74"/>
      <c r="O65" s="153"/>
      <c r="P65" s="156"/>
      <c r="Q65" s="129"/>
      <c r="R65" s="53">
        <v>50.0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47</v>
      </c>
      <c r="B66" s="51"/>
      <c r="C66" s="132" t="s">
        <v>1096</v>
      </c>
      <c r="D66" s="162" t="s">
        <v>49</v>
      </c>
      <c r="E66" s="54" t="s">
        <v>1093</v>
      </c>
      <c r="F66" s="264" t="s">
        <v>1097</v>
      </c>
      <c r="G66" s="55" t="s">
        <v>1095</v>
      </c>
      <c r="H66" s="50" t="s">
        <v>38</v>
      </c>
      <c r="I66" s="167">
        <v>147.0</v>
      </c>
      <c r="J66" s="89"/>
      <c r="K66" s="155"/>
      <c r="L66" s="161"/>
      <c r="M66" s="169"/>
      <c r="N66" s="62"/>
      <c r="O66" s="153"/>
      <c r="P66" s="156"/>
      <c r="Q66" s="129"/>
      <c r="R66" s="53">
        <v>50.0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47</v>
      </c>
      <c r="B67" s="51"/>
      <c r="C67" s="132" t="s">
        <v>1098</v>
      </c>
      <c r="D67" s="162" t="s">
        <v>49</v>
      </c>
      <c r="E67" s="54" t="s">
        <v>1099</v>
      </c>
      <c r="F67" s="264" t="s">
        <v>1100</v>
      </c>
      <c r="G67" s="55" t="s">
        <v>1101</v>
      </c>
      <c r="H67" s="50" t="s">
        <v>38</v>
      </c>
      <c r="I67" s="168"/>
      <c r="J67" s="58">
        <v>147.0</v>
      </c>
      <c r="K67" s="159"/>
      <c r="L67" s="166"/>
      <c r="M67" s="160"/>
      <c r="N67" s="74"/>
      <c r="O67" s="153"/>
      <c r="P67" s="156"/>
      <c r="Q67" s="129"/>
      <c r="R67" s="53">
        <v>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47</v>
      </c>
      <c r="B68" s="51"/>
      <c r="C68" s="132" t="s">
        <v>1102</v>
      </c>
      <c r="D68" s="162" t="s">
        <v>82</v>
      </c>
      <c r="E68" s="54" t="s">
        <v>1103</v>
      </c>
      <c r="F68" s="264" t="s">
        <v>1104</v>
      </c>
      <c r="G68" s="55" t="s">
        <v>1105</v>
      </c>
      <c r="H68" s="50" t="s">
        <v>38</v>
      </c>
      <c r="I68" s="167">
        <v>294.0</v>
      </c>
      <c r="J68" s="89"/>
      <c r="K68" s="159"/>
      <c r="L68" s="150"/>
      <c r="M68" s="173"/>
      <c r="N68" s="74"/>
      <c r="O68" s="153"/>
      <c r="P68" s="156"/>
      <c r="Q68" s="129"/>
      <c r="R68" s="53">
        <v>50.0</v>
      </c>
      <c r="S68" s="8"/>
      <c r="T68" s="8"/>
      <c r="U68" s="8"/>
      <c r="V68" s="8"/>
      <c r="W68" s="8"/>
      <c r="X68" s="8"/>
      <c r="Y68" s="8"/>
      <c r="Z68" s="8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9"/>
      <c r="K69" s="155"/>
      <c r="L69" s="161"/>
      <c r="M69" s="169"/>
      <c r="N69" s="62"/>
      <c r="O69" s="153"/>
      <c r="P69" s="156"/>
      <c r="Q69" s="129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9"/>
      <c r="K70" s="159"/>
      <c r="L70" s="161"/>
      <c r="M70" s="169"/>
      <c r="N70" s="74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9"/>
      <c r="K71" s="178"/>
      <c r="L71" s="161"/>
      <c r="M71" s="169"/>
      <c r="N71" s="74"/>
      <c r="O71" s="153"/>
      <c r="P71" s="156"/>
      <c r="Q71" s="129"/>
      <c r="R71" s="66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9"/>
      <c r="L72" s="161"/>
      <c r="M72" s="169"/>
      <c r="N72" s="74"/>
      <c r="O72" s="153"/>
      <c r="P72" s="156"/>
      <c r="Q72" s="129"/>
      <c r="R72" s="53"/>
      <c r="S72" s="8"/>
      <c r="T72" s="8"/>
      <c r="U72" s="8"/>
      <c r="V72" s="8"/>
      <c r="W72" s="8"/>
      <c r="X72" s="8"/>
      <c r="Y72" s="8"/>
      <c r="Z72" s="8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4"/>
      <c r="O73" s="185"/>
      <c r="P73" s="18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9"/>
      <c r="K74" s="182"/>
      <c r="L74" s="183"/>
      <c r="M74" s="188"/>
      <c r="N74" s="143"/>
      <c r="O74" s="185"/>
      <c r="P74" s="186"/>
      <c r="Q74" s="129"/>
      <c r="R74" s="172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87"/>
      <c r="D75" s="174"/>
      <c r="E75" s="176"/>
      <c r="F75" s="54"/>
      <c r="G75" s="54"/>
      <c r="H75" s="56"/>
      <c r="I75" s="181"/>
      <c r="J75" s="89"/>
      <c r="K75" s="189"/>
      <c r="L75" s="183"/>
      <c r="M75" s="188"/>
      <c r="N75" s="74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70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172"/>
      <c r="S79" s="8"/>
      <c r="T79" s="8"/>
      <c r="U79" s="8"/>
      <c r="V79" s="8"/>
      <c r="W79" s="8"/>
      <c r="X79" s="8"/>
      <c r="Y79" s="8"/>
      <c r="Z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4"/>
      <c r="B95" s="2"/>
      <c r="C95" s="211"/>
      <c r="D95" s="212"/>
      <c r="E95" s="3"/>
      <c r="F95" s="213"/>
      <c r="G95" s="214"/>
      <c r="H95" s="4"/>
      <c r="I95" s="215"/>
      <c r="O95" s="216"/>
      <c r="P95" s="216"/>
      <c r="Q95" s="217"/>
      <c r="R95" s="218">
        <f>SUM(R7:R94)</f>
        <v>7947</v>
      </c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9"/>
      <c r="D96" s="220"/>
      <c r="E96" s="3"/>
      <c r="F96" s="221"/>
      <c r="G96" s="222"/>
      <c r="H96" s="1"/>
      <c r="I96" s="223" t="s">
        <v>27</v>
      </c>
      <c r="J96" s="224"/>
      <c r="O96" s="216"/>
      <c r="P96" s="216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4"/>
      <c r="B97" s="225"/>
      <c r="C97" s="17"/>
      <c r="D97" s="226"/>
      <c r="E97" s="227"/>
      <c r="F97" s="213"/>
      <c r="G97" s="3"/>
      <c r="H97" s="1"/>
      <c r="I97" s="180">
        <f>SUM(I7:I94)</f>
        <v>3354</v>
      </c>
      <c r="J97" s="228" t="s">
        <v>28</v>
      </c>
      <c r="K97" s="229"/>
      <c r="O97" s="230"/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213"/>
      <c r="G98" s="3"/>
      <c r="H98" s="1"/>
      <c r="I98" s="180">
        <f>SUM(I97*2%)</f>
        <v>67.08</v>
      </c>
      <c r="J98" s="231">
        <f>SUM(J7:J94)</f>
        <v>4589</v>
      </c>
      <c r="K98" s="232" t="s">
        <v>23</v>
      </c>
      <c r="O98" s="233" t="s">
        <v>11</v>
      </c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3"/>
      <c r="G99" s="3"/>
      <c r="H99" s="1"/>
      <c r="I99" s="234"/>
      <c r="J99" s="87">
        <f>SUM(J98*2%)</f>
        <v>91.78</v>
      </c>
      <c r="K99" s="235" t="s">
        <v>29</v>
      </c>
      <c r="L99" s="236"/>
      <c r="O99" s="216"/>
      <c r="P99" s="216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8"/>
      <c r="J100" s="234"/>
      <c r="K100" s="231">
        <f>SUM(K7:K94)</f>
        <v>294</v>
      </c>
      <c r="L100" s="236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238" t="s">
        <v>30</v>
      </c>
      <c r="F101" s="274">
        <f>SUM(J29)</f>
        <v>294</v>
      </c>
      <c r="G101" s="3"/>
      <c r="H101" s="1"/>
      <c r="I101" s="8"/>
      <c r="J101" s="8"/>
      <c r="K101" s="87">
        <f>SUM(K100*1%)</f>
        <v>2.94</v>
      </c>
      <c r="L101" s="240" t="s">
        <v>31</v>
      </c>
      <c r="M101" s="215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41" t="s">
        <v>32</v>
      </c>
      <c r="F102" s="242">
        <f>SUM(I97,J98,K100,L102,M103,N104,O107,P108,Q109)</f>
        <v>15578</v>
      </c>
      <c r="G102" s="3"/>
      <c r="H102" s="1"/>
      <c r="I102" s="8"/>
      <c r="J102" s="8"/>
      <c r="K102" s="18"/>
      <c r="L102" s="180">
        <f>SUM(L7:L94)</f>
        <v>2463</v>
      </c>
      <c r="M102" s="243" t="s">
        <v>33</v>
      </c>
      <c r="N102" s="244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80">
        <f>SUM(L102*2%)</f>
        <v>49.26</v>
      </c>
      <c r="M103" s="180">
        <f>SUM(M7:M94)</f>
        <v>2576</v>
      </c>
      <c r="N103" s="245" t="s">
        <v>34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"/>
      <c r="M104" s="180">
        <f>SUM(M103*2%)</f>
        <v>51.52</v>
      </c>
      <c r="N104" s="180">
        <f>SUM(N7:N94)</f>
        <v>1352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46" t="s">
        <v>35</v>
      </c>
      <c r="F105" s="247">
        <f>SUM(L15,I17,N20,J21,J29,J34,J35,I36,I41,M45,I58,L60,N61,N61,N62)</f>
        <v>4698</v>
      </c>
      <c r="G105" s="276">
        <f>SUM(J29)</f>
        <v>294</v>
      </c>
      <c r="H105" s="1"/>
      <c r="I105" s="8"/>
      <c r="J105" s="8"/>
      <c r="K105" s="1"/>
      <c r="L105" s="1"/>
      <c r="M105" s="8"/>
      <c r="N105" s="180">
        <f>SUM(N104*1%)</f>
        <v>13.52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9" t="s">
        <v>36</v>
      </c>
      <c r="F106" s="294">
        <f>SUM(K9,M10,I14,J16,I23,I30,M32,P33,L37,N40,J43,J44,I52,I55,L59,N63)</f>
        <v>4247</v>
      </c>
      <c r="G106" s="295"/>
      <c r="H106" s="1"/>
      <c r="I106" s="8"/>
      <c r="J106" s="8"/>
      <c r="K106" s="1"/>
      <c r="L106" s="1"/>
      <c r="M106" s="8"/>
      <c r="N106" s="18"/>
      <c r="O106" s="251" t="s">
        <v>37</v>
      </c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52" t="s">
        <v>38</v>
      </c>
      <c r="F107" s="294">
        <f>SUM(M11,M12,I13,J18,N22,J24,L25,L26,L27,Q28,Q31,I38,M39,M42,I46,I47,Q48,Q49,Q50,M51,N53,M56,J57,I64,I65,I66,J67,I68)</f>
        <v>6833</v>
      </c>
      <c r="G107" s="264">
        <v>0.0</v>
      </c>
      <c r="H107" s="1"/>
      <c r="I107" s="8"/>
      <c r="J107" s="8"/>
      <c r="K107" s="1"/>
      <c r="L107" s="1"/>
      <c r="M107" s="8"/>
      <c r="N107" s="18"/>
      <c r="O107" s="180">
        <f>SUM(O7:O94)</f>
        <v>0</v>
      </c>
      <c r="P107" s="253" t="s">
        <v>39</v>
      </c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180">
        <f>SUM(O107*2%)</f>
        <v>0</v>
      </c>
      <c r="P108" s="180">
        <f>SUM(P7:P94)</f>
        <v>50</v>
      </c>
      <c r="Q108" s="252" t="s">
        <v>38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180">
        <f>SUM(P108*2%)</f>
        <v>1</v>
      </c>
      <c r="Q109" s="254">
        <f>SUM(Q7:Q94)</f>
        <v>900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180">
        <f>SUM(Q109*2%)</f>
        <v>18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6:T16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SUM(F101)</f>
        <v>22069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69" t="s">
        <v>1106</v>
      </c>
      <c r="D7" s="53" t="s">
        <v>130</v>
      </c>
      <c r="E7" s="54"/>
      <c r="F7" s="264" t="s">
        <v>1107</v>
      </c>
      <c r="G7" s="55" t="s">
        <v>1108</v>
      </c>
      <c r="H7" s="50" t="s">
        <v>38</v>
      </c>
      <c r="I7" s="57"/>
      <c r="J7" s="58"/>
      <c r="K7" s="59"/>
      <c r="L7" s="60">
        <v>147.0</v>
      </c>
      <c r="M7" s="61"/>
      <c r="N7" s="62"/>
      <c r="O7" s="63"/>
      <c r="P7" s="64"/>
      <c r="Q7" s="65"/>
      <c r="R7" s="53">
        <v>73.5</v>
      </c>
      <c r="S7" s="67" t="s">
        <v>24</v>
      </c>
      <c r="T7" s="68">
        <f>SUM(I7:I85)</f>
        <v>5653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1109</v>
      </c>
      <c r="D8" s="53" t="s">
        <v>28</v>
      </c>
      <c r="E8" s="70" t="s">
        <v>1110</v>
      </c>
      <c r="F8" s="264" t="s">
        <v>1111</v>
      </c>
      <c r="G8" s="55" t="s">
        <v>1112</v>
      </c>
      <c r="H8" s="50" t="s">
        <v>61</v>
      </c>
      <c r="I8" s="71">
        <v>147.0</v>
      </c>
      <c r="J8" s="58"/>
      <c r="K8" s="72"/>
      <c r="L8" s="73"/>
      <c r="M8" s="61"/>
      <c r="N8" s="74"/>
      <c r="O8" s="75"/>
      <c r="P8" s="76"/>
      <c r="Q8" s="77"/>
      <c r="R8" s="53">
        <v>50.0</v>
      </c>
      <c r="S8" s="39" t="s">
        <v>13</v>
      </c>
      <c r="T8" s="68">
        <f>SUM(J7:J85)</f>
        <v>2859</v>
      </c>
      <c r="U8" s="8"/>
      <c r="V8" s="8"/>
      <c r="W8" s="8"/>
      <c r="X8" s="8"/>
      <c r="Y8" s="8"/>
      <c r="Z8" s="8"/>
    </row>
    <row r="9">
      <c r="A9" s="50" t="s">
        <v>41</v>
      </c>
      <c r="B9" s="78"/>
      <c r="C9" s="69" t="s">
        <v>1113</v>
      </c>
      <c r="D9" s="53" t="s">
        <v>130</v>
      </c>
      <c r="E9" s="70"/>
      <c r="F9" s="264" t="s">
        <v>1114</v>
      </c>
      <c r="G9" s="55" t="s">
        <v>1115</v>
      </c>
      <c r="H9" s="50" t="s">
        <v>38</v>
      </c>
      <c r="I9" s="71"/>
      <c r="J9" s="79"/>
      <c r="K9" s="72"/>
      <c r="L9" s="80"/>
      <c r="M9" s="61">
        <v>147.0</v>
      </c>
      <c r="N9" s="74"/>
      <c r="O9" s="75"/>
      <c r="P9" s="76"/>
      <c r="Q9" s="65"/>
      <c r="R9" s="53">
        <v>50.0</v>
      </c>
      <c r="S9" s="81" t="s">
        <v>14</v>
      </c>
      <c r="T9" s="82">
        <f>SUM(K7:K85)</f>
        <v>2144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1116</v>
      </c>
      <c r="D10" s="53" t="s">
        <v>130</v>
      </c>
      <c r="E10" s="70"/>
      <c r="F10" s="264" t="s">
        <v>1117</v>
      </c>
      <c r="G10" s="55" t="s">
        <v>1118</v>
      </c>
      <c r="H10" s="50" t="s">
        <v>38</v>
      </c>
      <c r="I10" s="71"/>
      <c r="J10" s="58"/>
      <c r="K10" s="72"/>
      <c r="L10" s="90">
        <v>147.0</v>
      </c>
      <c r="M10" s="61"/>
      <c r="N10" s="84"/>
      <c r="O10" s="85"/>
      <c r="P10" s="76"/>
      <c r="Q10" s="65"/>
      <c r="R10" s="53">
        <v>50.0</v>
      </c>
      <c r="S10" s="86" t="s">
        <v>25</v>
      </c>
      <c r="T10" s="82">
        <f>SUM(L7:L85)</f>
        <v>2572</v>
      </c>
      <c r="U10" s="8"/>
      <c r="V10" s="8"/>
      <c r="W10" s="8"/>
      <c r="X10" s="8"/>
      <c r="Y10" s="8"/>
      <c r="Z10" s="8"/>
    </row>
    <row r="11">
      <c r="A11" s="50" t="s">
        <v>41</v>
      </c>
      <c r="B11" s="51"/>
      <c r="C11" s="83" t="s">
        <v>1119</v>
      </c>
      <c r="D11" s="53" t="s">
        <v>130</v>
      </c>
      <c r="E11" s="70" t="s">
        <v>1120</v>
      </c>
      <c r="F11" s="264" t="s">
        <v>1121</v>
      </c>
      <c r="G11" s="55" t="s">
        <v>1122</v>
      </c>
      <c r="H11" s="50" t="s">
        <v>61</v>
      </c>
      <c r="I11" s="57"/>
      <c r="J11" s="89"/>
      <c r="K11" s="72">
        <v>127.0</v>
      </c>
      <c r="L11" s="90"/>
      <c r="M11" s="91"/>
      <c r="N11" s="62"/>
      <c r="O11" s="85"/>
      <c r="P11" s="92"/>
      <c r="Q11" s="93"/>
      <c r="R11" s="53">
        <v>50.0</v>
      </c>
      <c r="S11" s="42" t="s">
        <v>16</v>
      </c>
      <c r="T11" s="82">
        <f>SUM(M7:M85)</f>
        <v>5155</v>
      </c>
      <c r="U11" s="8"/>
      <c r="V11" s="8"/>
      <c r="W11" s="8"/>
      <c r="X11" s="8"/>
      <c r="Y11" s="8"/>
      <c r="Z11" s="8"/>
    </row>
    <row r="12">
      <c r="A12" s="50" t="s">
        <v>41</v>
      </c>
      <c r="B12" s="94"/>
      <c r="C12" s="83" t="s">
        <v>1123</v>
      </c>
      <c r="D12" s="53" t="s">
        <v>28</v>
      </c>
      <c r="E12" s="70" t="s">
        <v>1124</v>
      </c>
      <c r="F12" s="264" t="s">
        <v>1125</v>
      </c>
      <c r="G12" s="55" t="s">
        <v>1126</v>
      </c>
      <c r="H12" s="50" t="s">
        <v>61</v>
      </c>
      <c r="I12" s="57"/>
      <c r="J12" s="95"/>
      <c r="K12" s="72">
        <v>244.0</v>
      </c>
      <c r="L12" s="96"/>
      <c r="M12" s="61"/>
      <c r="N12" s="62"/>
      <c r="O12" s="97"/>
      <c r="P12" s="98"/>
      <c r="Q12" s="99"/>
      <c r="R12" s="53">
        <v>100.0</v>
      </c>
      <c r="S12" s="100" t="s">
        <v>17</v>
      </c>
      <c r="T12" s="68">
        <f>SUM(N7:N85)</f>
        <v>3539</v>
      </c>
      <c r="U12" s="8"/>
      <c r="V12" s="8"/>
      <c r="W12" s="8"/>
      <c r="X12" s="8"/>
      <c r="Y12" s="8"/>
      <c r="Z12" s="8"/>
    </row>
    <row r="13" ht="16.5" customHeight="1">
      <c r="A13" s="50"/>
      <c r="B13" s="78"/>
      <c r="C13" s="69" t="s">
        <v>42</v>
      </c>
      <c r="D13" s="53" t="s">
        <v>88</v>
      </c>
      <c r="E13" s="70" t="s">
        <v>1127</v>
      </c>
      <c r="F13" s="270" t="s">
        <v>1128</v>
      </c>
      <c r="G13" s="55" t="s">
        <v>1129</v>
      </c>
      <c r="H13" s="50" t="s">
        <v>61</v>
      </c>
      <c r="I13" s="71"/>
      <c r="J13" s="58"/>
      <c r="K13" s="59"/>
      <c r="L13" s="90"/>
      <c r="M13" s="61"/>
      <c r="N13" s="84" t="s">
        <v>263</v>
      </c>
      <c r="O13" s="75"/>
      <c r="P13" s="92"/>
      <c r="Q13" s="99"/>
      <c r="R13" s="102"/>
      <c r="S13" s="103"/>
      <c r="T13" s="104"/>
      <c r="U13" s="8"/>
      <c r="V13" s="8"/>
      <c r="W13" s="8"/>
      <c r="X13" s="8"/>
      <c r="Y13" s="8"/>
      <c r="Z13" s="8"/>
    </row>
    <row r="14">
      <c r="A14" s="50" t="s">
        <v>41</v>
      </c>
      <c r="B14" s="51"/>
      <c r="C14" s="83" t="s">
        <v>1130</v>
      </c>
      <c r="D14" s="53" t="s">
        <v>166</v>
      </c>
      <c r="E14" s="70"/>
      <c r="F14" s="264" t="s">
        <v>1131</v>
      </c>
      <c r="G14" s="55" t="s">
        <v>1132</v>
      </c>
      <c r="H14" s="50" t="s">
        <v>97</v>
      </c>
      <c r="I14" s="71"/>
      <c r="J14" s="58"/>
      <c r="K14" s="72"/>
      <c r="L14" s="90"/>
      <c r="M14" s="61">
        <v>147.0</v>
      </c>
      <c r="N14" s="84"/>
      <c r="O14" s="85"/>
      <c r="P14" s="105"/>
      <c r="Q14" s="99"/>
      <c r="R14" s="53">
        <v>50.0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1133</v>
      </c>
      <c r="D15" s="53" t="s">
        <v>75</v>
      </c>
      <c r="E15" s="70" t="s">
        <v>1134</v>
      </c>
      <c r="F15" s="264" t="s">
        <v>1135</v>
      </c>
      <c r="G15" s="55" t="s">
        <v>1136</v>
      </c>
      <c r="H15" s="50" t="s">
        <v>97</v>
      </c>
      <c r="I15" s="71"/>
      <c r="J15" s="58">
        <v>147.0</v>
      </c>
      <c r="K15" s="72"/>
      <c r="L15" s="90"/>
      <c r="M15" s="61"/>
      <c r="N15" s="62"/>
      <c r="O15" s="85"/>
      <c r="P15" s="92"/>
      <c r="Q15" s="106"/>
      <c r="R15" s="53">
        <v>50.0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41</v>
      </c>
      <c r="B16" s="51"/>
      <c r="C16" s="83" t="s">
        <v>1137</v>
      </c>
      <c r="D16" s="53" t="s">
        <v>54</v>
      </c>
      <c r="E16" s="108" t="s">
        <v>1138</v>
      </c>
      <c r="F16" s="264" t="s">
        <v>1139</v>
      </c>
      <c r="G16" s="55" t="s">
        <v>1140</v>
      </c>
      <c r="H16" s="50" t="s">
        <v>38</v>
      </c>
      <c r="I16" s="71"/>
      <c r="J16" s="58"/>
      <c r="K16" s="72">
        <v>127.0</v>
      </c>
      <c r="L16" s="90"/>
      <c r="M16" s="109"/>
      <c r="N16" s="62"/>
      <c r="O16" s="85"/>
      <c r="P16" s="92"/>
      <c r="Q16" s="99"/>
      <c r="R16" s="53">
        <v>50.0</v>
      </c>
      <c r="S16" s="110" t="s">
        <v>18</v>
      </c>
      <c r="T16" s="82">
        <f>SUM(O7:O77)</f>
        <v>0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1141</v>
      </c>
      <c r="D17" s="53" t="s">
        <v>116</v>
      </c>
      <c r="E17" s="111" t="s">
        <v>1142</v>
      </c>
      <c r="F17" s="264" t="s">
        <v>1143</v>
      </c>
      <c r="G17" s="55" t="s">
        <v>1144</v>
      </c>
      <c r="H17" s="50" t="s">
        <v>61</v>
      </c>
      <c r="I17" s="71">
        <v>147.0</v>
      </c>
      <c r="J17" s="89"/>
      <c r="K17" s="72"/>
      <c r="L17" s="80"/>
      <c r="M17" s="61"/>
      <c r="N17" s="84"/>
      <c r="O17" s="85"/>
      <c r="P17" s="92"/>
      <c r="Q17" s="93"/>
      <c r="R17" s="53">
        <v>50.0</v>
      </c>
      <c r="S17" s="112" t="s">
        <v>19</v>
      </c>
      <c r="T17" s="82">
        <f>SUM(P7:P85)</f>
        <v>0</v>
      </c>
      <c r="U17" s="8"/>
      <c r="V17" s="8"/>
      <c r="W17" s="8"/>
      <c r="X17" s="8"/>
      <c r="Y17" s="8"/>
      <c r="Z17" s="8"/>
    </row>
    <row r="18">
      <c r="A18" s="50" t="s">
        <v>41</v>
      </c>
      <c r="B18" s="78"/>
      <c r="C18" s="83" t="s">
        <v>1145</v>
      </c>
      <c r="D18" s="53" t="s">
        <v>71</v>
      </c>
      <c r="E18" s="70"/>
      <c r="F18" s="264" t="s">
        <v>1146</v>
      </c>
      <c r="G18" s="55" t="s">
        <v>1147</v>
      </c>
      <c r="H18" s="50" t="s">
        <v>38</v>
      </c>
      <c r="I18" s="71"/>
      <c r="J18" s="79"/>
      <c r="K18" s="72"/>
      <c r="L18" s="90"/>
      <c r="M18" s="61">
        <v>600.0</v>
      </c>
      <c r="N18" s="62"/>
      <c r="O18" s="85"/>
      <c r="P18" s="92"/>
      <c r="Q18" s="99"/>
      <c r="R18" s="269">
        <v>600.0</v>
      </c>
      <c r="S18" s="113" t="s">
        <v>20</v>
      </c>
      <c r="T18" s="114">
        <f>SUM(Q7:Q85)</f>
        <v>0</v>
      </c>
      <c r="U18" s="8"/>
      <c r="V18" s="8"/>
      <c r="W18" s="8"/>
      <c r="X18" s="8"/>
      <c r="Y18" s="8"/>
      <c r="Z18" s="8"/>
    </row>
    <row r="19">
      <c r="A19" s="50" t="s">
        <v>41</v>
      </c>
      <c r="B19" s="51"/>
      <c r="C19" s="83" t="s">
        <v>1145</v>
      </c>
      <c r="D19" s="53" t="s">
        <v>71</v>
      </c>
      <c r="E19" s="70"/>
      <c r="F19" s="264" t="s">
        <v>1148</v>
      </c>
      <c r="G19" s="55" t="s">
        <v>1147</v>
      </c>
      <c r="H19" s="50" t="s">
        <v>38</v>
      </c>
      <c r="I19" s="71"/>
      <c r="J19" s="115"/>
      <c r="K19" s="72"/>
      <c r="L19" s="90"/>
      <c r="M19" s="61">
        <v>600.0</v>
      </c>
      <c r="N19" s="62"/>
      <c r="O19" s="85"/>
      <c r="P19" s="92"/>
      <c r="Q19" s="93"/>
      <c r="R19" s="269">
        <v>600.0</v>
      </c>
      <c r="S19" s="116"/>
      <c r="T19" s="6"/>
      <c r="U19" s="8"/>
      <c r="V19" s="8"/>
      <c r="W19" s="8"/>
      <c r="X19" s="8"/>
      <c r="Y19" s="8"/>
      <c r="Z19" s="8"/>
    </row>
    <row r="20">
      <c r="A20" s="50" t="s">
        <v>41</v>
      </c>
      <c r="B20" s="51"/>
      <c r="C20" s="83" t="s">
        <v>1149</v>
      </c>
      <c r="D20" s="53" t="s">
        <v>54</v>
      </c>
      <c r="E20" s="111" t="s">
        <v>1150</v>
      </c>
      <c r="F20" s="264" t="s">
        <v>1151</v>
      </c>
      <c r="G20" s="55" t="s">
        <v>1152</v>
      </c>
      <c r="H20" s="50" t="s">
        <v>38</v>
      </c>
      <c r="I20" s="71"/>
      <c r="J20" s="58"/>
      <c r="K20" s="117"/>
      <c r="L20" s="90">
        <v>294.0</v>
      </c>
      <c r="M20" s="61"/>
      <c r="N20" s="62"/>
      <c r="O20" s="85"/>
      <c r="P20" s="92"/>
      <c r="Q20" s="99"/>
      <c r="R20" s="53">
        <v>100.0</v>
      </c>
      <c r="S20" s="119">
        <f>SUM(F101)</f>
        <v>22069</v>
      </c>
      <c r="T20" s="8"/>
      <c r="U20" s="8"/>
      <c r="V20" s="8"/>
      <c r="W20" s="8"/>
      <c r="X20" s="8"/>
      <c r="Y20" s="8"/>
      <c r="Z20" s="8"/>
    </row>
    <row r="21">
      <c r="A21" s="50" t="s">
        <v>41</v>
      </c>
      <c r="B21" s="51"/>
      <c r="C21" s="83" t="s">
        <v>1153</v>
      </c>
      <c r="D21" s="53" t="s">
        <v>75</v>
      </c>
      <c r="E21" s="70" t="s">
        <v>1154</v>
      </c>
      <c r="F21" s="264" t="s">
        <v>1155</v>
      </c>
      <c r="G21" s="55" t="s">
        <v>1156</v>
      </c>
      <c r="H21" s="50" t="s">
        <v>97</v>
      </c>
      <c r="I21" s="71"/>
      <c r="J21" s="58"/>
      <c r="K21" s="72"/>
      <c r="L21" s="120"/>
      <c r="M21" s="61">
        <v>147.0</v>
      </c>
      <c r="N21" s="62"/>
      <c r="O21" s="85"/>
      <c r="P21" s="92"/>
      <c r="Q21" s="99"/>
      <c r="R21" s="53">
        <v>50.0</v>
      </c>
      <c r="S21" s="8"/>
      <c r="T21" s="8"/>
      <c r="U21" s="8"/>
      <c r="V21" s="8"/>
      <c r="W21" s="8"/>
      <c r="X21" s="8"/>
      <c r="Y21" s="8"/>
      <c r="Z21" s="8"/>
    </row>
    <row r="22">
      <c r="A22" s="50" t="s">
        <v>41</v>
      </c>
      <c r="B22" s="51"/>
      <c r="C22" s="83" t="s">
        <v>1157</v>
      </c>
      <c r="D22" s="53" t="s">
        <v>116</v>
      </c>
      <c r="E22" s="70"/>
      <c r="F22" s="264" t="s">
        <v>1158</v>
      </c>
      <c r="G22" s="55" t="s">
        <v>1159</v>
      </c>
      <c r="H22" s="50" t="s">
        <v>61</v>
      </c>
      <c r="I22" s="71"/>
      <c r="J22" s="58"/>
      <c r="K22" s="72"/>
      <c r="L22" s="120">
        <v>260.0</v>
      </c>
      <c r="M22" s="61"/>
      <c r="N22" s="62"/>
      <c r="O22" s="85"/>
      <c r="P22" s="92"/>
      <c r="Q22" s="99"/>
      <c r="R22" s="53">
        <v>100.0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1160</v>
      </c>
      <c r="D23" s="53" t="s">
        <v>116</v>
      </c>
      <c r="E23" s="70" t="s">
        <v>1161</v>
      </c>
      <c r="F23" s="264" t="s">
        <v>1162</v>
      </c>
      <c r="G23" s="55" t="s">
        <v>1163</v>
      </c>
      <c r="H23" s="50" t="s">
        <v>61</v>
      </c>
      <c r="I23" s="71"/>
      <c r="J23" s="58">
        <v>127.0</v>
      </c>
      <c r="K23" s="72"/>
      <c r="L23" s="80"/>
      <c r="M23" s="61"/>
      <c r="N23" s="62"/>
      <c r="O23" s="121"/>
      <c r="P23" s="92"/>
      <c r="Q23" s="93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1164</v>
      </c>
      <c r="D24" s="53" t="s">
        <v>82</v>
      </c>
      <c r="E24" s="70" t="s">
        <v>1165</v>
      </c>
      <c r="F24" s="264" t="s">
        <v>1166</v>
      </c>
      <c r="G24" s="55" t="s">
        <v>1167</v>
      </c>
      <c r="H24" s="50" t="s">
        <v>38</v>
      </c>
      <c r="I24" s="71">
        <v>470.0</v>
      </c>
      <c r="J24" s="58"/>
      <c r="K24" s="72"/>
      <c r="L24" s="90"/>
      <c r="M24" s="122"/>
      <c r="N24" s="62"/>
      <c r="O24" s="75"/>
      <c r="P24" s="92"/>
      <c r="Q24" s="123"/>
      <c r="R24" s="269">
        <v>470.0</v>
      </c>
      <c r="S24" s="3"/>
      <c r="T24" s="8"/>
      <c r="U24" s="8"/>
      <c r="V24" s="8"/>
      <c r="W24" s="8"/>
      <c r="X24" s="8"/>
      <c r="Y24" s="8"/>
      <c r="Z24" s="8"/>
    </row>
    <row r="25">
      <c r="A25" s="50" t="s">
        <v>47</v>
      </c>
      <c r="B25" s="51"/>
      <c r="C25" s="132" t="s">
        <v>42</v>
      </c>
      <c r="D25" s="53" t="s">
        <v>130</v>
      </c>
      <c r="E25" s="70" t="s">
        <v>1165</v>
      </c>
      <c r="F25" s="264" t="s">
        <v>1168</v>
      </c>
      <c r="G25" s="55" t="s">
        <v>1167</v>
      </c>
      <c r="H25" s="50" t="s">
        <v>38</v>
      </c>
      <c r="I25" s="57" t="s">
        <v>1169</v>
      </c>
      <c r="J25" s="58"/>
      <c r="K25" s="72"/>
      <c r="L25" s="80"/>
      <c r="M25" s="61"/>
      <c r="N25" s="62"/>
      <c r="O25" s="85"/>
      <c r="P25" s="105"/>
      <c r="Q25" s="99"/>
      <c r="R25" s="53" t="s">
        <v>42</v>
      </c>
      <c r="S25" s="8"/>
      <c r="T25" s="8"/>
      <c r="U25" s="8"/>
      <c r="V25" s="8"/>
      <c r="W25" s="8"/>
      <c r="X25" s="8"/>
      <c r="Y25" s="8"/>
      <c r="Z25" s="8"/>
    </row>
    <row r="26">
      <c r="A26" s="50" t="s">
        <v>41</v>
      </c>
      <c r="B26" s="51"/>
      <c r="C26" s="132" t="s">
        <v>1170</v>
      </c>
      <c r="D26" s="53" t="s">
        <v>166</v>
      </c>
      <c r="E26" s="70" t="s">
        <v>1171</v>
      </c>
      <c r="F26" s="264" t="s">
        <v>1172</v>
      </c>
      <c r="G26" s="55" t="s">
        <v>1173</v>
      </c>
      <c r="H26" s="50" t="s">
        <v>97</v>
      </c>
      <c r="I26" s="71"/>
      <c r="J26" s="79"/>
      <c r="K26" s="59"/>
      <c r="L26" s="90">
        <v>294.0</v>
      </c>
      <c r="M26" s="125"/>
      <c r="N26" s="62"/>
      <c r="O26" s="85"/>
      <c r="P26" s="105"/>
      <c r="Q26" s="93"/>
      <c r="R26" s="53">
        <v>100.0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78"/>
      <c r="C27" s="83" t="s">
        <v>1174</v>
      </c>
      <c r="D27" s="53" t="s">
        <v>82</v>
      </c>
      <c r="E27" s="70"/>
      <c r="F27" s="264" t="s">
        <v>1175</v>
      </c>
      <c r="G27" s="55" t="s">
        <v>1176</v>
      </c>
      <c r="H27" s="50" t="s">
        <v>38</v>
      </c>
      <c r="I27" s="57"/>
      <c r="J27" s="58"/>
      <c r="K27" s="126"/>
      <c r="L27" s="80"/>
      <c r="M27" s="125"/>
      <c r="N27" s="62">
        <v>147.0</v>
      </c>
      <c r="O27" s="85"/>
      <c r="P27" s="105"/>
      <c r="Q27" s="93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78"/>
      <c r="C28" s="83" t="s">
        <v>1177</v>
      </c>
      <c r="D28" s="53" t="s">
        <v>82</v>
      </c>
      <c r="E28" s="70" t="s">
        <v>1178</v>
      </c>
      <c r="F28" s="264" t="s">
        <v>1179</v>
      </c>
      <c r="G28" s="55" t="s">
        <v>1180</v>
      </c>
      <c r="H28" s="50" t="s">
        <v>38</v>
      </c>
      <c r="I28" s="71">
        <v>500.0</v>
      </c>
      <c r="J28" s="58"/>
      <c r="K28" s="117"/>
      <c r="L28" s="90"/>
      <c r="M28" s="61"/>
      <c r="N28" s="62"/>
      <c r="O28" s="85"/>
      <c r="P28" s="105"/>
      <c r="Q28" s="128"/>
      <c r="R28" s="269">
        <v>500.0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1181</v>
      </c>
      <c r="D29" s="53" t="s">
        <v>28</v>
      </c>
      <c r="E29" s="70" t="s">
        <v>1182</v>
      </c>
      <c r="F29" s="264" t="s">
        <v>1183</v>
      </c>
      <c r="G29" s="55" t="s">
        <v>1184</v>
      </c>
      <c r="H29" s="50" t="s">
        <v>61</v>
      </c>
      <c r="I29" s="127"/>
      <c r="J29" s="58">
        <v>294.0</v>
      </c>
      <c r="K29" s="72"/>
      <c r="L29" s="120"/>
      <c r="M29" s="61"/>
      <c r="N29" s="62"/>
      <c r="O29" s="75"/>
      <c r="P29" s="92"/>
      <c r="Q29" s="129"/>
      <c r="R29" s="53">
        <v>100.0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41</v>
      </c>
      <c r="B30" s="78"/>
      <c r="C30" s="69" t="s">
        <v>1185</v>
      </c>
      <c r="D30" s="53" t="s">
        <v>82</v>
      </c>
      <c r="E30" s="70" t="s">
        <v>1186</v>
      </c>
      <c r="F30" s="264" t="s">
        <v>1187</v>
      </c>
      <c r="G30" s="55" t="s">
        <v>1188</v>
      </c>
      <c r="H30" s="50" t="s">
        <v>38</v>
      </c>
      <c r="I30" s="71"/>
      <c r="J30" s="58"/>
      <c r="K30" s="72"/>
      <c r="L30" s="90">
        <v>294.0</v>
      </c>
      <c r="M30" s="122"/>
      <c r="N30" s="62"/>
      <c r="O30" s="85"/>
      <c r="P30" s="92"/>
      <c r="Q30" s="129"/>
      <c r="R30" s="53">
        <v>100.0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51"/>
      <c r="C31" s="69" t="s">
        <v>1189</v>
      </c>
      <c r="D31" s="53" t="s">
        <v>130</v>
      </c>
      <c r="E31" s="70" t="s">
        <v>1190</v>
      </c>
      <c r="F31" s="264" t="s">
        <v>1191</v>
      </c>
      <c r="G31" s="55" t="s">
        <v>1192</v>
      </c>
      <c r="H31" s="50" t="s">
        <v>38</v>
      </c>
      <c r="I31" s="71"/>
      <c r="J31" s="79"/>
      <c r="K31" s="72"/>
      <c r="L31" s="90"/>
      <c r="M31" s="61"/>
      <c r="N31" s="62">
        <v>240.0</v>
      </c>
      <c r="O31" s="130"/>
      <c r="P31" s="131"/>
      <c r="Q31" s="129"/>
      <c r="R31" s="53">
        <v>120.0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132"/>
      <c r="C32" s="69" t="s">
        <v>1193</v>
      </c>
      <c r="D32" s="53" t="s">
        <v>138</v>
      </c>
      <c r="E32" s="70" t="s">
        <v>1190</v>
      </c>
      <c r="F32" s="264" t="s">
        <v>1194</v>
      </c>
      <c r="G32" s="55" t="s">
        <v>1192</v>
      </c>
      <c r="H32" s="50" t="s">
        <v>38</v>
      </c>
      <c r="I32" s="71"/>
      <c r="J32" s="58"/>
      <c r="K32" s="72"/>
      <c r="L32" s="80"/>
      <c r="M32" s="61"/>
      <c r="N32" s="84">
        <v>240.0</v>
      </c>
      <c r="O32" s="130"/>
      <c r="P32" s="131"/>
      <c r="Q32" s="129"/>
      <c r="R32" s="53">
        <v>120.0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51"/>
      <c r="C33" s="69" t="s">
        <v>1195</v>
      </c>
      <c r="D33" s="53" t="s">
        <v>82</v>
      </c>
      <c r="E33" s="133"/>
      <c r="F33" s="278" t="s">
        <v>1196</v>
      </c>
      <c r="G33" s="55" t="s">
        <v>1197</v>
      </c>
      <c r="H33" s="50" t="s">
        <v>38</v>
      </c>
      <c r="I33" s="71"/>
      <c r="J33" s="58"/>
      <c r="K33" s="135"/>
      <c r="L33" s="90"/>
      <c r="M33" s="61">
        <v>127.0</v>
      </c>
      <c r="N33" s="62"/>
      <c r="O33" s="130"/>
      <c r="P33" s="131"/>
      <c r="Q33" s="128"/>
      <c r="R33" s="53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136"/>
      <c r="C34" s="83" t="s">
        <v>1198</v>
      </c>
      <c r="D34" s="53" t="s">
        <v>75</v>
      </c>
      <c r="E34" s="70" t="s">
        <v>1199</v>
      </c>
      <c r="F34" s="264" t="s">
        <v>1200</v>
      </c>
      <c r="G34" s="55" t="s">
        <v>1201</v>
      </c>
      <c r="H34" s="50" t="s">
        <v>97</v>
      </c>
      <c r="I34" s="71"/>
      <c r="J34" s="58"/>
      <c r="K34" s="135"/>
      <c r="L34" s="90"/>
      <c r="M34" s="61"/>
      <c r="N34" s="62">
        <v>147.0</v>
      </c>
      <c r="O34" s="130"/>
      <c r="P34" s="131"/>
      <c r="Q34" s="129"/>
      <c r="R34" s="53">
        <v>50.0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51"/>
      <c r="C35" s="151" t="s">
        <v>1202</v>
      </c>
      <c r="D35" s="53" t="s">
        <v>82</v>
      </c>
      <c r="E35" s="108" t="s">
        <v>1203</v>
      </c>
      <c r="F35" s="264" t="s">
        <v>1204</v>
      </c>
      <c r="G35" s="55" t="s">
        <v>1205</v>
      </c>
      <c r="H35" s="50" t="s">
        <v>38</v>
      </c>
      <c r="I35" s="71"/>
      <c r="J35" s="58">
        <v>147.0</v>
      </c>
      <c r="K35" s="117"/>
      <c r="L35" s="90"/>
      <c r="M35" s="61"/>
      <c r="N35" s="74"/>
      <c r="O35" s="130"/>
      <c r="P35" s="138"/>
      <c r="Q35" s="129"/>
      <c r="R35" s="53">
        <v>50.0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47</v>
      </c>
      <c r="B36" s="51"/>
      <c r="C36" s="151" t="s">
        <v>1206</v>
      </c>
      <c r="D36" s="53" t="s">
        <v>130</v>
      </c>
      <c r="E36" s="70" t="s">
        <v>1207</v>
      </c>
      <c r="F36" s="264" t="s">
        <v>1208</v>
      </c>
      <c r="G36" s="54" t="s">
        <v>1209</v>
      </c>
      <c r="H36" s="50" t="s">
        <v>38</v>
      </c>
      <c r="I36" s="71">
        <v>147.0</v>
      </c>
      <c r="J36" s="58"/>
      <c r="K36" s="59"/>
      <c r="L36" s="90"/>
      <c r="M36" s="61"/>
      <c r="N36" s="84"/>
      <c r="O36" s="130"/>
      <c r="P36" s="131"/>
      <c r="Q36" s="129"/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41</v>
      </c>
      <c r="B37" s="78"/>
      <c r="C37" s="151" t="s">
        <v>1210</v>
      </c>
      <c r="D37" s="53" t="s">
        <v>138</v>
      </c>
      <c r="E37" s="70" t="s">
        <v>1211</v>
      </c>
      <c r="F37" s="264" t="s">
        <v>1212</v>
      </c>
      <c r="G37" s="54" t="s">
        <v>1213</v>
      </c>
      <c r="H37" s="50" t="s">
        <v>61</v>
      </c>
      <c r="I37" s="57"/>
      <c r="J37" s="58"/>
      <c r="K37" s="72">
        <v>127.0</v>
      </c>
      <c r="L37" s="90"/>
      <c r="M37" s="61"/>
      <c r="N37" s="62"/>
      <c r="O37" s="130"/>
      <c r="P37" s="131"/>
      <c r="Q37" s="128"/>
      <c r="R37" s="53">
        <v>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69" t="s">
        <v>1214</v>
      </c>
      <c r="D38" s="53" t="s">
        <v>28</v>
      </c>
      <c r="E38" s="70" t="s">
        <v>1215</v>
      </c>
      <c r="F38" s="302" t="s">
        <v>1216</v>
      </c>
      <c r="G38" s="54" t="s">
        <v>1217</v>
      </c>
      <c r="H38" s="50" t="s">
        <v>61</v>
      </c>
      <c r="I38" s="57"/>
      <c r="J38" s="58">
        <v>294.0</v>
      </c>
      <c r="K38" s="72"/>
      <c r="L38" s="90"/>
      <c r="M38" s="61"/>
      <c r="N38" s="62"/>
      <c r="O38" s="141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41</v>
      </c>
      <c r="B39" s="78"/>
      <c r="C39" s="52"/>
      <c r="D39" s="53" t="s">
        <v>130</v>
      </c>
      <c r="E39" s="70" t="s">
        <v>1218</v>
      </c>
      <c r="F39" s="303" t="s">
        <v>1219</v>
      </c>
      <c r="G39" s="55" t="s">
        <v>1220</v>
      </c>
      <c r="H39" s="50" t="s">
        <v>38</v>
      </c>
      <c r="I39" s="71"/>
      <c r="J39" s="58"/>
      <c r="K39" s="72">
        <v>244.0</v>
      </c>
      <c r="L39" s="80"/>
      <c r="M39" s="61"/>
      <c r="N39" s="74"/>
      <c r="O39" s="130"/>
      <c r="P39" s="131"/>
      <c r="Q39" s="128"/>
      <c r="R39" s="53">
        <v>100.0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51"/>
      <c r="C40" s="69" t="s">
        <v>1221</v>
      </c>
      <c r="D40" s="53" t="s">
        <v>67</v>
      </c>
      <c r="E40" s="70"/>
      <c r="F40" s="264" t="s">
        <v>1222</v>
      </c>
      <c r="G40" s="53" t="s">
        <v>1223</v>
      </c>
      <c r="H40" s="50" t="s">
        <v>61</v>
      </c>
      <c r="I40" s="71">
        <v>1890.0</v>
      </c>
      <c r="J40" s="58"/>
      <c r="K40" s="72"/>
      <c r="L40" s="90"/>
      <c r="M40" s="61"/>
      <c r="N40" s="143"/>
      <c r="O40" s="130"/>
      <c r="P40" s="131"/>
      <c r="Q40" s="129"/>
      <c r="R40" s="269">
        <v>1890.0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1224</v>
      </c>
      <c r="D41" s="53" t="s">
        <v>75</v>
      </c>
      <c r="E41" s="70" t="s">
        <v>50</v>
      </c>
      <c r="F41" s="264" t="s">
        <v>1225</v>
      </c>
      <c r="G41" s="282" t="s">
        <v>1226</v>
      </c>
      <c r="H41" s="50" t="s">
        <v>97</v>
      </c>
      <c r="I41" s="71">
        <v>294.0</v>
      </c>
      <c r="J41" s="58"/>
      <c r="K41" s="72"/>
      <c r="L41" s="90"/>
      <c r="M41" s="61"/>
      <c r="N41" s="62"/>
      <c r="O41" s="130"/>
      <c r="P41" s="131"/>
      <c r="Q41" s="128"/>
      <c r="R41" s="53">
        <v>100.0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83" t="s">
        <v>1227</v>
      </c>
      <c r="D42" s="53" t="s">
        <v>54</v>
      </c>
      <c r="E42" s="70"/>
      <c r="F42" s="264" t="s">
        <v>1228</v>
      </c>
      <c r="G42" s="55" t="s">
        <v>1229</v>
      </c>
      <c r="H42" s="50" t="s">
        <v>38</v>
      </c>
      <c r="I42" s="71"/>
      <c r="J42" s="58"/>
      <c r="K42" s="59"/>
      <c r="L42" s="144"/>
      <c r="M42" s="122">
        <v>147.0</v>
      </c>
      <c r="N42" s="62"/>
      <c r="O42" s="130"/>
      <c r="P42" s="131"/>
      <c r="Q42" s="129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41</v>
      </c>
      <c r="B43" s="51"/>
      <c r="C43" s="69" t="s">
        <v>42</v>
      </c>
      <c r="D43" s="53" t="s">
        <v>43</v>
      </c>
      <c r="E43" s="70"/>
      <c r="F43" s="264" t="s">
        <v>1230</v>
      </c>
      <c r="G43" s="55" t="s">
        <v>258</v>
      </c>
      <c r="H43" s="50" t="s">
        <v>61</v>
      </c>
      <c r="I43" s="71"/>
      <c r="J43" s="89"/>
      <c r="K43" s="72"/>
      <c r="L43" s="145"/>
      <c r="M43" s="61" t="s">
        <v>46</v>
      </c>
      <c r="N43" s="62"/>
      <c r="O43" s="130"/>
      <c r="P43" s="131"/>
      <c r="Q43" s="129"/>
      <c r="R43" s="53" t="s">
        <v>42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41</v>
      </c>
      <c r="B44" s="78"/>
      <c r="C44" s="272" t="s">
        <v>1231</v>
      </c>
      <c r="D44" s="53" t="s">
        <v>130</v>
      </c>
      <c r="E44" s="70"/>
      <c r="F44" s="273" t="s">
        <v>1232</v>
      </c>
      <c r="G44" s="142" t="s">
        <v>1233</v>
      </c>
      <c r="H44" s="50" t="s">
        <v>38</v>
      </c>
      <c r="I44" s="148"/>
      <c r="J44" s="58"/>
      <c r="K44" s="72"/>
      <c r="L44" s="144">
        <v>127.0</v>
      </c>
      <c r="M44" s="61"/>
      <c r="N44" s="62"/>
      <c r="O44" s="130"/>
      <c r="P44" s="138"/>
      <c r="Q44" s="129"/>
      <c r="R44" s="53">
        <v>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78"/>
      <c r="C45" s="83" t="s">
        <v>1234</v>
      </c>
      <c r="D45" s="53" t="s">
        <v>75</v>
      </c>
      <c r="E45" s="111" t="s">
        <v>1235</v>
      </c>
      <c r="F45" s="264" t="s">
        <v>1236</v>
      </c>
      <c r="G45" s="55" t="s">
        <v>1237</v>
      </c>
      <c r="H45" s="50" t="s">
        <v>97</v>
      </c>
      <c r="I45" s="71"/>
      <c r="J45" s="58">
        <v>147.0</v>
      </c>
      <c r="K45" s="72"/>
      <c r="L45" s="149"/>
      <c r="M45" s="61"/>
      <c r="N45" s="62"/>
      <c r="O45" s="130"/>
      <c r="P45" s="138"/>
      <c r="Q45" s="9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51"/>
      <c r="C46" s="83" t="s">
        <v>1238</v>
      </c>
      <c r="D46" s="53" t="s">
        <v>67</v>
      </c>
      <c r="E46" s="111" t="s">
        <v>1239</v>
      </c>
      <c r="F46" s="264" t="s">
        <v>1240</v>
      </c>
      <c r="G46" s="55" t="s">
        <v>1241</v>
      </c>
      <c r="H46" s="50" t="s">
        <v>61</v>
      </c>
      <c r="I46" s="57"/>
      <c r="J46" s="58">
        <v>370.0</v>
      </c>
      <c r="K46" s="72"/>
      <c r="L46" s="150"/>
      <c r="M46" s="125"/>
      <c r="N46" s="62"/>
      <c r="O46" s="141"/>
      <c r="P46" s="131"/>
      <c r="Q46" s="99"/>
      <c r="R46" s="53">
        <v>100.0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51"/>
      <c r="C47" s="151" t="s">
        <v>1242</v>
      </c>
      <c r="D47" s="53" t="s">
        <v>75</v>
      </c>
      <c r="E47" s="70"/>
      <c r="F47" s="264" t="s">
        <v>1243</v>
      </c>
      <c r="G47" s="55" t="s">
        <v>1244</v>
      </c>
      <c r="H47" s="50" t="s">
        <v>97</v>
      </c>
      <c r="I47" s="71"/>
      <c r="J47" s="89"/>
      <c r="K47" s="72">
        <v>127.0</v>
      </c>
      <c r="L47" s="150"/>
      <c r="M47" s="61"/>
      <c r="N47" s="62"/>
      <c r="O47" s="130"/>
      <c r="P47" s="131"/>
      <c r="Q47" s="93"/>
      <c r="R47" s="53">
        <v>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69" t="s">
        <v>1245</v>
      </c>
      <c r="D48" s="53" t="s">
        <v>130</v>
      </c>
      <c r="E48" s="70" t="s">
        <v>1246</v>
      </c>
      <c r="F48" s="279" t="s">
        <v>1247</v>
      </c>
      <c r="G48" s="55" t="s">
        <v>1248</v>
      </c>
      <c r="H48" s="50" t="s">
        <v>38</v>
      </c>
      <c r="I48" s="71">
        <v>147.0</v>
      </c>
      <c r="J48" s="58"/>
      <c r="K48" s="135"/>
      <c r="L48" s="150"/>
      <c r="M48" s="61"/>
      <c r="N48" s="74"/>
      <c r="O48" s="153"/>
      <c r="P48" s="154"/>
      <c r="Q48" s="99"/>
      <c r="R48" s="269">
        <v>147.0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78"/>
      <c r="C49" s="52"/>
      <c r="D49" s="53" t="s">
        <v>130</v>
      </c>
      <c r="E49" s="108" t="s">
        <v>1035</v>
      </c>
      <c r="F49" s="267" t="s">
        <v>1249</v>
      </c>
      <c r="G49" s="54" t="s">
        <v>1250</v>
      </c>
      <c r="H49" s="50" t="s">
        <v>38</v>
      </c>
      <c r="I49" s="71"/>
      <c r="J49" s="58">
        <v>294.0</v>
      </c>
      <c r="K49" s="155"/>
      <c r="L49" s="150"/>
      <c r="M49" s="61"/>
      <c r="N49" s="62"/>
      <c r="O49" s="153"/>
      <c r="P49" s="156"/>
      <c r="Q49" s="128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41</v>
      </c>
      <c r="B50" s="51"/>
      <c r="C50" s="69" t="s">
        <v>1251</v>
      </c>
      <c r="D50" s="53" t="s">
        <v>49</v>
      </c>
      <c r="E50" s="70"/>
      <c r="F50" s="264" t="s">
        <v>1252</v>
      </c>
      <c r="G50" s="54" t="s">
        <v>1253</v>
      </c>
      <c r="H50" s="50" t="s">
        <v>38</v>
      </c>
      <c r="I50" s="71"/>
      <c r="J50" s="58"/>
      <c r="K50" s="155"/>
      <c r="L50" s="150">
        <v>147.0</v>
      </c>
      <c r="M50" s="61"/>
      <c r="N50" s="84"/>
      <c r="O50" s="153"/>
      <c r="P50" s="156"/>
      <c r="Q50" s="129"/>
      <c r="R50" s="53">
        <v>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41</v>
      </c>
      <c r="B51" s="51"/>
      <c r="C51" s="151" t="s">
        <v>1254</v>
      </c>
      <c r="D51" s="53" t="s">
        <v>54</v>
      </c>
      <c r="E51" s="54"/>
      <c r="F51" s="264" t="s">
        <v>1255</v>
      </c>
      <c r="G51" s="101" t="s">
        <v>1256</v>
      </c>
      <c r="H51" s="50" t="s">
        <v>38</v>
      </c>
      <c r="I51" s="57"/>
      <c r="J51" s="58"/>
      <c r="K51" s="155"/>
      <c r="L51" s="150">
        <v>127.0</v>
      </c>
      <c r="M51" s="61"/>
      <c r="N51" s="74"/>
      <c r="O51" s="157"/>
      <c r="P51" s="156"/>
      <c r="Q51" s="129"/>
      <c r="R51" s="53" t="s">
        <v>559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281" t="s">
        <v>1257</v>
      </c>
      <c r="D52" s="53" t="s">
        <v>49</v>
      </c>
      <c r="E52" s="70" t="s">
        <v>1258</v>
      </c>
      <c r="F52" s="264" t="s">
        <v>1259</v>
      </c>
      <c r="G52" s="55" t="s">
        <v>1260</v>
      </c>
      <c r="H52" s="50" t="s">
        <v>38</v>
      </c>
      <c r="I52" s="57"/>
      <c r="J52" s="58">
        <v>147.0</v>
      </c>
      <c r="K52" s="159"/>
      <c r="L52" s="150"/>
      <c r="M52" s="160"/>
      <c r="N52" s="74"/>
      <c r="O52" s="153"/>
      <c r="P52" s="156"/>
      <c r="Q52" s="129"/>
      <c r="R52" s="53">
        <v>50.0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47</v>
      </c>
      <c r="B53" s="51"/>
      <c r="C53" s="78"/>
      <c r="D53" s="53" t="s">
        <v>130</v>
      </c>
      <c r="E53" s="54" t="s">
        <v>1261</v>
      </c>
      <c r="F53" s="277" t="s">
        <v>1262</v>
      </c>
      <c r="G53" s="55" t="s">
        <v>1263</v>
      </c>
      <c r="H53" s="50" t="s">
        <v>38</v>
      </c>
      <c r="I53" s="71">
        <v>147.0</v>
      </c>
      <c r="J53" s="89"/>
      <c r="K53" s="155"/>
      <c r="L53" s="161"/>
      <c r="M53" s="160"/>
      <c r="N53" s="62"/>
      <c r="O53" s="153"/>
      <c r="P53" s="156"/>
      <c r="Q53" s="129"/>
      <c r="R53" s="53">
        <v>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47</v>
      </c>
      <c r="B54" s="51"/>
      <c r="C54" s="132" t="s">
        <v>1264</v>
      </c>
      <c r="D54" s="53" t="s">
        <v>103</v>
      </c>
      <c r="E54" s="54" t="s">
        <v>876</v>
      </c>
      <c r="F54" s="270" t="s">
        <v>1265</v>
      </c>
      <c r="G54" s="55" t="s">
        <v>1266</v>
      </c>
      <c r="H54" s="50" t="s">
        <v>61</v>
      </c>
      <c r="I54" s="148"/>
      <c r="J54" s="58"/>
      <c r="K54" s="155"/>
      <c r="L54" s="150"/>
      <c r="M54" s="160"/>
      <c r="N54" s="62">
        <v>230.0</v>
      </c>
      <c r="O54" s="153"/>
      <c r="P54" s="154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0" t="s">
        <v>41</v>
      </c>
      <c r="B55" s="51"/>
      <c r="C55" s="132" t="s">
        <v>1267</v>
      </c>
      <c r="D55" s="162" t="s">
        <v>138</v>
      </c>
      <c r="E55" s="163" t="s">
        <v>996</v>
      </c>
      <c r="F55" s="264" t="s">
        <v>1268</v>
      </c>
      <c r="G55" s="55" t="s">
        <v>1269</v>
      </c>
      <c r="H55" s="50" t="s">
        <v>61</v>
      </c>
      <c r="I55" s="71"/>
      <c r="J55" s="164"/>
      <c r="K55" s="155"/>
      <c r="L55" s="150">
        <v>294.0</v>
      </c>
      <c r="M55" s="160"/>
      <c r="N55" s="62"/>
      <c r="O55" s="157"/>
      <c r="P55" s="156"/>
      <c r="Q55" s="129"/>
      <c r="R55" s="66">
        <v>100.0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47</v>
      </c>
      <c r="B56" s="51"/>
      <c r="C56" s="132" t="s">
        <v>1270</v>
      </c>
      <c r="D56" s="162" t="s">
        <v>54</v>
      </c>
      <c r="E56" s="54" t="s">
        <v>1271</v>
      </c>
      <c r="F56" s="287" t="s">
        <v>1272</v>
      </c>
      <c r="G56" s="55" t="s">
        <v>1273</v>
      </c>
      <c r="H56" s="50" t="s">
        <v>38</v>
      </c>
      <c r="I56" s="71"/>
      <c r="J56" s="58">
        <v>147.0</v>
      </c>
      <c r="K56" s="155"/>
      <c r="L56" s="166"/>
      <c r="M56" s="160"/>
      <c r="N56" s="62"/>
      <c r="O56" s="157"/>
      <c r="P56" s="156"/>
      <c r="Q56" s="129"/>
      <c r="R56" s="269">
        <v>147.0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47</v>
      </c>
      <c r="B57" s="51"/>
      <c r="C57" s="132" t="s">
        <v>1274</v>
      </c>
      <c r="D57" s="162" t="s">
        <v>54</v>
      </c>
      <c r="E57" s="54" t="s">
        <v>1275</v>
      </c>
      <c r="F57" s="264" t="s">
        <v>1276</v>
      </c>
      <c r="G57" s="55" t="s">
        <v>1277</v>
      </c>
      <c r="H57" s="50" t="s">
        <v>38</v>
      </c>
      <c r="I57" s="167">
        <v>294.0</v>
      </c>
      <c r="J57" s="58"/>
      <c r="K57" s="155"/>
      <c r="L57" s="150"/>
      <c r="M57" s="160"/>
      <c r="N57" s="143"/>
      <c r="O57" s="157"/>
      <c r="P57" s="156"/>
      <c r="Q57" s="129"/>
      <c r="R57" s="53">
        <v>100.0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41</v>
      </c>
      <c r="B58" s="51"/>
      <c r="C58" s="132" t="s">
        <v>1278</v>
      </c>
      <c r="D58" s="162" t="s">
        <v>75</v>
      </c>
      <c r="E58" s="54"/>
      <c r="F58" s="264" t="s">
        <v>1279</v>
      </c>
      <c r="G58" s="55" t="s">
        <v>1280</v>
      </c>
      <c r="H58" s="50" t="s">
        <v>97</v>
      </c>
      <c r="I58" s="168"/>
      <c r="J58" s="58"/>
      <c r="K58" s="155"/>
      <c r="L58" s="150">
        <v>147.0</v>
      </c>
      <c r="M58" s="169"/>
      <c r="N58" s="143"/>
      <c r="O58" s="157"/>
      <c r="P58" s="156"/>
      <c r="Q58" s="129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132" t="s">
        <v>1281</v>
      </c>
      <c r="D59" s="162" t="s">
        <v>75</v>
      </c>
      <c r="E59" s="54" t="s">
        <v>1282</v>
      </c>
      <c r="F59" s="264" t="s">
        <v>1283</v>
      </c>
      <c r="G59" s="55" t="s">
        <v>1284</v>
      </c>
      <c r="H59" s="50" t="s">
        <v>97</v>
      </c>
      <c r="I59" s="167"/>
      <c r="J59" s="58"/>
      <c r="K59" s="170"/>
      <c r="L59" s="161"/>
      <c r="M59" s="160"/>
      <c r="N59" s="62">
        <v>147.0</v>
      </c>
      <c r="O59" s="153"/>
      <c r="P59" s="156"/>
      <c r="Q59" s="129"/>
      <c r="R59" s="53">
        <v>50.0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47</v>
      </c>
      <c r="B60" s="51"/>
      <c r="C60" s="132" t="s">
        <v>1285</v>
      </c>
      <c r="D60" s="162" t="s">
        <v>49</v>
      </c>
      <c r="E60" s="54" t="s">
        <v>614</v>
      </c>
      <c r="F60" s="264" t="s">
        <v>1286</v>
      </c>
      <c r="G60" s="55" t="s">
        <v>1287</v>
      </c>
      <c r="H60" s="50" t="s">
        <v>38</v>
      </c>
      <c r="I60" s="167">
        <v>147.0</v>
      </c>
      <c r="J60" s="58"/>
      <c r="K60" s="155"/>
      <c r="L60" s="166"/>
      <c r="M60" s="160"/>
      <c r="N60" s="74"/>
      <c r="O60" s="153"/>
      <c r="P60" s="156"/>
      <c r="Q60" s="129"/>
      <c r="R60" s="53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47</v>
      </c>
      <c r="B61" s="78"/>
      <c r="C61" s="132" t="s">
        <v>1288</v>
      </c>
      <c r="D61" s="23"/>
      <c r="E61" s="54"/>
      <c r="F61" s="298" t="s">
        <v>1289</v>
      </c>
      <c r="G61" s="55" t="s">
        <v>1290</v>
      </c>
      <c r="H61" s="50" t="s">
        <v>38</v>
      </c>
      <c r="I61" s="167"/>
      <c r="J61" s="58"/>
      <c r="K61" s="155"/>
      <c r="L61" s="161"/>
      <c r="M61" s="160">
        <v>2940.0</v>
      </c>
      <c r="N61" s="74"/>
      <c r="O61" s="153"/>
      <c r="P61" s="156"/>
      <c r="Q61" s="129"/>
      <c r="R61" s="304">
        <v>2940.0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41</v>
      </c>
      <c r="B62" s="51"/>
      <c r="C62" s="132" t="s">
        <v>1291</v>
      </c>
      <c r="D62" s="162" t="s">
        <v>82</v>
      </c>
      <c r="E62" s="54" t="s">
        <v>1292</v>
      </c>
      <c r="F62" s="264" t="s">
        <v>1293</v>
      </c>
      <c r="G62" s="55" t="s">
        <v>1294</v>
      </c>
      <c r="H62" s="50" t="s">
        <v>38</v>
      </c>
      <c r="I62" s="167"/>
      <c r="J62" s="89"/>
      <c r="K62" s="155">
        <v>127.0</v>
      </c>
      <c r="L62" s="171"/>
      <c r="M62" s="169"/>
      <c r="N62" s="74"/>
      <c r="O62" s="153"/>
      <c r="P62" s="156"/>
      <c r="Q62" s="128"/>
      <c r="R62" s="269">
        <v>127.0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47</v>
      </c>
      <c r="B63" s="51"/>
      <c r="C63" s="51"/>
      <c r="D63" s="23"/>
      <c r="E63" s="54" t="s">
        <v>1295</v>
      </c>
      <c r="F63" s="54" t="s">
        <v>1296</v>
      </c>
      <c r="G63" s="55" t="s">
        <v>1297</v>
      </c>
      <c r="H63" s="50"/>
      <c r="I63" s="167"/>
      <c r="J63" s="58"/>
      <c r="K63" s="155"/>
      <c r="L63" s="171"/>
      <c r="M63" s="160"/>
      <c r="N63" s="62">
        <v>1800.0</v>
      </c>
      <c r="O63" s="153"/>
      <c r="P63" s="156"/>
      <c r="Q63" s="129"/>
      <c r="R63" s="53"/>
      <c r="S63" s="8"/>
      <c r="T63" s="8"/>
      <c r="U63" s="8"/>
      <c r="V63" s="8"/>
      <c r="W63" s="8"/>
      <c r="X63" s="8"/>
      <c r="Y63" s="8"/>
      <c r="Z63" s="8"/>
    </row>
    <row r="64">
      <c r="A64" s="50" t="s">
        <v>41</v>
      </c>
      <c r="B64" s="51"/>
      <c r="C64" s="132" t="s">
        <v>42</v>
      </c>
      <c r="D64" s="162" t="s">
        <v>82</v>
      </c>
      <c r="E64" s="54"/>
      <c r="F64" s="264" t="s">
        <v>1298</v>
      </c>
      <c r="G64" s="55" t="s">
        <v>1299</v>
      </c>
      <c r="H64" s="50" t="s">
        <v>61</v>
      </c>
      <c r="I64" s="167"/>
      <c r="J64" s="58"/>
      <c r="K64" s="159"/>
      <c r="L64" s="171"/>
      <c r="M64" s="160" t="s">
        <v>46</v>
      </c>
      <c r="N64" s="62"/>
      <c r="O64" s="153"/>
      <c r="P64" s="156"/>
      <c r="Q64" s="129"/>
      <c r="R64" s="53" t="s">
        <v>42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47</v>
      </c>
      <c r="B65" s="51"/>
      <c r="C65" s="132" t="s">
        <v>1300</v>
      </c>
      <c r="D65" s="162" t="s">
        <v>58</v>
      </c>
      <c r="E65" s="54" t="s">
        <v>1301</v>
      </c>
      <c r="F65" s="264" t="s">
        <v>1302</v>
      </c>
      <c r="G65" s="55" t="s">
        <v>1303</v>
      </c>
      <c r="H65" s="50" t="s">
        <v>97</v>
      </c>
      <c r="I65" s="167">
        <v>294.0</v>
      </c>
      <c r="J65" s="89"/>
      <c r="K65" s="159"/>
      <c r="L65" s="171"/>
      <c r="M65" s="169"/>
      <c r="N65" s="74"/>
      <c r="O65" s="153"/>
      <c r="P65" s="156"/>
      <c r="Q65" s="129"/>
      <c r="R65" s="53">
        <v>50.0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41</v>
      </c>
      <c r="B66" s="51"/>
      <c r="C66" s="132" t="s">
        <v>1304</v>
      </c>
      <c r="D66" s="162" t="s">
        <v>71</v>
      </c>
      <c r="E66" s="54"/>
      <c r="F66" s="264" t="s">
        <v>1305</v>
      </c>
      <c r="G66" s="55" t="s">
        <v>1306</v>
      </c>
      <c r="H66" s="50" t="s">
        <v>38</v>
      </c>
      <c r="I66" s="168"/>
      <c r="J66" s="89"/>
      <c r="K66" s="159"/>
      <c r="L66" s="166"/>
      <c r="M66" s="160">
        <v>300.0</v>
      </c>
      <c r="N66" s="74"/>
      <c r="O66" s="153"/>
      <c r="P66" s="156"/>
      <c r="Q66" s="129"/>
      <c r="R66" s="53">
        <v>100.0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47</v>
      </c>
      <c r="B67" s="51"/>
      <c r="C67" s="132" t="s">
        <v>1307</v>
      </c>
      <c r="D67" s="162" t="s">
        <v>67</v>
      </c>
      <c r="E67" s="54" t="s">
        <v>1308</v>
      </c>
      <c r="F67" s="264" t="s">
        <v>1309</v>
      </c>
      <c r="G67" s="55" t="s">
        <v>1310</v>
      </c>
      <c r="H67" s="50" t="s">
        <v>61</v>
      </c>
      <c r="I67" s="167"/>
      <c r="J67" s="58">
        <v>294.0</v>
      </c>
      <c r="K67" s="159"/>
      <c r="L67" s="150"/>
      <c r="M67" s="173"/>
      <c r="N67" s="74"/>
      <c r="O67" s="153"/>
      <c r="P67" s="156"/>
      <c r="Q67" s="129"/>
      <c r="R67" s="53">
        <v>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47</v>
      </c>
      <c r="B68" s="51"/>
      <c r="C68" s="132" t="s">
        <v>1311</v>
      </c>
      <c r="D68" s="284" t="s">
        <v>49</v>
      </c>
      <c r="E68" s="54" t="s">
        <v>1312</v>
      </c>
      <c r="F68" s="264" t="s">
        <v>1313</v>
      </c>
      <c r="G68" s="55" t="s">
        <v>1314</v>
      </c>
      <c r="H68" s="50" t="s">
        <v>38</v>
      </c>
      <c r="I68" s="177">
        <v>294.0</v>
      </c>
      <c r="J68" s="89"/>
      <c r="K68" s="155"/>
      <c r="L68" s="150" t="s">
        <v>559</v>
      </c>
      <c r="M68" s="169"/>
      <c r="N68" s="62"/>
      <c r="O68" s="153"/>
      <c r="P68" s="156"/>
      <c r="Q68" s="129"/>
      <c r="R68" s="53">
        <v>50.0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41</v>
      </c>
      <c r="B69" s="51"/>
      <c r="C69" s="132" t="s">
        <v>42</v>
      </c>
      <c r="D69" s="284" t="s">
        <v>103</v>
      </c>
      <c r="E69" s="176"/>
      <c r="F69" s="264" t="s">
        <v>1315</v>
      </c>
      <c r="G69" s="55" t="s">
        <v>1290</v>
      </c>
      <c r="H69" s="50" t="s">
        <v>38</v>
      </c>
      <c r="I69" s="177"/>
      <c r="J69" s="89"/>
      <c r="K69" s="159"/>
      <c r="L69" s="161"/>
      <c r="M69" s="160" t="s">
        <v>46</v>
      </c>
      <c r="N69" s="74"/>
      <c r="O69" s="153"/>
      <c r="P69" s="156"/>
      <c r="Q69" s="129"/>
      <c r="R69" s="53" t="s">
        <v>42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41</v>
      </c>
      <c r="B70" s="51"/>
      <c r="C70" s="132" t="s">
        <v>1316</v>
      </c>
      <c r="D70" s="284" t="s">
        <v>166</v>
      </c>
      <c r="E70" s="54" t="s">
        <v>1317</v>
      </c>
      <c r="F70" s="264" t="s">
        <v>1318</v>
      </c>
      <c r="G70" s="55" t="s">
        <v>1319</v>
      </c>
      <c r="H70" s="50" t="s">
        <v>97</v>
      </c>
      <c r="I70" s="167"/>
      <c r="J70" s="89"/>
      <c r="K70" s="170">
        <v>650.0</v>
      </c>
      <c r="L70" s="161"/>
      <c r="M70" s="169"/>
      <c r="N70" s="74"/>
      <c r="O70" s="153"/>
      <c r="P70" s="156"/>
      <c r="Q70" s="129"/>
      <c r="R70" s="290">
        <v>650.0</v>
      </c>
      <c r="S70" s="8"/>
      <c r="T70" s="8"/>
      <c r="U70" s="8"/>
      <c r="V70" s="8"/>
      <c r="W70" s="8"/>
      <c r="X70" s="8"/>
      <c r="Y70" s="8"/>
      <c r="Z70" s="8"/>
    </row>
    <row r="71">
      <c r="A71" s="50" t="s">
        <v>47</v>
      </c>
      <c r="B71" s="51"/>
      <c r="C71" s="132" t="s">
        <v>1320</v>
      </c>
      <c r="D71" s="284" t="s">
        <v>166</v>
      </c>
      <c r="E71" s="54" t="s">
        <v>1321</v>
      </c>
      <c r="F71" s="264" t="s">
        <v>1322</v>
      </c>
      <c r="G71" s="55" t="s">
        <v>1323</v>
      </c>
      <c r="H71" s="50" t="s">
        <v>97</v>
      </c>
      <c r="I71" s="175"/>
      <c r="J71" s="58"/>
      <c r="K71" s="159"/>
      <c r="L71" s="161"/>
      <c r="M71" s="169"/>
      <c r="N71" s="62">
        <v>294.0</v>
      </c>
      <c r="O71" s="153"/>
      <c r="P71" s="156"/>
      <c r="Q71" s="129"/>
      <c r="R71" s="53">
        <v>50.0</v>
      </c>
      <c r="S71" s="8"/>
      <c r="T71" s="8"/>
      <c r="U71" s="8"/>
      <c r="V71" s="8"/>
      <c r="W71" s="8"/>
      <c r="X71" s="8"/>
      <c r="Y71" s="8"/>
      <c r="Z71" s="8"/>
    </row>
    <row r="72">
      <c r="A72" s="50" t="s">
        <v>47</v>
      </c>
      <c r="B72" s="179"/>
      <c r="C72" s="285" t="s">
        <v>1324</v>
      </c>
      <c r="D72" s="284" t="s">
        <v>166</v>
      </c>
      <c r="E72" s="54" t="s">
        <v>1325</v>
      </c>
      <c r="F72" s="264" t="s">
        <v>1326</v>
      </c>
      <c r="G72" s="55" t="s">
        <v>1327</v>
      </c>
      <c r="H72" s="50" t="s">
        <v>97</v>
      </c>
      <c r="I72" s="187">
        <v>147.0</v>
      </c>
      <c r="J72" s="58"/>
      <c r="K72" s="182"/>
      <c r="L72" s="183"/>
      <c r="M72" s="184"/>
      <c r="N72" s="74"/>
      <c r="O72" s="185"/>
      <c r="P72" s="186"/>
      <c r="Q72" s="129"/>
      <c r="R72" s="53">
        <v>50.0</v>
      </c>
      <c r="S72" s="8"/>
      <c r="T72" s="8"/>
      <c r="U72" s="8"/>
      <c r="V72" s="8"/>
      <c r="W72" s="8"/>
      <c r="X72" s="8"/>
      <c r="Y72" s="8"/>
      <c r="Z72" s="8"/>
    </row>
    <row r="73">
      <c r="A73" s="50" t="s">
        <v>41</v>
      </c>
      <c r="B73" s="179"/>
      <c r="C73" s="132" t="s">
        <v>42</v>
      </c>
      <c r="D73" s="284" t="s">
        <v>88</v>
      </c>
      <c r="E73" s="54"/>
      <c r="F73" s="264" t="s">
        <v>1328</v>
      </c>
      <c r="G73" s="55" t="s">
        <v>1329</v>
      </c>
      <c r="H73" s="50" t="s">
        <v>61</v>
      </c>
      <c r="I73" s="187"/>
      <c r="J73" s="89"/>
      <c r="K73" s="182"/>
      <c r="L73" s="183"/>
      <c r="M73" s="305" t="s">
        <v>46</v>
      </c>
      <c r="N73" s="143"/>
      <c r="O73" s="185"/>
      <c r="P73" s="186"/>
      <c r="Q73" s="129"/>
      <c r="R73" s="172" t="s">
        <v>42</v>
      </c>
      <c r="S73" s="8"/>
      <c r="T73" s="8"/>
      <c r="U73" s="8"/>
      <c r="V73" s="8"/>
      <c r="W73" s="8"/>
      <c r="X73" s="8"/>
      <c r="Y73" s="8"/>
      <c r="Z73" s="8"/>
    </row>
    <row r="74">
      <c r="A74" s="50" t="s">
        <v>47</v>
      </c>
      <c r="B74" s="179"/>
      <c r="C74" s="83" t="s">
        <v>1330</v>
      </c>
      <c r="D74" s="284" t="s">
        <v>116</v>
      </c>
      <c r="E74" s="54" t="s">
        <v>1331</v>
      </c>
      <c r="F74" s="264" t="s">
        <v>1332</v>
      </c>
      <c r="G74" s="54" t="s">
        <v>1333</v>
      </c>
      <c r="H74" s="50" t="s">
        <v>61</v>
      </c>
      <c r="I74" s="187">
        <v>147.0</v>
      </c>
      <c r="J74" s="89"/>
      <c r="K74" s="189"/>
      <c r="L74" s="183"/>
      <c r="M74" s="188"/>
      <c r="N74" s="74"/>
      <c r="O74" s="185"/>
      <c r="P74" s="186"/>
      <c r="Q74" s="129"/>
      <c r="R74" s="53">
        <v>50.0</v>
      </c>
      <c r="S74" s="8"/>
      <c r="T74" s="8"/>
      <c r="U74" s="8"/>
      <c r="V74" s="8"/>
      <c r="W74" s="8"/>
      <c r="X74" s="8"/>
      <c r="Y74" s="8"/>
      <c r="Z74" s="8"/>
    </row>
    <row r="75">
      <c r="A75" s="50" t="s">
        <v>47</v>
      </c>
      <c r="B75" s="179"/>
      <c r="C75" s="51"/>
      <c r="D75" s="284" t="s">
        <v>116</v>
      </c>
      <c r="E75" s="54"/>
      <c r="F75" s="277" t="s">
        <v>1334</v>
      </c>
      <c r="G75" s="54" t="s">
        <v>1335</v>
      </c>
      <c r="H75" s="50" t="s">
        <v>61</v>
      </c>
      <c r="I75" s="181"/>
      <c r="J75" s="58"/>
      <c r="K75" s="182"/>
      <c r="L75" s="183"/>
      <c r="M75" s="188"/>
      <c r="N75" s="62">
        <v>147.0</v>
      </c>
      <c r="O75" s="185"/>
      <c r="P75" s="186"/>
      <c r="Q75" s="129"/>
      <c r="R75" s="53">
        <v>50.0</v>
      </c>
      <c r="S75" s="8"/>
      <c r="T75" s="8"/>
      <c r="U75" s="8"/>
      <c r="V75" s="8"/>
      <c r="W75" s="8"/>
      <c r="X75" s="8"/>
      <c r="Y75" s="8"/>
      <c r="Z75" s="8"/>
    </row>
    <row r="76">
      <c r="A76" s="50" t="s">
        <v>47</v>
      </c>
      <c r="B76" s="179"/>
      <c r="C76" s="132" t="s">
        <v>1336</v>
      </c>
      <c r="D76" s="284" t="s">
        <v>116</v>
      </c>
      <c r="E76" s="54" t="s">
        <v>1337</v>
      </c>
      <c r="F76" s="264" t="s">
        <v>1338</v>
      </c>
      <c r="G76" s="54" t="s">
        <v>1339</v>
      </c>
      <c r="H76" s="50" t="s">
        <v>61</v>
      </c>
      <c r="I76" s="187">
        <v>147.0</v>
      </c>
      <c r="J76" s="89"/>
      <c r="K76" s="182"/>
      <c r="L76" s="183"/>
      <c r="M76" s="188"/>
      <c r="N76" s="74"/>
      <c r="O76" s="185"/>
      <c r="P76" s="186"/>
      <c r="Q76" s="129"/>
      <c r="R76" s="53">
        <v>50.0</v>
      </c>
      <c r="S76" s="8"/>
      <c r="T76" s="8"/>
      <c r="U76" s="8"/>
      <c r="V76" s="8"/>
      <c r="W76" s="8"/>
      <c r="X76" s="8"/>
      <c r="Y76" s="8"/>
      <c r="Z76" s="8"/>
    </row>
    <row r="77">
      <c r="A77" s="50" t="s">
        <v>47</v>
      </c>
      <c r="B77" s="179"/>
      <c r="C77" s="132" t="s">
        <v>1340</v>
      </c>
      <c r="D77" s="162" t="s">
        <v>58</v>
      </c>
      <c r="E77" s="190" t="s">
        <v>1341</v>
      </c>
      <c r="F77" s="264" t="s">
        <v>1342</v>
      </c>
      <c r="G77" s="54" t="s">
        <v>1343</v>
      </c>
      <c r="H77" s="50" t="s">
        <v>97</v>
      </c>
      <c r="I77" s="187">
        <v>147.0</v>
      </c>
      <c r="J77" s="89"/>
      <c r="K77" s="182"/>
      <c r="L77" s="183"/>
      <c r="M77" s="188"/>
      <c r="N77" s="74"/>
      <c r="O77" s="185"/>
      <c r="P77" s="186"/>
      <c r="Q77" s="129"/>
      <c r="R77" s="53">
        <v>100.0</v>
      </c>
      <c r="S77" s="8"/>
      <c r="T77" s="8"/>
      <c r="U77" s="8"/>
      <c r="V77" s="8"/>
      <c r="W77" s="8"/>
      <c r="X77" s="8"/>
      <c r="Y77" s="8"/>
      <c r="Z77" s="8"/>
    </row>
    <row r="78">
      <c r="A78" s="50" t="s">
        <v>47</v>
      </c>
      <c r="B78" s="179"/>
      <c r="C78" s="132" t="s">
        <v>1344</v>
      </c>
      <c r="D78" s="162" t="s">
        <v>54</v>
      </c>
      <c r="E78" s="190" t="s">
        <v>1345</v>
      </c>
      <c r="F78" s="264" t="s">
        <v>1346</v>
      </c>
      <c r="G78" s="54" t="s">
        <v>1347</v>
      </c>
      <c r="H78" s="50" t="s">
        <v>38</v>
      </c>
      <c r="I78" s="187"/>
      <c r="J78" s="58">
        <v>127.0</v>
      </c>
      <c r="K78" s="182"/>
      <c r="L78" s="183"/>
      <c r="M78" s="188"/>
      <c r="N78" s="74"/>
      <c r="O78" s="185"/>
      <c r="P78" s="186"/>
      <c r="Q78" s="129"/>
      <c r="R78" s="53">
        <v>50.0</v>
      </c>
      <c r="S78" s="8"/>
      <c r="T78" s="8"/>
      <c r="U78" s="8"/>
      <c r="V78" s="8"/>
      <c r="W78" s="8"/>
      <c r="X78" s="8"/>
      <c r="Y78" s="8"/>
      <c r="Z78" s="8"/>
    </row>
    <row r="79">
      <c r="A79" s="50" t="s">
        <v>47</v>
      </c>
      <c r="B79" s="179"/>
      <c r="C79" s="132" t="s">
        <v>1348</v>
      </c>
      <c r="D79" s="162" t="s">
        <v>82</v>
      </c>
      <c r="E79" s="190" t="s">
        <v>1349</v>
      </c>
      <c r="F79" s="300" t="s">
        <v>1350</v>
      </c>
      <c r="G79" s="54" t="s">
        <v>1351</v>
      </c>
      <c r="H79" s="50" t="s">
        <v>38</v>
      </c>
      <c r="I79" s="181"/>
      <c r="J79" s="58">
        <v>127.0</v>
      </c>
      <c r="K79" s="182"/>
      <c r="L79" s="183"/>
      <c r="M79" s="188"/>
      <c r="N79" s="74"/>
      <c r="O79" s="185"/>
      <c r="P79" s="186"/>
      <c r="Q79" s="129"/>
      <c r="R79" s="53">
        <v>50.0</v>
      </c>
      <c r="S79" s="8"/>
      <c r="T79" s="8"/>
      <c r="U79" s="8"/>
      <c r="V79" s="8"/>
      <c r="W79" s="8"/>
      <c r="X79" s="8"/>
      <c r="Y79" s="8"/>
      <c r="Z79" s="8"/>
    </row>
    <row r="80">
      <c r="A80" s="50" t="s">
        <v>47</v>
      </c>
      <c r="B80" s="179"/>
      <c r="C80" s="132" t="s">
        <v>1352</v>
      </c>
      <c r="D80" s="162" t="s">
        <v>58</v>
      </c>
      <c r="E80" s="190" t="s">
        <v>1353</v>
      </c>
      <c r="F80" s="264" t="s">
        <v>1354</v>
      </c>
      <c r="G80" s="54" t="s">
        <v>1355</v>
      </c>
      <c r="H80" s="50" t="s">
        <v>97</v>
      </c>
      <c r="I80" s="181"/>
      <c r="J80" s="89"/>
      <c r="K80" s="182"/>
      <c r="L80" s="183"/>
      <c r="M80" s="188"/>
      <c r="N80" s="62">
        <v>147.0</v>
      </c>
      <c r="O80" s="185"/>
      <c r="P80" s="186"/>
      <c r="Q80" s="129"/>
      <c r="R80" s="53">
        <v>50.0</v>
      </c>
      <c r="S80" s="8"/>
      <c r="T80" s="8"/>
      <c r="U80" s="8"/>
      <c r="V80" s="8"/>
      <c r="W80" s="8"/>
      <c r="X80" s="8"/>
      <c r="Y80" s="8"/>
      <c r="Z80" s="8"/>
    </row>
    <row r="81">
      <c r="A81" s="50" t="s">
        <v>41</v>
      </c>
      <c r="B81" s="179"/>
      <c r="C81" s="51"/>
      <c r="D81" s="162" t="s">
        <v>43</v>
      </c>
      <c r="E81" s="191"/>
      <c r="F81" s="267" t="s">
        <v>1356</v>
      </c>
      <c r="G81" s="54" t="s">
        <v>1357</v>
      </c>
      <c r="H81" s="50" t="s">
        <v>97</v>
      </c>
      <c r="I81" s="181"/>
      <c r="J81" s="89"/>
      <c r="K81" s="182"/>
      <c r="L81" s="291">
        <v>294.0</v>
      </c>
      <c r="M81" s="188"/>
      <c r="N81" s="74"/>
      <c r="O81" s="185"/>
      <c r="P81" s="186"/>
      <c r="Q81" s="129"/>
      <c r="R81" s="53">
        <v>100.0</v>
      </c>
      <c r="S81" s="8"/>
      <c r="T81" s="8"/>
      <c r="U81" s="8"/>
      <c r="V81" s="8"/>
      <c r="W81" s="8"/>
      <c r="X81" s="8"/>
      <c r="Y81" s="8"/>
      <c r="Z81" s="8"/>
    </row>
    <row r="82">
      <c r="A82" s="50" t="s">
        <v>41</v>
      </c>
      <c r="B82" s="179"/>
      <c r="C82" s="132" t="s">
        <v>1358</v>
      </c>
      <c r="D82" s="162" t="s">
        <v>138</v>
      </c>
      <c r="E82" s="191"/>
      <c r="F82" s="264" t="s">
        <v>1359</v>
      </c>
      <c r="G82" s="54" t="s">
        <v>1360</v>
      </c>
      <c r="H82" s="50" t="s">
        <v>61</v>
      </c>
      <c r="I82" s="194"/>
      <c r="J82" s="195"/>
      <c r="K82" s="189">
        <v>127.0</v>
      </c>
      <c r="L82" s="197"/>
      <c r="M82" s="198"/>
      <c r="N82" s="199"/>
      <c r="O82" s="200"/>
      <c r="P82" s="201"/>
      <c r="Q82" s="202"/>
      <c r="R82" s="53">
        <v>50.0</v>
      </c>
      <c r="S82" s="8"/>
      <c r="T82" s="8"/>
      <c r="U82" s="8"/>
      <c r="V82" s="8"/>
      <c r="W82" s="8"/>
      <c r="X82" s="8"/>
      <c r="Y82" s="8"/>
      <c r="Z82" s="8"/>
    </row>
    <row r="83">
      <c r="A83" s="50" t="s">
        <v>41</v>
      </c>
      <c r="B83" s="179"/>
      <c r="C83" s="132" t="s">
        <v>1361</v>
      </c>
      <c r="D83" s="162" t="s">
        <v>138</v>
      </c>
      <c r="E83" s="191"/>
      <c r="F83" s="264" t="s">
        <v>1362</v>
      </c>
      <c r="G83" s="54" t="s">
        <v>1363</v>
      </c>
      <c r="H83" s="50" t="s">
        <v>61</v>
      </c>
      <c r="I83" s="194"/>
      <c r="J83" s="195"/>
      <c r="K83" s="189">
        <v>244.0</v>
      </c>
      <c r="L83" s="197"/>
      <c r="M83" s="198"/>
      <c r="N83" s="199"/>
      <c r="O83" s="200"/>
      <c r="P83" s="201"/>
      <c r="Q83" s="202"/>
      <c r="R83" s="53">
        <v>100.0</v>
      </c>
      <c r="S83" s="8"/>
      <c r="T83" s="8"/>
      <c r="U83" s="8"/>
      <c r="V83" s="8"/>
      <c r="W83" s="8"/>
      <c r="X83" s="8"/>
      <c r="Y83" s="8"/>
      <c r="Z83" s="8"/>
    </row>
    <row r="84">
      <c r="A84" s="50" t="s">
        <v>47</v>
      </c>
      <c r="B84" s="179"/>
      <c r="C84" s="132" t="s">
        <v>1364</v>
      </c>
      <c r="D84" s="162" t="s">
        <v>75</v>
      </c>
      <c r="E84" s="191"/>
      <c r="F84" s="264" t="s">
        <v>1365</v>
      </c>
      <c r="G84" s="54" t="s">
        <v>1366</v>
      </c>
      <c r="H84" s="50" t="s">
        <v>97</v>
      </c>
      <c r="I84" s="194"/>
      <c r="J84" s="58">
        <v>197.0</v>
      </c>
      <c r="K84" s="196"/>
      <c r="L84" s="197"/>
      <c r="M84" s="198"/>
      <c r="N84" s="199"/>
      <c r="O84" s="200"/>
      <c r="P84" s="201"/>
      <c r="Q84" s="202"/>
      <c r="R84" s="53">
        <v>50.0</v>
      </c>
      <c r="S84" s="8"/>
      <c r="T84" s="8"/>
      <c r="U84" s="8"/>
      <c r="V84" s="8"/>
      <c r="W84" s="8"/>
      <c r="X84" s="8"/>
      <c r="Y84" s="8"/>
      <c r="Z84" s="8"/>
    </row>
    <row r="85">
      <c r="A85" s="50" t="s">
        <v>47</v>
      </c>
      <c r="B85" s="179"/>
      <c r="C85" s="132" t="s">
        <v>1367</v>
      </c>
      <c r="D85" s="162" t="s">
        <v>49</v>
      </c>
      <c r="E85" s="190" t="s">
        <v>1368</v>
      </c>
      <c r="F85" s="264" t="s">
        <v>1369</v>
      </c>
      <c r="G85" s="54" t="s">
        <v>1370</v>
      </c>
      <c r="H85" s="50" t="s">
        <v>38</v>
      </c>
      <c r="I85" s="306">
        <v>147.0</v>
      </c>
      <c r="J85" s="58"/>
      <c r="K85" s="204"/>
      <c r="L85" s="205"/>
      <c r="M85" s="206"/>
      <c r="N85" s="207"/>
      <c r="O85" s="208"/>
      <c r="P85" s="201"/>
      <c r="Q85" s="202"/>
      <c r="R85" s="70">
        <v>50.0</v>
      </c>
      <c r="S85" s="8"/>
      <c r="T85" s="8"/>
      <c r="U85" s="8"/>
      <c r="V85" s="8"/>
      <c r="W85" s="8"/>
      <c r="X85" s="8"/>
      <c r="Y85" s="8"/>
      <c r="Z85" s="8"/>
    </row>
    <row r="86">
      <c r="A86" s="50" t="s">
        <v>41</v>
      </c>
      <c r="B86" s="179"/>
      <c r="C86" s="51"/>
      <c r="D86" s="284" t="s">
        <v>54</v>
      </c>
      <c r="E86" s="176"/>
      <c r="F86" s="277" t="s">
        <v>1371</v>
      </c>
      <c r="G86" s="54" t="s">
        <v>1372</v>
      </c>
      <c r="H86" s="50" t="s">
        <v>38</v>
      </c>
      <c r="I86" s="194"/>
      <c r="J86" s="209"/>
      <c r="K86" s="196"/>
      <c r="L86" s="197"/>
      <c r="M86" s="305">
        <v>147.0</v>
      </c>
      <c r="N86" s="210"/>
      <c r="O86" s="200"/>
      <c r="P86" s="201"/>
      <c r="Q86" s="202"/>
      <c r="R86" s="70">
        <v>50.0</v>
      </c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4"/>
      <c r="B94" s="2"/>
      <c r="C94" s="211"/>
      <c r="D94" s="212"/>
      <c r="E94" s="3"/>
      <c r="F94" s="213"/>
      <c r="G94" s="214"/>
      <c r="H94" s="4"/>
      <c r="I94" s="215"/>
      <c r="O94" s="216"/>
      <c r="P94" s="216"/>
      <c r="Q94" s="217"/>
      <c r="R94" s="218">
        <f>SUM(R7:R93)</f>
        <v>12034.5</v>
      </c>
      <c r="S94" s="8"/>
      <c r="T94" s="8"/>
      <c r="U94" s="8"/>
      <c r="V94" s="8"/>
      <c r="W94" s="8"/>
      <c r="X94" s="8"/>
      <c r="Y94" s="8"/>
      <c r="Z94" s="8"/>
    </row>
    <row r="95">
      <c r="A95" s="4"/>
      <c r="B95" s="2"/>
      <c r="C95" s="219"/>
      <c r="D95" s="220"/>
      <c r="E95" s="3"/>
      <c r="F95" s="221"/>
      <c r="G95" s="222"/>
      <c r="H95" s="1"/>
      <c r="I95" s="223" t="s">
        <v>27</v>
      </c>
      <c r="J95" s="224"/>
      <c r="O95" s="216"/>
      <c r="P95" s="216"/>
      <c r="Q95" s="217"/>
      <c r="R95" s="8"/>
      <c r="S95" s="8"/>
      <c r="T95" s="8"/>
      <c r="U95" s="8"/>
      <c r="V95" s="8"/>
      <c r="W95" s="8"/>
      <c r="X95" s="8"/>
      <c r="Y95" s="8"/>
      <c r="Z95" s="8"/>
    </row>
    <row r="96">
      <c r="A96" s="4"/>
      <c r="B96" s="225"/>
      <c r="C96" s="17"/>
      <c r="D96" s="226"/>
      <c r="E96" s="227"/>
      <c r="F96" s="213"/>
      <c r="G96" s="3"/>
      <c r="H96" s="1"/>
      <c r="I96" s="180">
        <f>SUM(I7:I93)</f>
        <v>5653</v>
      </c>
      <c r="J96" s="228" t="s">
        <v>28</v>
      </c>
      <c r="K96" s="229"/>
      <c r="O96" s="230"/>
      <c r="P96" s="230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1"/>
      <c r="B97" s="2"/>
      <c r="C97" s="17"/>
      <c r="D97" s="1"/>
      <c r="E97" s="3"/>
      <c r="F97" s="213"/>
      <c r="G97" s="3"/>
      <c r="H97" s="1"/>
      <c r="I97" s="180">
        <f>SUM(I96*3%)</f>
        <v>169.59</v>
      </c>
      <c r="J97" s="231">
        <f>SUM(J7:J93)</f>
        <v>2859</v>
      </c>
      <c r="K97" s="232" t="s">
        <v>23</v>
      </c>
      <c r="O97" s="233" t="s">
        <v>11</v>
      </c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3"/>
      <c r="G98" s="3"/>
      <c r="H98" s="1"/>
      <c r="I98" s="234"/>
      <c r="J98" s="87">
        <f>SUM(J97*2%)</f>
        <v>57.18</v>
      </c>
      <c r="K98" s="235" t="s">
        <v>29</v>
      </c>
      <c r="L98" s="236"/>
      <c r="O98" s="216"/>
      <c r="P98" s="216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3"/>
      <c r="G99" s="3"/>
      <c r="H99" s="1"/>
      <c r="I99" s="8"/>
      <c r="J99" s="234"/>
      <c r="K99" s="231">
        <f>SUM(K7:K93)</f>
        <v>2144</v>
      </c>
      <c r="L99" s="236"/>
      <c r="O99" s="237"/>
      <c r="P99" s="237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238" t="s">
        <v>30</v>
      </c>
      <c r="F100" s="274">
        <f>SUM(K39,J49,I53,N75,L81,M86)</f>
        <v>1273</v>
      </c>
      <c r="G100" s="3"/>
      <c r="H100" s="1"/>
      <c r="I100" s="8"/>
      <c r="J100" s="8"/>
      <c r="K100" s="87">
        <f>SUM(K99*2%)</f>
        <v>42.88</v>
      </c>
      <c r="L100" s="240" t="s">
        <v>31</v>
      </c>
      <c r="M100" s="215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241" t="s">
        <v>32</v>
      </c>
      <c r="F101" s="242">
        <f>SUM(I96,J97,K99,L101,M102,N103,O106,P107,Q108)</f>
        <v>22069</v>
      </c>
      <c r="G101" s="3"/>
      <c r="H101" s="1"/>
      <c r="I101" s="8"/>
      <c r="J101" s="8"/>
      <c r="K101" s="18"/>
      <c r="L101" s="180">
        <f>SUM(L7:L93)</f>
        <v>2572</v>
      </c>
      <c r="M101" s="243" t="s">
        <v>33</v>
      </c>
      <c r="N101" s="244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3"/>
      <c r="F102" s="3"/>
      <c r="G102" s="3"/>
      <c r="H102" s="1"/>
      <c r="I102" s="8"/>
      <c r="J102" s="8"/>
      <c r="K102" s="1"/>
      <c r="L102" s="180">
        <f>SUM(L101*2%)</f>
        <v>51.44</v>
      </c>
      <c r="M102" s="180">
        <f>SUM(M7:M93)</f>
        <v>5302</v>
      </c>
      <c r="N102" s="245" t="s">
        <v>34</v>
      </c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"/>
      <c r="M103" s="180">
        <f>SUM(M102*3%)</f>
        <v>159.06</v>
      </c>
      <c r="N103" s="180">
        <f>SUM(N7:N93)</f>
        <v>3539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246" t="s">
        <v>35</v>
      </c>
      <c r="F104" s="247">
        <f>SUM(I8,K11,K12,I17,L22,J23,J29,K37,J38,I40,J46,N54,L55,J67,I74,N75,I76,K83,K82)</f>
        <v>5657</v>
      </c>
      <c r="G104" s="293">
        <f>SUM(N75)</f>
        <v>147</v>
      </c>
      <c r="H104" s="1"/>
      <c r="I104" s="8"/>
      <c r="J104" s="8"/>
      <c r="K104" s="1"/>
      <c r="L104" s="1"/>
      <c r="M104" s="8"/>
      <c r="N104" s="180">
        <f>SUM(N103*2%)</f>
        <v>70.78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49" t="s">
        <v>36</v>
      </c>
      <c r="F105" s="294">
        <f>SUM(M14,J15,M21,L26,N34,I41,J45,K47,L58,N59,I65,K70,N71,I72,I77,N80,J84)</f>
        <v>3620</v>
      </c>
      <c r="G105" s="307">
        <f>SUM(L81)</f>
        <v>294</v>
      </c>
      <c r="H105" s="1"/>
      <c r="I105" s="8"/>
      <c r="J105" s="8"/>
      <c r="K105" s="1"/>
      <c r="L105" s="1"/>
      <c r="M105" s="8"/>
      <c r="N105" s="18"/>
      <c r="O105" s="251" t="s">
        <v>37</v>
      </c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52" t="s">
        <v>38</v>
      </c>
      <c r="F106" s="294">
        <f>SUM(L7,M9,L10,K16,M18,M19,L20,I24,N27,I28,L30,N31,N32,M33,J35,I36,K39,M42,L44,I48,J49,L50,L51,J52,I53,J56,I57,I60,M61,K62,M66,I68,J78,J79,I85,M86)</f>
        <v>10698</v>
      </c>
      <c r="G106" s="276">
        <f>SUM(K39,J49,I53,M86)</f>
        <v>832</v>
      </c>
      <c r="H106" s="1"/>
      <c r="I106" s="8"/>
      <c r="J106" s="8"/>
      <c r="K106" s="1"/>
      <c r="L106" s="1"/>
      <c r="M106" s="8"/>
      <c r="N106" s="18"/>
      <c r="O106" s="180">
        <f>SUM(O7:O93)</f>
        <v>0</v>
      </c>
      <c r="P106" s="253" t="s">
        <v>39</v>
      </c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136"/>
      <c r="C107" s="17"/>
      <c r="D107" s="1"/>
      <c r="E107" s="3"/>
      <c r="F107" s="3"/>
      <c r="G107" s="3"/>
      <c r="H107" s="1"/>
      <c r="I107" s="8"/>
      <c r="J107" s="8"/>
      <c r="K107" s="1"/>
      <c r="L107" s="1"/>
      <c r="M107" s="8"/>
      <c r="N107" s="1"/>
      <c r="O107" s="180">
        <f>SUM(O106*2%)</f>
        <v>0</v>
      </c>
      <c r="P107" s="180">
        <f>SUM(P7:P93)</f>
        <v>0</v>
      </c>
      <c r="Q107" s="252" t="s">
        <v>38</v>
      </c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8"/>
      <c r="P108" s="180">
        <f>SUM(P107*2%)</f>
        <v>0</v>
      </c>
      <c r="Q108" s="254">
        <f>SUM(Q7:Q93)</f>
        <v>0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8"/>
      <c r="Q109" s="180">
        <f>SUM(Q108*2%)</f>
        <v>0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255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256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8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257"/>
      <c r="C227" s="25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K1002" s="258"/>
      <c r="L1002" s="258"/>
      <c r="N1002" s="258"/>
    </row>
  </sheetData>
  <mergeCells count="12">
    <mergeCell ref="K96:N96"/>
    <mergeCell ref="K97:N97"/>
    <mergeCell ref="L98:N98"/>
    <mergeCell ref="L99:N99"/>
    <mergeCell ref="M100:N100"/>
    <mergeCell ref="A2:G2"/>
    <mergeCell ref="A3:E3"/>
    <mergeCell ref="I3:O3"/>
    <mergeCell ref="S6:T6"/>
    <mergeCell ref="S15:T15"/>
    <mergeCell ref="I94:N94"/>
    <mergeCell ref="J95:N95"/>
  </mergeCells>
  <dataValidations>
    <dataValidation type="list" allowBlank="1" showErrorMessage="1" sqref="D7:D93 D210:D1001">
      <formula1>"Vinicius,Gustavo,Kaua,Wesley,Caio,Julia,Thiago,Daniel,Jonatha,Jhonatas,Otavio,Produtor,David,Caio Ferreira,Kaicky,Pamelah,Caio Alves,Leandro"</formula1>
    </dataValidation>
    <dataValidation type="list" allowBlank="1" showErrorMessage="1" sqref="A7:A93">
      <formula1>"Nobre,Publicidade"</formula1>
    </dataValidation>
    <dataValidation type="list" allowBlank="1" showErrorMessage="1" sqref="H7:H93">
      <formula1>"Mel,Drieli,Fernanda"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58.5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18790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52"/>
      <c r="D7" s="53" t="s">
        <v>138</v>
      </c>
      <c r="E7" s="54"/>
      <c r="F7" s="277" t="s">
        <v>1373</v>
      </c>
      <c r="G7" s="55" t="s">
        <v>1374</v>
      </c>
      <c r="H7" s="50" t="s">
        <v>61</v>
      </c>
      <c r="I7" s="57"/>
      <c r="J7" s="58"/>
      <c r="K7" s="59"/>
      <c r="L7" s="60"/>
      <c r="M7" s="61">
        <v>147.0</v>
      </c>
      <c r="N7" s="62"/>
      <c r="O7" s="63"/>
      <c r="P7" s="64"/>
      <c r="Q7" s="65"/>
      <c r="R7" s="53">
        <v>50.0</v>
      </c>
      <c r="S7" s="67" t="s">
        <v>24</v>
      </c>
      <c r="T7" s="68">
        <f>SUM(I7:I87)</f>
        <v>3019</v>
      </c>
      <c r="U7" s="8"/>
      <c r="V7" s="8"/>
      <c r="W7" s="8"/>
      <c r="X7" s="8"/>
      <c r="Y7" s="8"/>
      <c r="Z7" s="8"/>
    </row>
    <row r="8">
      <c r="A8" s="50" t="s">
        <v>41</v>
      </c>
      <c r="B8" s="51"/>
      <c r="C8" s="69" t="s">
        <v>1375</v>
      </c>
      <c r="D8" s="53" t="s">
        <v>43</v>
      </c>
      <c r="E8" s="70" t="s">
        <v>1376</v>
      </c>
      <c r="F8" s="264" t="s">
        <v>1377</v>
      </c>
      <c r="G8" s="55" t="s">
        <v>1378</v>
      </c>
      <c r="H8" s="50" t="s">
        <v>97</v>
      </c>
      <c r="I8" s="71"/>
      <c r="J8" s="58"/>
      <c r="K8" s="72">
        <v>350.0</v>
      </c>
      <c r="L8" s="73"/>
      <c r="M8" s="61"/>
      <c r="N8" s="74"/>
      <c r="O8" s="75"/>
      <c r="P8" s="76"/>
      <c r="Q8" s="77"/>
      <c r="R8" s="53">
        <v>147.0</v>
      </c>
      <c r="S8" s="39" t="s">
        <v>13</v>
      </c>
      <c r="T8" s="68">
        <f>SUM(J7:J87)</f>
        <v>2632</v>
      </c>
      <c r="U8" s="8"/>
      <c r="V8" s="8"/>
      <c r="W8" s="8"/>
      <c r="X8" s="8"/>
      <c r="Y8" s="8"/>
      <c r="Z8" s="8"/>
    </row>
    <row r="9">
      <c r="A9" s="50" t="s">
        <v>41</v>
      </c>
      <c r="B9" s="78"/>
      <c r="C9" s="69" t="s">
        <v>1379</v>
      </c>
      <c r="D9" s="53" t="s">
        <v>103</v>
      </c>
      <c r="E9" s="70"/>
      <c r="F9" s="264" t="s">
        <v>1380</v>
      </c>
      <c r="G9" s="55" t="s">
        <v>1381</v>
      </c>
      <c r="H9" s="50" t="s">
        <v>38</v>
      </c>
      <c r="I9" s="71"/>
      <c r="J9" s="79"/>
      <c r="K9" s="72"/>
      <c r="L9" s="90">
        <v>882.0</v>
      </c>
      <c r="M9" s="61"/>
      <c r="N9" s="74"/>
      <c r="O9" s="75"/>
      <c r="P9" s="76"/>
      <c r="Q9" s="65"/>
      <c r="R9" s="53">
        <v>500.0</v>
      </c>
      <c r="S9" s="81" t="s">
        <v>14</v>
      </c>
      <c r="T9" s="82">
        <f>SUM(K7:K87)</f>
        <v>2422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42</v>
      </c>
      <c r="D10" s="53" t="s">
        <v>75</v>
      </c>
      <c r="E10" s="70"/>
      <c r="F10" s="264" t="s">
        <v>1382</v>
      </c>
      <c r="G10" s="55" t="s">
        <v>799</v>
      </c>
      <c r="H10" s="50" t="s">
        <v>38</v>
      </c>
      <c r="I10" s="71"/>
      <c r="J10" s="58"/>
      <c r="K10" s="72" t="s">
        <v>46</v>
      </c>
      <c r="L10" s="80"/>
      <c r="M10" s="61"/>
      <c r="N10" s="84"/>
      <c r="O10" s="85"/>
      <c r="P10" s="76"/>
      <c r="Q10" s="65"/>
      <c r="R10" s="53" t="s">
        <v>42</v>
      </c>
      <c r="S10" s="86" t="s">
        <v>25</v>
      </c>
      <c r="T10" s="82">
        <f>SUM(L7:L87)</f>
        <v>2676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42</v>
      </c>
      <c r="D11" s="53" t="s">
        <v>49</v>
      </c>
      <c r="E11" s="70" t="s">
        <v>1383</v>
      </c>
      <c r="F11" s="264" t="s">
        <v>1384</v>
      </c>
      <c r="G11" s="55" t="s">
        <v>1385</v>
      </c>
      <c r="H11" s="50" t="s">
        <v>38</v>
      </c>
      <c r="I11" s="57" t="s">
        <v>263</v>
      </c>
      <c r="J11" s="89"/>
      <c r="K11" s="72"/>
      <c r="L11" s="90"/>
      <c r="M11" s="91"/>
      <c r="N11" s="62"/>
      <c r="O11" s="85"/>
      <c r="P11" s="92"/>
      <c r="Q11" s="93"/>
      <c r="R11" s="53" t="s">
        <v>42</v>
      </c>
      <c r="S11" s="42" t="s">
        <v>16</v>
      </c>
      <c r="T11" s="82">
        <f>SUM(M7:M87)</f>
        <v>2626</v>
      </c>
      <c r="U11" s="8"/>
      <c r="V11" s="8"/>
      <c r="W11" s="8"/>
      <c r="X11" s="8"/>
      <c r="Y11" s="8"/>
      <c r="Z11" s="8"/>
    </row>
    <row r="12">
      <c r="A12" s="50" t="s">
        <v>47</v>
      </c>
      <c r="B12" s="94"/>
      <c r="C12" s="83" t="s">
        <v>1386</v>
      </c>
      <c r="D12" s="53" t="s">
        <v>54</v>
      </c>
      <c r="E12" s="70" t="s">
        <v>1387</v>
      </c>
      <c r="F12" s="264" t="s">
        <v>1388</v>
      </c>
      <c r="G12" s="55" t="s">
        <v>1389</v>
      </c>
      <c r="H12" s="50" t="s">
        <v>38</v>
      </c>
      <c r="I12" s="57">
        <v>294.0</v>
      </c>
      <c r="J12" s="95"/>
      <c r="K12" s="72"/>
      <c r="L12" s="96"/>
      <c r="M12" s="61"/>
      <c r="N12" s="62"/>
      <c r="O12" s="97"/>
      <c r="P12" s="98"/>
      <c r="Q12" s="99"/>
      <c r="R12" s="53">
        <v>100.0</v>
      </c>
      <c r="S12" s="100" t="s">
        <v>17</v>
      </c>
      <c r="T12" s="68">
        <f>SUM(N7:N87)</f>
        <v>441</v>
      </c>
      <c r="U12" s="8"/>
      <c r="V12" s="8"/>
      <c r="W12" s="8"/>
      <c r="X12" s="8"/>
      <c r="Y12" s="8"/>
      <c r="Z12" s="8"/>
    </row>
    <row r="13" ht="16.5" customHeight="1">
      <c r="A13" s="50" t="s">
        <v>47</v>
      </c>
      <c r="B13" s="78"/>
      <c r="C13" s="69" t="s">
        <v>1390</v>
      </c>
      <c r="D13" s="53" t="s">
        <v>49</v>
      </c>
      <c r="E13" s="70" t="s">
        <v>1391</v>
      </c>
      <c r="F13" s="270" t="s">
        <v>1392</v>
      </c>
      <c r="G13" s="55" t="s">
        <v>1393</v>
      </c>
      <c r="H13" s="50" t="s">
        <v>38</v>
      </c>
      <c r="I13" s="71">
        <v>147.0</v>
      </c>
      <c r="J13" s="58"/>
      <c r="K13" s="59"/>
      <c r="L13" s="90"/>
      <c r="M13" s="61"/>
      <c r="N13" s="84"/>
      <c r="O13" s="75"/>
      <c r="P13" s="92"/>
      <c r="Q13" s="99"/>
      <c r="R13" s="102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41</v>
      </c>
      <c r="B14" s="51"/>
      <c r="C14" s="83" t="s">
        <v>1394</v>
      </c>
      <c r="D14" s="53" t="s">
        <v>58</v>
      </c>
      <c r="E14" s="70"/>
      <c r="F14" s="264" t="s">
        <v>1395</v>
      </c>
      <c r="G14" s="55" t="s">
        <v>1396</v>
      </c>
      <c r="H14" s="50" t="s">
        <v>97</v>
      </c>
      <c r="I14" s="71"/>
      <c r="J14" s="58"/>
      <c r="K14" s="72"/>
      <c r="L14" s="90">
        <v>80.0</v>
      </c>
      <c r="M14" s="61"/>
      <c r="N14" s="84"/>
      <c r="O14" s="85"/>
      <c r="P14" s="105"/>
      <c r="Q14" s="99"/>
      <c r="R14" s="269">
        <v>80.0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1397</v>
      </c>
      <c r="D15" s="88"/>
      <c r="E15" s="70" t="s">
        <v>1398</v>
      </c>
      <c r="F15" s="298" t="s">
        <v>1399</v>
      </c>
      <c r="G15" s="55" t="s">
        <v>1400</v>
      </c>
      <c r="H15" s="50" t="s">
        <v>61</v>
      </c>
      <c r="I15" s="71"/>
      <c r="J15" s="58"/>
      <c r="K15" s="72"/>
      <c r="L15" s="90"/>
      <c r="M15" s="61"/>
      <c r="N15" s="62"/>
      <c r="O15" s="75">
        <v>1600.0</v>
      </c>
      <c r="P15" s="92"/>
      <c r="Q15" s="106"/>
      <c r="R15" s="269">
        <v>1600.0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1401</v>
      </c>
      <c r="D16" s="53" t="s">
        <v>75</v>
      </c>
      <c r="E16" s="108" t="s">
        <v>1402</v>
      </c>
      <c r="F16" s="264" t="s">
        <v>1403</v>
      </c>
      <c r="G16" s="55" t="s">
        <v>1404</v>
      </c>
      <c r="H16" s="50" t="s">
        <v>97</v>
      </c>
      <c r="I16" s="71"/>
      <c r="J16" s="58">
        <v>147.0</v>
      </c>
      <c r="K16" s="72"/>
      <c r="L16" s="90"/>
      <c r="M16" s="109"/>
      <c r="N16" s="62"/>
      <c r="O16" s="85"/>
      <c r="P16" s="92"/>
      <c r="Q16" s="99"/>
      <c r="R16" s="102">
        <v>50.0</v>
      </c>
      <c r="S16" s="110" t="s">
        <v>18</v>
      </c>
      <c r="T16" s="82">
        <f>SUM(O7:O79)</f>
        <v>2280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1405</v>
      </c>
      <c r="D17" s="53" t="s">
        <v>43</v>
      </c>
      <c r="E17" s="111" t="s">
        <v>1261</v>
      </c>
      <c r="F17" s="264" t="s">
        <v>1406</v>
      </c>
      <c r="G17" s="55" t="s">
        <v>1407</v>
      </c>
      <c r="H17" s="50" t="s">
        <v>97</v>
      </c>
      <c r="I17" s="71"/>
      <c r="J17" s="58">
        <v>597.0</v>
      </c>
      <c r="K17" s="72"/>
      <c r="L17" s="80"/>
      <c r="M17" s="61"/>
      <c r="N17" s="84"/>
      <c r="O17" s="85"/>
      <c r="P17" s="92"/>
      <c r="Q17" s="93"/>
      <c r="R17" s="53">
        <v>300.0</v>
      </c>
      <c r="S17" s="112" t="s">
        <v>19</v>
      </c>
      <c r="T17" s="82">
        <f>SUM(P7:P87)</f>
        <v>0</v>
      </c>
      <c r="U17" s="8"/>
      <c r="V17" s="8"/>
      <c r="W17" s="8"/>
      <c r="X17" s="8"/>
      <c r="Y17" s="8"/>
      <c r="Z17" s="8"/>
    </row>
    <row r="18">
      <c r="A18" s="50" t="s">
        <v>41</v>
      </c>
      <c r="B18" s="78"/>
      <c r="C18" s="83" t="s">
        <v>42</v>
      </c>
      <c r="D18" s="53" t="s">
        <v>54</v>
      </c>
      <c r="E18" s="70"/>
      <c r="F18" s="264" t="s">
        <v>1408</v>
      </c>
      <c r="G18" s="55" t="s">
        <v>1409</v>
      </c>
      <c r="H18" s="50" t="s">
        <v>61</v>
      </c>
      <c r="I18" s="71"/>
      <c r="J18" s="79"/>
      <c r="K18" s="72" t="s">
        <v>46</v>
      </c>
      <c r="L18" s="90"/>
      <c r="M18" s="61"/>
      <c r="N18" s="62"/>
      <c r="O18" s="85"/>
      <c r="P18" s="92"/>
      <c r="Q18" s="99"/>
      <c r="R18" s="53" t="s">
        <v>42</v>
      </c>
      <c r="S18" s="113" t="s">
        <v>20</v>
      </c>
      <c r="T18" s="114">
        <f>SUM(Q7:Q87)</f>
        <v>2694</v>
      </c>
      <c r="U18" s="8"/>
      <c r="V18" s="8"/>
      <c r="W18" s="8"/>
      <c r="X18" s="8"/>
      <c r="Y18" s="8"/>
      <c r="Z18" s="8"/>
    </row>
    <row r="19">
      <c r="A19" s="50"/>
      <c r="B19" s="51"/>
      <c r="C19" s="83" t="s">
        <v>42</v>
      </c>
      <c r="D19" s="53" t="s">
        <v>67</v>
      </c>
      <c r="E19" s="70"/>
      <c r="F19" s="264" t="s">
        <v>1410</v>
      </c>
      <c r="G19" s="55" t="s">
        <v>1002</v>
      </c>
      <c r="H19" s="50" t="s">
        <v>61</v>
      </c>
      <c r="I19" s="71"/>
      <c r="J19" s="79" t="s">
        <v>133</v>
      </c>
      <c r="K19" s="72"/>
      <c r="L19" s="90"/>
      <c r="M19" s="61"/>
      <c r="N19" s="62"/>
      <c r="O19" s="85"/>
      <c r="P19" s="92"/>
      <c r="Q19" s="93"/>
      <c r="R19" s="53" t="s">
        <v>42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41</v>
      </c>
      <c r="B20" s="51"/>
      <c r="C20" s="83" t="s">
        <v>1411</v>
      </c>
      <c r="D20" s="53" t="s">
        <v>75</v>
      </c>
      <c r="E20" s="70"/>
      <c r="F20" s="264" t="s">
        <v>1412</v>
      </c>
      <c r="G20" s="55" t="s">
        <v>1413</v>
      </c>
      <c r="H20" s="50" t="s">
        <v>97</v>
      </c>
      <c r="I20" s="71"/>
      <c r="J20" s="58"/>
      <c r="K20" s="117"/>
      <c r="L20" s="90">
        <v>294.0</v>
      </c>
      <c r="M20" s="61"/>
      <c r="N20" s="74"/>
      <c r="O20" s="75"/>
      <c r="P20" s="92"/>
      <c r="Q20" s="99"/>
      <c r="R20" s="269">
        <v>294.0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1414</v>
      </c>
      <c r="D21" s="53" t="s">
        <v>58</v>
      </c>
      <c r="E21" s="111" t="s">
        <v>1415</v>
      </c>
      <c r="F21" s="264" t="s">
        <v>1416</v>
      </c>
      <c r="G21" s="55" t="s">
        <v>1417</v>
      </c>
      <c r="H21" s="50" t="s">
        <v>97</v>
      </c>
      <c r="I21" s="71">
        <v>120.0</v>
      </c>
      <c r="J21" s="58"/>
      <c r="K21" s="117"/>
      <c r="L21" s="90"/>
      <c r="M21" s="61"/>
      <c r="N21" s="62"/>
      <c r="O21" s="85"/>
      <c r="P21" s="92"/>
      <c r="Q21" s="99"/>
      <c r="R21" s="269">
        <v>120.0</v>
      </c>
      <c r="S21" s="119">
        <f>SUM(F103)</f>
        <v>18790</v>
      </c>
      <c r="T21" s="8"/>
      <c r="U21" s="8"/>
      <c r="V21" s="8"/>
      <c r="W21" s="8"/>
      <c r="X21" s="8"/>
      <c r="Y21" s="8"/>
      <c r="Z21" s="8"/>
    </row>
    <row r="22">
      <c r="A22" s="50" t="s">
        <v>47</v>
      </c>
      <c r="B22" s="51"/>
      <c r="C22" s="83" t="s">
        <v>1414</v>
      </c>
      <c r="D22" s="53" t="s">
        <v>58</v>
      </c>
      <c r="E22" s="70" t="s">
        <v>1415</v>
      </c>
      <c r="F22" s="264" t="s">
        <v>1418</v>
      </c>
      <c r="G22" s="55" t="s">
        <v>1417</v>
      </c>
      <c r="H22" s="50" t="s">
        <v>97</v>
      </c>
      <c r="I22" s="71">
        <v>120.0</v>
      </c>
      <c r="J22" s="58"/>
      <c r="K22" s="72"/>
      <c r="L22" s="120"/>
      <c r="M22" s="61"/>
      <c r="N22" s="62"/>
      <c r="O22" s="85"/>
      <c r="P22" s="92"/>
      <c r="Q22" s="99"/>
      <c r="R22" s="269">
        <v>120.0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41</v>
      </c>
      <c r="B23" s="51"/>
      <c r="C23" s="83" t="s">
        <v>1419</v>
      </c>
      <c r="D23" s="53" t="s">
        <v>28</v>
      </c>
      <c r="E23" s="70" t="s">
        <v>1420</v>
      </c>
      <c r="F23" s="264" t="s">
        <v>1421</v>
      </c>
      <c r="G23" s="55" t="s">
        <v>1422</v>
      </c>
      <c r="H23" s="50" t="s">
        <v>61</v>
      </c>
      <c r="I23" s="71"/>
      <c r="J23" s="58"/>
      <c r="K23" s="72">
        <v>294.0</v>
      </c>
      <c r="L23" s="120"/>
      <c r="M23" s="61"/>
      <c r="N23" s="62"/>
      <c r="O23" s="85"/>
      <c r="P23" s="92"/>
      <c r="Q23" s="99"/>
      <c r="R23" s="53">
        <v>100.0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1423</v>
      </c>
      <c r="D24" s="53" t="s">
        <v>58</v>
      </c>
      <c r="E24" s="70" t="s">
        <v>1424</v>
      </c>
      <c r="F24" s="264" t="s">
        <v>1425</v>
      </c>
      <c r="G24" s="55" t="s">
        <v>1426</v>
      </c>
      <c r="H24" s="50" t="s">
        <v>97</v>
      </c>
      <c r="I24" s="71">
        <v>244.0</v>
      </c>
      <c r="J24" s="58"/>
      <c r="K24" s="72"/>
      <c r="L24" s="80"/>
      <c r="M24" s="61"/>
      <c r="N24" s="62"/>
      <c r="O24" s="121"/>
      <c r="P24" s="92"/>
      <c r="Q24" s="93"/>
      <c r="R24" s="269">
        <v>244.0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3" t="s">
        <v>1427</v>
      </c>
      <c r="D25" s="53" t="s">
        <v>28</v>
      </c>
      <c r="E25" s="70" t="s">
        <v>1428</v>
      </c>
      <c r="F25" s="264" t="s">
        <v>1429</v>
      </c>
      <c r="G25" s="55" t="s">
        <v>1430</v>
      </c>
      <c r="H25" s="50" t="s">
        <v>61</v>
      </c>
      <c r="I25" s="71"/>
      <c r="J25" s="58"/>
      <c r="K25" s="72">
        <v>294.0</v>
      </c>
      <c r="L25" s="90"/>
      <c r="M25" s="122"/>
      <c r="N25" s="62"/>
      <c r="O25" s="75"/>
      <c r="P25" s="92"/>
      <c r="Q25" s="123"/>
      <c r="R25" s="53">
        <v>50.0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41</v>
      </c>
      <c r="B26" s="51"/>
      <c r="C26" s="132" t="s">
        <v>1431</v>
      </c>
      <c r="D26" s="53" t="s">
        <v>58</v>
      </c>
      <c r="E26" s="70"/>
      <c r="F26" s="264" t="s">
        <v>1432</v>
      </c>
      <c r="G26" s="55" t="s">
        <v>1433</v>
      </c>
      <c r="H26" s="50" t="s">
        <v>97</v>
      </c>
      <c r="I26" s="124"/>
      <c r="J26" s="58"/>
      <c r="K26" s="72"/>
      <c r="L26" s="80"/>
      <c r="M26" s="61">
        <v>147.0</v>
      </c>
      <c r="N26" s="62"/>
      <c r="O26" s="85"/>
      <c r="P26" s="105"/>
      <c r="Q26" s="99"/>
      <c r="R26" s="53">
        <v>50.0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51"/>
      <c r="C27" s="132" t="s">
        <v>1434</v>
      </c>
      <c r="D27" s="53" t="s">
        <v>54</v>
      </c>
      <c r="E27" s="70"/>
      <c r="F27" s="264" t="s">
        <v>1435</v>
      </c>
      <c r="G27" s="55" t="s">
        <v>1436</v>
      </c>
      <c r="H27" s="50" t="s">
        <v>38</v>
      </c>
      <c r="I27" s="71"/>
      <c r="J27" s="79"/>
      <c r="K27" s="59"/>
      <c r="L27" s="80"/>
      <c r="M27" s="125"/>
      <c r="N27" s="62"/>
      <c r="O27" s="85"/>
      <c r="P27" s="105"/>
      <c r="Q27" s="93">
        <v>244.0</v>
      </c>
      <c r="R27" s="53">
        <v>122.0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78"/>
      <c r="C28" s="83" t="s">
        <v>1437</v>
      </c>
      <c r="D28" s="53" t="s">
        <v>116</v>
      </c>
      <c r="E28" s="70"/>
      <c r="F28" s="264" t="s">
        <v>1438</v>
      </c>
      <c r="G28" s="55" t="s">
        <v>1439</v>
      </c>
      <c r="H28" s="50" t="s">
        <v>61</v>
      </c>
      <c r="I28" s="57"/>
      <c r="J28" s="58"/>
      <c r="K28" s="126"/>
      <c r="L28" s="80"/>
      <c r="M28" s="125"/>
      <c r="N28" s="62">
        <v>294.0</v>
      </c>
      <c r="O28" s="85"/>
      <c r="P28" s="105"/>
      <c r="Q28" s="93"/>
      <c r="R28" s="53">
        <v>100.0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41</v>
      </c>
      <c r="B29" s="78"/>
      <c r="C29" s="83" t="s">
        <v>1440</v>
      </c>
      <c r="D29" s="53" t="s">
        <v>28</v>
      </c>
      <c r="E29" s="70"/>
      <c r="F29" s="264" t="s">
        <v>1441</v>
      </c>
      <c r="G29" s="55" t="s">
        <v>1442</v>
      </c>
      <c r="H29" s="50" t="s">
        <v>61</v>
      </c>
      <c r="I29" s="127"/>
      <c r="J29" s="58"/>
      <c r="K29" s="117"/>
      <c r="L29" s="90"/>
      <c r="M29" s="61">
        <v>147.0</v>
      </c>
      <c r="N29" s="62"/>
      <c r="O29" s="85"/>
      <c r="P29" s="105"/>
      <c r="Q29" s="128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83" t="s">
        <v>1443</v>
      </c>
      <c r="D30" s="53" t="s">
        <v>28</v>
      </c>
      <c r="E30" s="70" t="s">
        <v>1444</v>
      </c>
      <c r="F30" s="264" t="s">
        <v>1445</v>
      </c>
      <c r="G30" s="55" t="s">
        <v>1446</v>
      </c>
      <c r="H30" s="50" t="s">
        <v>61</v>
      </c>
      <c r="I30" s="71">
        <v>147.0</v>
      </c>
      <c r="J30" s="58"/>
      <c r="K30" s="72"/>
      <c r="L30" s="120"/>
      <c r="M30" s="61"/>
      <c r="N30" s="62"/>
      <c r="O30" s="75"/>
      <c r="P30" s="92"/>
      <c r="Q30" s="129"/>
      <c r="R30" s="269">
        <v>147.0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41</v>
      </c>
      <c r="B31" s="78"/>
      <c r="C31" s="69" t="s">
        <v>1447</v>
      </c>
      <c r="D31" s="53" t="s">
        <v>28</v>
      </c>
      <c r="E31" s="70" t="s">
        <v>1448</v>
      </c>
      <c r="F31" s="264" t="s">
        <v>1449</v>
      </c>
      <c r="G31" s="55" t="s">
        <v>1450</v>
      </c>
      <c r="H31" s="50" t="s">
        <v>61</v>
      </c>
      <c r="I31" s="71"/>
      <c r="J31" s="58"/>
      <c r="K31" s="72">
        <v>244.0</v>
      </c>
      <c r="L31" s="90"/>
      <c r="M31" s="122"/>
      <c r="N31" s="62"/>
      <c r="O31" s="85"/>
      <c r="P31" s="92"/>
      <c r="Q31" s="129"/>
      <c r="R31" s="53">
        <v>100.0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51"/>
      <c r="C32" s="69" t="s">
        <v>1451</v>
      </c>
      <c r="D32" s="53" t="s">
        <v>54</v>
      </c>
      <c r="E32" s="70"/>
      <c r="F32" s="264" t="s">
        <v>1452</v>
      </c>
      <c r="G32" s="55" t="s">
        <v>1453</v>
      </c>
      <c r="H32" s="50" t="s">
        <v>38</v>
      </c>
      <c r="I32" s="71"/>
      <c r="J32" s="79"/>
      <c r="K32" s="72"/>
      <c r="L32" s="90"/>
      <c r="M32" s="61"/>
      <c r="N32" s="62">
        <v>147.0</v>
      </c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47</v>
      </c>
      <c r="B33" s="132"/>
      <c r="C33" s="69" t="s">
        <v>1454</v>
      </c>
      <c r="D33" s="53" t="s">
        <v>82</v>
      </c>
      <c r="E33" s="70"/>
      <c r="F33" s="264" t="s">
        <v>1455</v>
      </c>
      <c r="G33" s="55" t="s">
        <v>1456</v>
      </c>
      <c r="H33" s="50" t="s">
        <v>38</v>
      </c>
      <c r="I33" s="71">
        <v>650.0</v>
      </c>
      <c r="J33" s="58"/>
      <c r="K33" s="72"/>
      <c r="L33" s="80"/>
      <c r="M33" s="61"/>
      <c r="N33" s="84"/>
      <c r="O33" s="130"/>
      <c r="P33" s="131"/>
      <c r="Q33" s="129"/>
      <c r="R33" s="53">
        <v>325.0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51"/>
      <c r="C34" s="69" t="s">
        <v>1457</v>
      </c>
      <c r="D34" s="53" t="s">
        <v>130</v>
      </c>
      <c r="E34" s="70" t="s">
        <v>1458</v>
      </c>
      <c r="F34" s="278" t="s">
        <v>1459</v>
      </c>
      <c r="G34" s="55" t="s">
        <v>1460</v>
      </c>
      <c r="H34" s="50" t="s">
        <v>38</v>
      </c>
      <c r="I34" s="71"/>
      <c r="J34" s="58">
        <v>147.0</v>
      </c>
      <c r="K34" s="135"/>
      <c r="L34" s="90"/>
      <c r="M34" s="61"/>
      <c r="N34" s="62"/>
      <c r="O34" s="130"/>
      <c r="P34" s="131"/>
      <c r="Q34" s="128"/>
      <c r="R34" s="53">
        <v>50.0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41</v>
      </c>
      <c r="B35" s="136"/>
      <c r="C35" s="83"/>
      <c r="D35" s="53" t="s">
        <v>75</v>
      </c>
      <c r="E35" s="70" t="s">
        <v>1461</v>
      </c>
      <c r="F35" s="264" t="s">
        <v>1462</v>
      </c>
      <c r="G35" s="55" t="s">
        <v>1463</v>
      </c>
      <c r="H35" s="50" t="s">
        <v>97</v>
      </c>
      <c r="I35" s="71"/>
      <c r="J35" s="58"/>
      <c r="K35" s="117">
        <v>244.0</v>
      </c>
      <c r="L35" s="90"/>
      <c r="M35" s="61"/>
      <c r="N35" s="62"/>
      <c r="O35" s="130"/>
      <c r="P35" s="131"/>
      <c r="Q35" s="129"/>
      <c r="R35" s="53">
        <v>50.0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41</v>
      </c>
      <c r="B36" s="51"/>
      <c r="C36" s="151" t="s">
        <v>1419</v>
      </c>
      <c r="D36" s="53" t="s">
        <v>54</v>
      </c>
      <c r="E36" s="108" t="s">
        <v>1464</v>
      </c>
      <c r="F36" s="264" t="s">
        <v>1465</v>
      </c>
      <c r="G36" s="55" t="s">
        <v>1466</v>
      </c>
      <c r="H36" s="50" t="s">
        <v>38</v>
      </c>
      <c r="I36" s="71"/>
      <c r="J36" s="58"/>
      <c r="K36" s="117">
        <v>127.0</v>
      </c>
      <c r="L36" s="90"/>
      <c r="M36" s="61"/>
      <c r="N36" s="74"/>
      <c r="O36" s="130"/>
      <c r="P36" s="138"/>
      <c r="Q36" s="129"/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41</v>
      </c>
      <c r="B37" s="51"/>
      <c r="C37" s="151" t="s">
        <v>1467</v>
      </c>
      <c r="D37" s="53" t="s">
        <v>28</v>
      </c>
      <c r="E37" s="70"/>
      <c r="F37" s="264" t="s">
        <v>1468</v>
      </c>
      <c r="G37" s="54" t="s">
        <v>1469</v>
      </c>
      <c r="H37" s="50" t="s">
        <v>61</v>
      </c>
      <c r="I37" s="71"/>
      <c r="J37" s="58"/>
      <c r="K37" s="59"/>
      <c r="L37" s="90"/>
      <c r="M37" s="61">
        <v>147.0</v>
      </c>
      <c r="N37" s="84"/>
      <c r="O37" s="130"/>
      <c r="P37" s="131"/>
      <c r="Q37" s="129"/>
      <c r="R37" s="53">
        <v>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41</v>
      </c>
      <c r="B38" s="78"/>
      <c r="C38" s="151" t="s">
        <v>1470</v>
      </c>
      <c r="D38" s="53" t="s">
        <v>82</v>
      </c>
      <c r="E38" s="70"/>
      <c r="F38" s="264" t="s">
        <v>1471</v>
      </c>
      <c r="G38" s="54" t="s">
        <v>1472</v>
      </c>
      <c r="H38" s="50" t="s">
        <v>38</v>
      </c>
      <c r="I38" s="57"/>
      <c r="J38" s="58"/>
      <c r="K38" s="72"/>
      <c r="L38" s="90">
        <v>294.0</v>
      </c>
      <c r="M38" s="61"/>
      <c r="N38" s="62"/>
      <c r="O38" s="130"/>
      <c r="P38" s="131"/>
      <c r="Q38" s="128"/>
      <c r="R38" s="53">
        <v>100.0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47</v>
      </c>
      <c r="B39" s="78"/>
      <c r="C39" s="69" t="s">
        <v>1473</v>
      </c>
      <c r="D39" s="53" t="s">
        <v>130</v>
      </c>
      <c r="E39" s="70"/>
      <c r="F39" s="270" t="s">
        <v>1474</v>
      </c>
      <c r="G39" s="54" t="s">
        <v>1044</v>
      </c>
      <c r="H39" s="50" t="s">
        <v>38</v>
      </c>
      <c r="I39" s="57"/>
      <c r="J39" s="58"/>
      <c r="K39" s="72"/>
      <c r="L39" s="90"/>
      <c r="M39" s="61"/>
      <c r="N39" s="62"/>
      <c r="O39" s="141"/>
      <c r="P39" s="131"/>
      <c r="Q39" s="128">
        <v>150.0</v>
      </c>
      <c r="R39" s="269">
        <v>150.0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78"/>
      <c r="C40" s="69" t="s">
        <v>1473</v>
      </c>
      <c r="D40" s="53" t="s">
        <v>130</v>
      </c>
      <c r="E40" s="70"/>
      <c r="F40" s="271" t="s">
        <v>1475</v>
      </c>
      <c r="G40" s="55" t="s">
        <v>1044</v>
      </c>
      <c r="H40" s="50" t="s">
        <v>38</v>
      </c>
      <c r="I40" s="71"/>
      <c r="J40" s="58"/>
      <c r="K40" s="72"/>
      <c r="L40" s="80"/>
      <c r="M40" s="61"/>
      <c r="N40" s="74"/>
      <c r="O40" s="130"/>
      <c r="P40" s="131"/>
      <c r="Q40" s="128">
        <v>150.0</v>
      </c>
      <c r="R40" s="269">
        <v>150.0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1476</v>
      </c>
      <c r="D41" s="53" t="s">
        <v>130</v>
      </c>
      <c r="E41" s="70" t="s">
        <v>1477</v>
      </c>
      <c r="F41" s="300" t="s">
        <v>1478</v>
      </c>
      <c r="G41" s="55" t="s">
        <v>1479</v>
      </c>
      <c r="H41" s="50" t="s">
        <v>38</v>
      </c>
      <c r="I41" s="71"/>
      <c r="J41" s="58">
        <v>294.0</v>
      </c>
      <c r="K41" s="72"/>
      <c r="L41" s="90"/>
      <c r="M41" s="61"/>
      <c r="N41" s="143"/>
      <c r="O41" s="130"/>
      <c r="P41" s="131"/>
      <c r="Q41" s="129"/>
      <c r="R41" s="53">
        <v>100.0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69" t="s">
        <v>1480</v>
      </c>
      <c r="D42" s="53" t="s">
        <v>82</v>
      </c>
      <c r="E42" s="70"/>
      <c r="F42" s="264" t="s">
        <v>1481</v>
      </c>
      <c r="G42" s="53" t="s">
        <v>1482</v>
      </c>
      <c r="H42" s="50" t="s">
        <v>38</v>
      </c>
      <c r="I42" s="127"/>
      <c r="J42" s="58"/>
      <c r="K42" s="72"/>
      <c r="L42" s="90">
        <v>441.0</v>
      </c>
      <c r="M42" s="61"/>
      <c r="N42" s="62"/>
      <c r="O42" s="130"/>
      <c r="P42" s="131"/>
      <c r="Q42" s="128"/>
      <c r="R42" s="53">
        <v>241.0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41</v>
      </c>
      <c r="B43" s="51"/>
      <c r="C43" s="87"/>
      <c r="D43" s="53" t="s">
        <v>130</v>
      </c>
      <c r="E43" s="70"/>
      <c r="F43" s="264" t="s">
        <v>1483</v>
      </c>
      <c r="G43" s="55" t="s">
        <v>1484</v>
      </c>
      <c r="H43" s="50" t="s">
        <v>38</v>
      </c>
      <c r="I43" s="71"/>
      <c r="J43" s="58"/>
      <c r="K43" s="59"/>
      <c r="L43" s="144"/>
      <c r="M43" s="122">
        <v>244.0</v>
      </c>
      <c r="N43" s="62"/>
      <c r="O43" s="130"/>
      <c r="P43" s="131"/>
      <c r="Q43" s="129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52"/>
      <c r="D44" s="53" t="s">
        <v>103</v>
      </c>
      <c r="E44" s="70" t="s">
        <v>1485</v>
      </c>
      <c r="F44" s="277" t="s">
        <v>1486</v>
      </c>
      <c r="G44" s="55" t="s">
        <v>1487</v>
      </c>
      <c r="H44" s="50" t="s">
        <v>97</v>
      </c>
      <c r="I44" s="71">
        <v>180.0</v>
      </c>
      <c r="J44" s="89"/>
      <c r="K44" s="72"/>
      <c r="L44" s="145"/>
      <c r="M44" s="61"/>
      <c r="N44" s="62"/>
      <c r="O44" s="130"/>
      <c r="P44" s="131"/>
      <c r="Q44" s="129"/>
      <c r="R44" s="53">
        <v>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78"/>
      <c r="C45" s="146"/>
      <c r="D45" s="88"/>
      <c r="E45" s="70" t="s">
        <v>1485</v>
      </c>
      <c r="F45" s="147" t="s">
        <v>1488</v>
      </c>
      <c r="G45" s="142" t="s">
        <v>1487</v>
      </c>
      <c r="H45" s="56"/>
      <c r="I45" s="57">
        <v>220.0</v>
      </c>
      <c r="J45" s="58"/>
      <c r="K45" s="72"/>
      <c r="L45" s="144"/>
      <c r="M45" s="61"/>
      <c r="N45" s="62"/>
      <c r="O45" s="130"/>
      <c r="P45" s="138"/>
      <c r="Q45" s="129"/>
      <c r="R45" s="53">
        <v>280.0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78"/>
      <c r="C46" s="83" t="s">
        <v>1489</v>
      </c>
      <c r="D46" s="53" t="s">
        <v>67</v>
      </c>
      <c r="E46" s="111"/>
      <c r="F46" s="270" t="s">
        <v>1490</v>
      </c>
      <c r="G46" s="55" t="s">
        <v>805</v>
      </c>
      <c r="H46" s="50" t="s">
        <v>61</v>
      </c>
      <c r="I46" s="71"/>
      <c r="J46" s="58"/>
      <c r="K46" s="72"/>
      <c r="L46" s="149"/>
      <c r="M46" s="61"/>
      <c r="N46" s="62"/>
      <c r="O46" s="141">
        <v>130.0</v>
      </c>
      <c r="P46" s="138"/>
      <c r="Q46" s="99"/>
      <c r="R46" s="53">
        <v>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47</v>
      </c>
      <c r="B47" s="51"/>
      <c r="C47" s="83" t="s">
        <v>1491</v>
      </c>
      <c r="D47" s="53" t="s">
        <v>138</v>
      </c>
      <c r="E47" s="111" t="s">
        <v>1492</v>
      </c>
      <c r="F47" s="264" t="s">
        <v>1493</v>
      </c>
      <c r="G47" s="55" t="s">
        <v>1494</v>
      </c>
      <c r="H47" s="50" t="s">
        <v>61</v>
      </c>
      <c r="I47" s="57"/>
      <c r="J47" s="58">
        <v>294.0</v>
      </c>
      <c r="K47" s="72"/>
      <c r="L47" s="150"/>
      <c r="M47" s="125"/>
      <c r="N47" s="62"/>
      <c r="O47" s="141"/>
      <c r="P47" s="131"/>
      <c r="Q47" s="99"/>
      <c r="R47" s="53">
        <v>100.0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41</v>
      </c>
      <c r="B48" s="51"/>
      <c r="C48" s="151" t="s">
        <v>1495</v>
      </c>
      <c r="D48" s="53" t="s">
        <v>116</v>
      </c>
      <c r="E48" s="70"/>
      <c r="F48" s="264" t="s">
        <v>1496</v>
      </c>
      <c r="G48" s="55" t="s">
        <v>1497</v>
      </c>
      <c r="H48" s="50" t="s">
        <v>61</v>
      </c>
      <c r="I48" s="71"/>
      <c r="J48" s="89"/>
      <c r="K48" s="72"/>
      <c r="L48" s="150">
        <v>244.0</v>
      </c>
      <c r="M48" s="61"/>
      <c r="N48" s="62"/>
      <c r="O48" s="130"/>
      <c r="P48" s="131"/>
      <c r="Q48" s="93"/>
      <c r="R48" s="53">
        <v>50.0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51"/>
      <c r="C49" s="69" t="s">
        <v>1498</v>
      </c>
      <c r="D49" s="88"/>
      <c r="E49" s="70"/>
      <c r="F49" s="279" t="s">
        <v>1499</v>
      </c>
      <c r="G49" s="55" t="s">
        <v>1500</v>
      </c>
      <c r="H49" s="50" t="s">
        <v>38</v>
      </c>
      <c r="I49" s="71"/>
      <c r="J49" s="58"/>
      <c r="K49" s="135"/>
      <c r="L49" s="150"/>
      <c r="M49" s="61"/>
      <c r="N49" s="74"/>
      <c r="O49" s="153"/>
      <c r="P49" s="154"/>
      <c r="Q49" s="93">
        <v>750.0</v>
      </c>
      <c r="R49" s="269">
        <v>750.0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78"/>
      <c r="C50" s="69" t="s">
        <v>1501</v>
      </c>
      <c r="D50" s="88"/>
      <c r="E50" s="108"/>
      <c r="F50" s="264" t="s">
        <v>1502</v>
      </c>
      <c r="G50" s="54" t="s">
        <v>1503</v>
      </c>
      <c r="H50" s="50" t="s">
        <v>38</v>
      </c>
      <c r="I50" s="71"/>
      <c r="J50" s="58"/>
      <c r="K50" s="155"/>
      <c r="L50" s="150"/>
      <c r="M50" s="61"/>
      <c r="N50" s="62"/>
      <c r="O50" s="153"/>
      <c r="P50" s="156"/>
      <c r="Q50" s="128">
        <v>1400.0</v>
      </c>
      <c r="R50" s="269">
        <v>1400.0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47</v>
      </c>
      <c r="B51" s="51"/>
      <c r="C51" s="69" t="s">
        <v>1504</v>
      </c>
      <c r="D51" s="53" t="s">
        <v>28</v>
      </c>
      <c r="E51" s="70"/>
      <c r="F51" s="264" t="s">
        <v>1505</v>
      </c>
      <c r="G51" s="54" t="s">
        <v>1506</v>
      </c>
      <c r="H51" s="50" t="s">
        <v>61</v>
      </c>
      <c r="I51" s="71"/>
      <c r="J51" s="58">
        <v>147.0</v>
      </c>
      <c r="K51" s="155"/>
      <c r="L51" s="150"/>
      <c r="M51" s="61"/>
      <c r="N51" s="84"/>
      <c r="O51" s="153"/>
      <c r="P51" s="156"/>
      <c r="Q51" s="129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151" t="s">
        <v>1507</v>
      </c>
      <c r="D52" s="53" t="s">
        <v>166</v>
      </c>
      <c r="E52" s="54" t="s">
        <v>1508</v>
      </c>
      <c r="F52" s="264" t="s">
        <v>1509</v>
      </c>
      <c r="G52" s="101" t="s">
        <v>1510</v>
      </c>
      <c r="H52" s="50" t="s">
        <v>97</v>
      </c>
      <c r="I52" s="57">
        <v>200.0</v>
      </c>
      <c r="J52" s="58"/>
      <c r="K52" s="155"/>
      <c r="L52" s="150"/>
      <c r="M52" s="61"/>
      <c r="N52" s="74"/>
      <c r="O52" s="157"/>
      <c r="P52" s="156"/>
      <c r="Q52" s="129"/>
      <c r="R52" s="53">
        <v>100.0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41</v>
      </c>
      <c r="B53" s="51"/>
      <c r="C53" s="281" t="s">
        <v>1511</v>
      </c>
      <c r="D53" s="53" t="s">
        <v>88</v>
      </c>
      <c r="E53" s="70"/>
      <c r="F53" s="264" t="s">
        <v>1512</v>
      </c>
      <c r="G53" s="55" t="s">
        <v>698</v>
      </c>
      <c r="H53" s="50" t="s">
        <v>61</v>
      </c>
      <c r="I53" s="57"/>
      <c r="J53" s="58"/>
      <c r="K53" s="159"/>
      <c r="L53" s="150"/>
      <c r="M53" s="160">
        <v>750.0</v>
      </c>
      <c r="N53" s="74"/>
      <c r="O53" s="153"/>
      <c r="P53" s="156"/>
      <c r="Q53" s="129"/>
      <c r="R53" s="269">
        <v>750.0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47</v>
      </c>
      <c r="B54" s="51"/>
      <c r="C54" s="132" t="s">
        <v>1513</v>
      </c>
      <c r="D54" s="53" t="s">
        <v>103</v>
      </c>
      <c r="E54" s="54" t="s">
        <v>322</v>
      </c>
      <c r="F54" s="264" t="s">
        <v>1514</v>
      </c>
      <c r="G54" s="55" t="s">
        <v>1515</v>
      </c>
      <c r="H54" s="50" t="s">
        <v>38</v>
      </c>
      <c r="I54" s="71">
        <v>550.0</v>
      </c>
      <c r="J54" s="89"/>
      <c r="K54" s="155"/>
      <c r="L54" s="161"/>
      <c r="M54" s="160"/>
      <c r="N54" s="62"/>
      <c r="O54" s="153"/>
      <c r="P54" s="156"/>
      <c r="Q54" s="129"/>
      <c r="R54" s="53">
        <v>275.0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1516</v>
      </c>
      <c r="D55" s="53" t="s">
        <v>67</v>
      </c>
      <c r="E55" s="54"/>
      <c r="F55" s="270" t="s">
        <v>1517</v>
      </c>
      <c r="G55" s="55" t="s">
        <v>1518</v>
      </c>
      <c r="H55" s="50" t="s">
        <v>61</v>
      </c>
      <c r="I55" s="148"/>
      <c r="J55" s="58"/>
      <c r="K55" s="155"/>
      <c r="L55" s="150"/>
      <c r="M55" s="160"/>
      <c r="N55" s="74"/>
      <c r="O55" s="157">
        <v>550.0</v>
      </c>
      <c r="P55" s="154"/>
      <c r="Q55" s="129"/>
      <c r="R55" s="53">
        <v>275.0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47</v>
      </c>
      <c r="B56" s="51"/>
      <c r="C56" s="132" t="s">
        <v>1519</v>
      </c>
      <c r="D56" s="162" t="s">
        <v>130</v>
      </c>
      <c r="E56" s="163" t="s">
        <v>1520</v>
      </c>
      <c r="F56" s="264" t="s">
        <v>1521</v>
      </c>
      <c r="G56" s="55" t="s">
        <v>1522</v>
      </c>
      <c r="H56" s="50" t="s">
        <v>38</v>
      </c>
      <c r="I56" s="71"/>
      <c r="J56" s="58">
        <v>244.0</v>
      </c>
      <c r="K56" s="155"/>
      <c r="L56" s="161"/>
      <c r="M56" s="160"/>
      <c r="N56" s="62"/>
      <c r="O56" s="157"/>
      <c r="P56" s="156"/>
      <c r="Q56" s="129"/>
      <c r="R56" s="53">
        <v>100.0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41</v>
      </c>
      <c r="B57" s="51"/>
      <c r="C57" s="132" t="s">
        <v>1523</v>
      </c>
      <c r="D57" s="162" t="s">
        <v>130</v>
      </c>
      <c r="E57" s="54"/>
      <c r="F57" s="287" t="s">
        <v>1524</v>
      </c>
      <c r="G57" s="55" t="s">
        <v>1525</v>
      </c>
      <c r="H57" s="50" t="s">
        <v>38</v>
      </c>
      <c r="I57" s="71"/>
      <c r="J57" s="58"/>
      <c r="K57" s="155">
        <v>127.0</v>
      </c>
      <c r="L57" s="166"/>
      <c r="M57" s="160"/>
      <c r="N57" s="62"/>
      <c r="O57" s="157"/>
      <c r="P57" s="156"/>
      <c r="Q57" s="129"/>
      <c r="R57" s="53">
        <v>50.0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41</v>
      </c>
      <c r="B58" s="51"/>
      <c r="C58" s="132" t="s">
        <v>1526</v>
      </c>
      <c r="D58" s="162" t="s">
        <v>49</v>
      </c>
      <c r="E58" s="54"/>
      <c r="F58" s="264" t="s">
        <v>1527</v>
      </c>
      <c r="G58" s="55" t="s">
        <v>1528</v>
      </c>
      <c r="H58" s="50" t="s">
        <v>38</v>
      </c>
      <c r="I58" s="167"/>
      <c r="J58" s="58"/>
      <c r="K58" s="155">
        <v>127.0</v>
      </c>
      <c r="L58" s="150"/>
      <c r="M58" s="160"/>
      <c r="N58" s="143"/>
      <c r="O58" s="157"/>
      <c r="P58" s="156"/>
      <c r="Q58" s="129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132" t="s">
        <v>1529</v>
      </c>
      <c r="D59" s="162" t="s">
        <v>116</v>
      </c>
      <c r="E59" s="54" t="s">
        <v>1530</v>
      </c>
      <c r="F59" s="264" t="s">
        <v>1531</v>
      </c>
      <c r="G59" s="55" t="s">
        <v>1532</v>
      </c>
      <c r="H59" s="50" t="s">
        <v>38</v>
      </c>
      <c r="I59" s="168"/>
      <c r="J59" s="58">
        <v>244.0</v>
      </c>
      <c r="K59" s="155"/>
      <c r="L59" s="161"/>
      <c r="M59" s="169"/>
      <c r="N59" s="143"/>
      <c r="O59" s="157"/>
      <c r="P59" s="156"/>
      <c r="Q59" s="129"/>
      <c r="R59" s="53">
        <v>50.0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41</v>
      </c>
      <c r="B60" s="51"/>
      <c r="C60" s="51"/>
      <c r="D60" s="162" t="s">
        <v>28</v>
      </c>
      <c r="E60" s="54"/>
      <c r="F60" s="267" t="s">
        <v>1533</v>
      </c>
      <c r="G60" s="55" t="s">
        <v>1534</v>
      </c>
      <c r="H60" s="50" t="s">
        <v>61</v>
      </c>
      <c r="I60" s="167"/>
      <c r="J60" s="58"/>
      <c r="K60" s="170"/>
      <c r="L60" s="150">
        <v>294.0</v>
      </c>
      <c r="M60" s="160"/>
      <c r="N60" s="62"/>
      <c r="O60" s="153"/>
      <c r="P60" s="156"/>
      <c r="Q60" s="129"/>
      <c r="R60" s="53">
        <v>100.0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41</v>
      </c>
      <c r="B61" s="51"/>
      <c r="C61" s="132" t="s">
        <v>1535</v>
      </c>
      <c r="D61" s="162" t="s">
        <v>43</v>
      </c>
      <c r="E61" s="54" t="s">
        <v>1536</v>
      </c>
      <c r="F61" s="264" t="s">
        <v>1537</v>
      </c>
      <c r="G61" s="55" t="s">
        <v>1538</v>
      </c>
      <c r="H61" s="50" t="s">
        <v>97</v>
      </c>
      <c r="I61" s="167"/>
      <c r="J61" s="58"/>
      <c r="K61" s="155"/>
      <c r="L61" s="166"/>
      <c r="M61" s="160">
        <v>750.0</v>
      </c>
      <c r="N61" s="74"/>
      <c r="O61" s="153"/>
      <c r="P61" s="156"/>
      <c r="Q61" s="129"/>
      <c r="R61" s="53">
        <v>375.0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47</v>
      </c>
      <c r="B62" s="78"/>
      <c r="C62" s="132" t="s">
        <v>1539</v>
      </c>
      <c r="D62" s="162" t="s">
        <v>54</v>
      </c>
      <c r="E62" s="54" t="s">
        <v>1540</v>
      </c>
      <c r="F62" s="300" t="s">
        <v>1541</v>
      </c>
      <c r="G62" s="55" t="s">
        <v>1542</v>
      </c>
      <c r="H62" s="50" t="s">
        <v>38</v>
      </c>
      <c r="I62" s="167"/>
      <c r="J62" s="58">
        <v>147.0</v>
      </c>
      <c r="K62" s="155"/>
      <c r="L62" s="161"/>
      <c r="M62" s="160"/>
      <c r="N62" s="74"/>
      <c r="O62" s="153"/>
      <c r="P62" s="156"/>
      <c r="Q62" s="129"/>
      <c r="R62" s="53">
        <v>50.0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41</v>
      </c>
      <c r="B63" s="51"/>
      <c r="C63" s="132" t="s">
        <v>1543</v>
      </c>
      <c r="D63" s="162" t="s">
        <v>54</v>
      </c>
      <c r="E63" s="54" t="s">
        <v>1544</v>
      </c>
      <c r="F63" s="264" t="s">
        <v>1545</v>
      </c>
      <c r="G63" s="55" t="s">
        <v>1546</v>
      </c>
      <c r="H63" s="50" t="s">
        <v>61</v>
      </c>
      <c r="I63" s="167"/>
      <c r="J63" s="89"/>
      <c r="K63" s="155">
        <v>127.0</v>
      </c>
      <c r="L63" s="171"/>
      <c r="M63" s="169"/>
      <c r="N63" s="74"/>
      <c r="O63" s="153"/>
      <c r="P63" s="156"/>
      <c r="Q63" s="128"/>
      <c r="R63" s="53">
        <v>50.0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47</v>
      </c>
      <c r="B64" s="51"/>
      <c r="C64" s="132" t="s">
        <v>1547</v>
      </c>
      <c r="D64" s="162" t="s">
        <v>28</v>
      </c>
      <c r="E64" s="54" t="s">
        <v>1548</v>
      </c>
      <c r="F64" s="264" t="s">
        <v>1549</v>
      </c>
      <c r="G64" s="55" t="s">
        <v>1550</v>
      </c>
      <c r="H64" s="50" t="s">
        <v>61</v>
      </c>
      <c r="I64" s="167">
        <v>147.0</v>
      </c>
      <c r="J64" s="58"/>
      <c r="K64" s="155"/>
      <c r="L64" s="171"/>
      <c r="M64" s="160"/>
      <c r="N64" s="74"/>
      <c r="O64" s="153"/>
      <c r="P64" s="156"/>
      <c r="Q64" s="129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41</v>
      </c>
      <c r="B65" s="51"/>
      <c r="C65" s="132" t="s">
        <v>1551</v>
      </c>
      <c r="D65" s="162" t="s">
        <v>49</v>
      </c>
      <c r="E65" s="54"/>
      <c r="F65" s="264" t="s">
        <v>1552</v>
      </c>
      <c r="G65" s="55" t="s">
        <v>1553</v>
      </c>
      <c r="H65" s="50" t="s">
        <v>38</v>
      </c>
      <c r="I65" s="167"/>
      <c r="J65" s="58"/>
      <c r="K65" s="155">
        <v>244.0</v>
      </c>
      <c r="L65" s="171"/>
      <c r="M65" s="169"/>
      <c r="N65" s="62"/>
      <c r="O65" s="153"/>
      <c r="P65" s="156"/>
      <c r="Q65" s="129"/>
      <c r="R65" s="53">
        <v>100.0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41</v>
      </c>
      <c r="B66" s="51"/>
      <c r="C66" s="132" t="s">
        <v>1554</v>
      </c>
      <c r="D66" s="162" t="s">
        <v>82</v>
      </c>
      <c r="E66" s="54"/>
      <c r="F66" s="264" t="s">
        <v>1555</v>
      </c>
      <c r="G66" s="55" t="s">
        <v>1556</v>
      </c>
      <c r="H66" s="50" t="s">
        <v>38</v>
      </c>
      <c r="I66" s="167"/>
      <c r="J66" s="89"/>
      <c r="K66" s="159"/>
      <c r="L66" s="166">
        <v>147.0</v>
      </c>
      <c r="M66" s="169"/>
      <c r="N66" s="74"/>
      <c r="O66" s="153"/>
      <c r="P66" s="156"/>
      <c r="Q66" s="129"/>
      <c r="R66" s="172"/>
      <c r="S66" s="8"/>
      <c r="T66" s="8"/>
      <c r="U66" s="8"/>
      <c r="V66" s="8"/>
      <c r="W66" s="8"/>
      <c r="X66" s="8"/>
      <c r="Y66" s="8"/>
      <c r="Z66" s="8"/>
    </row>
    <row r="67">
      <c r="A67" s="50" t="s">
        <v>41</v>
      </c>
      <c r="B67" s="51"/>
      <c r="C67" s="132" t="s">
        <v>1557</v>
      </c>
      <c r="D67" s="162" t="s">
        <v>49</v>
      </c>
      <c r="E67" s="54" t="s">
        <v>1558</v>
      </c>
      <c r="F67" s="264" t="s">
        <v>1559</v>
      </c>
      <c r="G67" s="55" t="s">
        <v>1560</v>
      </c>
      <c r="H67" s="50" t="s">
        <v>38</v>
      </c>
      <c r="I67" s="168"/>
      <c r="J67" s="89"/>
      <c r="K67" s="155">
        <v>244.0</v>
      </c>
      <c r="L67" s="161"/>
      <c r="M67" s="169"/>
      <c r="N67" s="62"/>
      <c r="O67" s="153"/>
      <c r="P67" s="156"/>
      <c r="Q67" s="129"/>
      <c r="R67" s="53">
        <v>100.0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41</v>
      </c>
      <c r="B68" s="51"/>
      <c r="C68" s="132" t="s">
        <v>1561</v>
      </c>
      <c r="D68" s="162" t="s">
        <v>116</v>
      </c>
      <c r="E68" s="54"/>
      <c r="F68" s="264" t="s">
        <v>1562</v>
      </c>
      <c r="G68" s="55" t="s">
        <v>1563</v>
      </c>
      <c r="H68" s="50" t="s">
        <v>61</v>
      </c>
      <c r="I68" s="168"/>
      <c r="J68" s="89"/>
      <c r="K68" s="159"/>
      <c r="L68" s="166"/>
      <c r="M68" s="160">
        <v>147.0</v>
      </c>
      <c r="N68" s="74"/>
      <c r="O68" s="153"/>
      <c r="P68" s="156"/>
      <c r="Q68" s="129"/>
      <c r="R68" s="53">
        <v>50.0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41</v>
      </c>
      <c r="B69" s="51"/>
      <c r="C69" s="132" t="s">
        <v>1564</v>
      </c>
      <c r="D69" s="162" t="s">
        <v>116</v>
      </c>
      <c r="E69" s="54"/>
      <c r="F69" s="264" t="s">
        <v>1565</v>
      </c>
      <c r="G69" s="55" t="s">
        <v>1566</v>
      </c>
      <c r="H69" s="50" t="s">
        <v>61</v>
      </c>
      <c r="I69" s="167"/>
      <c r="J69" s="89"/>
      <c r="K69" s="159"/>
      <c r="L69" s="150"/>
      <c r="M69" s="173">
        <v>147.0</v>
      </c>
      <c r="N69" s="74"/>
      <c r="O69" s="153"/>
      <c r="P69" s="156"/>
      <c r="Q69" s="129"/>
      <c r="R69" s="53">
        <v>50.0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47</v>
      </c>
      <c r="B70" s="51"/>
      <c r="C70" s="132" t="s">
        <v>1567</v>
      </c>
      <c r="D70" s="284" t="s">
        <v>28</v>
      </c>
      <c r="E70" s="54" t="s">
        <v>1568</v>
      </c>
      <c r="F70" s="264" t="s">
        <v>1569</v>
      </c>
      <c r="G70" s="55" t="s">
        <v>1570</v>
      </c>
      <c r="H70" s="50" t="s">
        <v>61</v>
      </c>
      <c r="I70" s="175"/>
      <c r="J70" s="58">
        <v>127.0</v>
      </c>
      <c r="K70" s="155"/>
      <c r="L70" s="161"/>
      <c r="M70" s="169"/>
      <c r="N70" s="62"/>
      <c r="O70" s="153"/>
      <c r="P70" s="156"/>
      <c r="Q70" s="129"/>
      <c r="R70" s="53">
        <v>50.0</v>
      </c>
      <c r="S70" s="8"/>
      <c r="T70" s="8"/>
      <c r="U70" s="8"/>
      <c r="V70" s="8"/>
      <c r="W70" s="8"/>
      <c r="X70" s="8"/>
      <c r="Y70" s="8"/>
      <c r="Z70" s="8"/>
    </row>
    <row r="71">
      <c r="A71" s="50" t="s">
        <v>47</v>
      </c>
      <c r="B71" s="51"/>
      <c r="C71" s="132" t="s">
        <v>1571</v>
      </c>
      <c r="D71" s="284" t="s">
        <v>49</v>
      </c>
      <c r="E71" s="176"/>
      <c r="F71" s="264" t="s">
        <v>1572</v>
      </c>
      <c r="G71" s="55" t="s">
        <v>1573</v>
      </c>
      <c r="H71" s="50" t="s">
        <v>38</v>
      </c>
      <c r="I71" s="177"/>
      <c r="J71" s="58">
        <v>244.0</v>
      </c>
      <c r="K71" s="159"/>
      <c r="L71" s="161"/>
      <c r="M71" s="169"/>
      <c r="N71" s="74"/>
      <c r="O71" s="153"/>
      <c r="P71" s="156"/>
      <c r="Q71" s="129"/>
      <c r="R71" s="53">
        <v>50.0</v>
      </c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58"/>
      <c r="K72" s="178"/>
      <c r="L72" s="161"/>
      <c r="M72" s="169"/>
      <c r="N72" s="74"/>
      <c r="O72" s="153"/>
      <c r="P72" s="156"/>
      <c r="Q72" s="129"/>
      <c r="R72" s="53"/>
      <c r="S72" s="8"/>
      <c r="T72" s="8"/>
      <c r="U72" s="8"/>
      <c r="V72" s="8"/>
      <c r="W72" s="8"/>
      <c r="X72" s="8"/>
      <c r="Y72" s="8"/>
      <c r="Z72" s="8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9"/>
      <c r="L73" s="161"/>
      <c r="M73" s="169"/>
      <c r="N73" s="74"/>
      <c r="O73" s="153"/>
      <c r="P73" s="15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4"/>
      <c r="O74" s="185"/>
      <c r="P74" s="186"/>
      <c r="Q74" s="129"/>
      <c r="R74" s="53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9"/>
      <c r="K75" s="182"/>
      <c r="L75" s="183"/>
      <c r="M75" s="188"/>
      <c r="N75" s="143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87"/>
      <c r="D76" s="174"/>
      <c r="E76" s="176"/>
      <c r="F76" s="54"/>
      <c r="G76" s="54"/>
      <c r="H76" s="56"/>
      <c r="I76" s="181"/>
      <c r="J76" s="89"/>
      <c r="K76" s="189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11095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3019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60.38</v>
      </c>
      <c r="J99" s="231">
        <f>SUM(J7:J95)</f>
        <v>2632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SUM(J99*2%)</f>
        <v>52.64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2422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274">
        <f>SUM(M7,I44,L60)</f>
        <v>621</v>
      </c>
      <c r="G102" s="3"/>
      <c r="H102" s="1"/>
      <c r="I102" s="8"/>
      <c r="J102" s="8"/>
      <c r="K102" s="87">
        <f>SUM(K101*2%)</f>
        <v>48.44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18790</v>
      </c>
      <c r="G103" s="3"/>
      <c r="H103" s="1"/>
      <c r="I103" s="8"/>
      <c r="J103" s="8"/>
      <c r="K103" s="18"/>
      <c r="L103" s="180">
        <f>SUM(L7:L95)</f>
        <v>2676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SUM(L103*2%)</f>
        <v>53.52</v>
      </c>
      <c r="M104" s="180">
        <f>SUM(M7:M95)</f>
        <v>2626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SUM(M104*2%)</f>
        <v>52.52</v>
      </c>
      <c r="N105" s="180">
        <f>SUM(N7:N95)</f>
        <v>441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SUM(M7,O15,K23,K25,N28,M29,I30,K31,M37,O46,J47,L48,J51,M53,O55,L60,K63,I64,M68,M69,J70)</f>
        <v>6418</v>
      </c>
      <c r="G106" s="276">
        <f>SUM(M7,L60)</f>
        <v>441</v>
      </c>
      <c r="H106" s="1"/>
      <c r="I106" s="8"/>
      <c r="J106" s="8"/>
      <c r="K106" s="1"/>
      <c r="L106" s="1"/>
      <c r="M106" s="8"/>
      <c r="N106" s="180">
        <f>SUM(N105*1%)</f>
        <v>4.41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94">
        <f>SUM(K8,L14,J16,J17,L20,I21,I22,I24,M26,I52,M61)</f>
        <v>3049</v>
      </c>
      <c r="G107" s="295"/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94">
        <f>SUM(L9,I12,I13,Q27,N32,I33,J34,K36,L38,Q39,Q40,J41,L42,M43,Q49,Q50,I54,J56,K57,K58,J59,J62,K65,L66,K67,J71)</f>
        <v>8679</v>
      </c>
      <c r="G108" s="264">
        <v>0.0</v>
      </c>
      <c r="H108" s="1"/>
      <c r="I108" s="8"/>
      <c r="J108" s="8"/>
      <c r="K108" s="1"/>
      <c r="L108" s="1"/>
      <c r="M108" s="8"/>
      <c r="N108" s="18"/>
      <c r="O108" s="180">
        <f>SUM(O7:O95)</f>
        <v>2280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45.6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2694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53.88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SUM(F102)</f>
        <v>17369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47</v>
      </c>
      <c r="B7" s="51"/>
      <c r="C7" s="69" t="s">
        <v>1574</v>
      </c>
      <c r="D7" s="53" t="s">
        <v>49</v>
      </c>
      <c r="E7" s="54" t="s">
        <v>1575</v>
      </c>
      <c r="F7" s="264" t="s">
        <v>1576</v>
      </c>
      <c r="G7" s="55" t="s">
        <v>1577</v>
      </c>
      <c r="H7" s="50" t="s">
        <v>38</v>
      </c>
      <c r="I7" s="57"/>
      <c r="J7" s="58"/>
      <c r="K7" s="59"/>
      <c r="L7" s="60"/>
      <c r="M7" s="61"/>
      <c r="N7" s="62">
        <v>197.0</v>
      </c>
      <c r="O7" s="63"/>
      <c r="P7" s="64"/>
      <c r="Q7" s="65"/>
      <c r="R7" s="53">
        <v>100.0</v>
      </c>
      <c r="S7" s="67" t="s">
        <v>24</v>
      </c>
      <c r="T7" s="68">
        <f>SUM(I7:I86)</f>
        <v>3845</v>
      </c>
      <c r="U7" s="8"/>
      <c r="V7" s="8"/>
      <c r="W7" s="8"/>
      <c r="X7" s="8"/>
      <c r="Y7" s="8"/>
      <c r="Z7" s="8"/>
    </row>
    <row r="8">
      <c r="A8" s="50" t="s">
        <v>41</v>
      </c>
      <c r="B8" s="51"/>
      <c r="C8" s="69" t="s">
        <v>1578</v>
      </c>
      <c r="D8" s="53" t="s">
        <v>82</v>
      </c>
      <c r="E8" s="70"/>
      <c r="F8" s="264" t="s">
        <v>1579</v>
      </c>
      <c r="G8" s="55" t="s">
        <v>1580</v>
      </c>
      <c r="H8" s="50" t="s">
        <v>38</v>
      </c>
      <c r="I8" s="71"/>
      <c r="J8" s="58"/>
      <c r="K8" s="72"/>
      <c r="L8" s="73"/>
      <c r="M8" s="61">
        <v>294.0</v>
      </c>
      <c r="N8" s="74"/>
      <c r="O8" s="75"/>
      <c r="P8" s="76"/>
      <c r="Q8" s="77"/>
      <c r="R8" s="53">
        <v>100.0</v>
      </c>
      <c r="S8" s="39" t="s">
        <v>13</v>
      </c>
      <c r="T8" s="68">
        <f>SUM(J7:J86)</f>
        <v>3105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1581</v>
      </c>
      <c r="D9" s="53" t="s">
        <v>130</v>
      </c>
      <c r="E9" s="70" t="s">
        <v>1582</v>
      </c>
      <c r="F9" s="264" t="s">
        <v>1583</v>
      </c>
      <c r="G9" s="55" t="s">
        <v>1584</v>
      </c>
      <c r="H9" s="50" t="s">
        <v>38</v>
      </c>
      <c r="I9" s="71"/>
      <c r="J9" s="79">
        <v>147.0</v>
      </c>
      <c r="K9" s="72"/>
      <c r="L9" s="80"/>
      <c r="M9" s="61"/>
      <c r="N9" s="74"/>
      <c r="O9" s="75"/>
      <c r="P9" s="76"/>
      <c r="Q9" s="65"/>
      <c r="R9" s="53">
        <v>50.0</v>
      </c>
      <c r="S9" s="81" t="s">
        <v>14</v>
      </c>
      <c r="T9" s="82">
        <f>SUM(K7:K86)</f>
        <v>1315</v>
      </c>
      <c r="U9" s="8"/>
      <c r="V9" s="8"/>
      <c r="W9" s="8"/>
      <c r="X9" s="8"/>
      <c r="Y9" s="8"/>
      <c r="Z9" s="8"/>
    </row>
    <row r="10">
      <c r="A10" s="50" t="s">
        <v>47</v>
      </c>
      <c r="B10" s="51"/>
      <c r="C10" s="83" t="s">
        <v>1585</v>
      </c>
      <c r="D10" s="53" t="s">
        <v>166</v>
      </c>
      <c r="E10" s="70" t="s">
        <v>1586</v>
      </c>
      <c r="F10" s="264" t="s">
        <v>1587</v>
      </c>
      <c r="G10" s="55" t="s">
        <v>1588</v>
      </c>
      <c r="H10" s="50" t="s">
        <v>97</v>
      </c>
      <c r="I10" s="71"/>
      <c r="J10" s="58"/>
      <c r="K10" s="72"/>
      <c r="L10" s="80"/>
      <c r="M10" s="61"/>
      <c r="N10" s="84">
        <v>244.0</v>
      </c>
      <c r="O10" s="85"/>
      <c r="P10" s="76"/>
      <c r="Q10" s="65"/>
      <c r="R10" s="53">
        <v>100.0</v>
      </c>
      <c r="S10" s="86" t="s">
        <v>25</v>
      </c>
      <c r="T10" s="82">
        <f>SUM(L7:L86)</f>
        <v>1112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1589</v>
      </c>
      <c r="D11" s="53" t="s">
        <v>75</v>
      </c>
      <c r="E11" s="70" t="s">
        <v>1590</v>
      </c>
      <c r="F11" s="264" t="s">
        <v>1591</v>
      </c>
      <c r="G11" s="55" t="s">
        <v>1592</v>
      </c>
      <c r="H11" s="50" t="s">
        <v>97</v>
      </c>
      <c r="I11" s="57"/>
      <c r="J11" s="89"/>
      <c r="K11" s="72"/>
      <c r="L11" s="90"/>
      <c r="M11" s="91"/>
      <c r="N11" s="62">
        <v>294.0</v>
      </c>
      <c r="O11" s="85"/>
      <c r="P11" s="92"/>
      <c r="Q11" s="93"/>
      <c r="R11" s="269">
        <v>294.0</v>
      </c>
      <c r="S11" s="42" t="s">
        <v>16</v>
      </c>
      <c r="T11" s="82">
        <f>SUM(M7:M86)</f>
        <v>4088</v>
      </c>
      <c r="U11" s="8"/>
      <c r="V11" s="8"/>
      <c r="W11" s="8"/>
      <c r="X11" s="8"/>
      <c r="Y11" s="8"/>
      <c r="Z11" s="8"/>
    </row>
    <row r="12">
      <c r="A12" s="50" t="s">
        <v>47</v>
      </c>
      <c r="B12" s="94"/>
      <c r="C12" s="83" t="s">
        <v>1593</v>
      </c>
      <c r="D12" s="53" t="s">
        <v>130</v>
      </c>
      <c r="E12" s="70" t="s">
        <v>1594</v>
      </c>
      <c r="F12" s="264" t="s">
        <v>1595</v>
      </c>
      <c r="G12" s="55" t="s">
        <v>1596</v>
      </c>
      <c r="H12" s="50" t="s">
        <v>38</v>
      </c>
      <c r="I12" s="57"/>
      <c r="J12" s="95"/>
      <c r="K12" s="72"/>
      <c r="L12" s="96"/>
      <c r="M12" s="61"/>
      <c r="N12" s="62">
        <v>294.0</v>
      </c>
      <c r="O12" s="97"/>
      <c r="P12" s="98"/>
      <c r="Q12" s="99"/>
      <c r="R12" s="53">
        <v>100.0</v>
      </c>
      <c r="S12" s="100" t="s">
        <v>17</v>
      </c>
      <c r="T12" s="68">
        <f>SUM(N7:N86)</f>
        <v>3263</v>
      </c>
      <c r="U12" s="8"/>
      <c r="V12" s="8"/>
      <c r="W12" s="8"/>
      <c r="X12" s="8"/>
      <c r="Y12" s="8"/>
      <c r="Z12" s="8"/>
    </row>
    <row r="13" ht="16.5" customHeight="1">
      <c r="A13" s="50" t="s">
        <v>47</v>
      </c>
      <c r="B13" s="78"/>
      <c r="C13" s="69" t="s">
        <v>1597</v>
      </c>
      <c r="D13" s="53" t="s">
        <v>54</v>
      </c>
      <c r="E13" s="70" t="s">
        <v>1598</v>
      </c>
      <c r="F13" s="270" t="s">
        <v>1599</v>
      </c>
      <c r="G13" s="55" t="s">
        <v>1600</v>
      </c>
      <c r="H13" s="50" t="s">
        <v>38</v>
      </c>
      <c r="I13" s="71">
        <v>147.0</v>
      </c>
      <c r="J13" s="58"/>
      <c r="K13" s="59"/>
      <c r="L13" s="90"/>
      <c r="M13" s="61"/>
      <c r="N13" s="84"/>
      <c r="O13" s="75"/>
      <c r="P13" s="92"/>
      <c r="Q13" s="99"/>
      <c r="R13" s="102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1601</v>
      </c>
      <c r="D14" s="53"/>
      <c r="E14" s="70" t="s">
        <v>1602</v>
      </c>
      <c r="F14" s="298" t="s">
        <v>1603</v>
      </c>
      <c r="G14" s="55" t="s">
        <v>1604</v>
      </c>
      <c r="H14" s="50"/>
      <c r="I14" s="71"/>
      <c r="J14" s="58"/>
      <c r="K14" s="72"/>
      <c r="L14" s="90"/>
      <c r="M14" s="61"/>
      <c r="N14" s="84">
        <v>990.0</v>
      </c>
      <c r="O14" s="85"/>
      <c r="P14" s="105"/>
      <c r="Q14" s="99"/>
      <c r="R14" s="269">
        <v>990.0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1605</v>
      </c>
      <c r="D15" s="53" t="s">
        <v>49</v>
      </c>
      <c r="E15" s="70" t="s">
        <v>1606</v>
      </c>
      <c r="F15" s="264" t="s">
        <v>1607</v>
      </c>
      <c r="G15" s="55" t="s">
        <v>1608</v>
      </c>
      <c r="H15" s="50" t="s">
        <v>38</v>
      </c>
      <c r="I15" s="71">
        <v>200.0</v>
      </c>
      <c r="J15" s="58"/>
      <c r="K15" s="72"/>
      <c r="L15" s="90"/>
      <c r="M15" s="61"/>
      <c r="N15" s="62"/>
      <c r="O15" s="85"/>
      <c r="P15" s="92"/>
      <c r="Q15" s="106"/>
      <c r="R15" s="53">
        <v>100.0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1609</v>
      </c>
      <c r="D16" s="53" t="s">
        <v>54</v>
      </c>
      <c r="E16" s="108" t="s">
        <v>1610</v>
      </c>
      <c r="F16" s="264" t="s">
        <v>1611</v>
      </c>
      <c r="G16" s="55" t="s">
        <v>1612</v>
      </c>
      <c r="H16" s="50" t="s">
        <v>38</v>
      </c>
      <c r="I16" s="71">
        <v>147.0</v>
      </c>
      <c r="J16" s="58"/>
      <c r="K16" s="72"/>
      <c r="L16" s="90"/>
      <c r="M16" s="109"/>
      <c r="N16" s="62"/>
      <c r="O16" s="85"/>
      <c r="P16" s="92"/>
      <c r="Q16" s="99"/>
      <c r="R16" s="53">
        <v>50.0</v>
      </c>
      <c r="S16" s="110" t="s">
        <v>18</v>
      </c>
      <c r="T16" s="82">
        <f>SUM(O7:O78)</f>
        <v>100</v>
      </c>
      <c r="U16" s="8"/>
      <c r="V16" s="8"/>
      <c r="W16" s="8"/>
      <c r="X16" s="8"/>
      <c r="Y16" s="8"/>
      <c r="Z16" s="8"/>
    </row>
    <row r="17">
      <c r="A17" s="50" t="s">
        <v>41</v>
      </c>
      <c r="B17" s="78"/>
      <c r="C17" s="83" t="s">
        <v>1613</v>
      </c>
      <c r="D17" s="53" t="s">
        <v>82</v>
      </c>
      <c r="E17" s="111"/>
      <c r="F17" s="264" t="s">
        <v>1614</v>
      </c>
      <c r="G17" s="55" t="s">
        <v>1615</v>
      </c>
      <c r="H17" s="50" t="s">
        <v>38</v>
      </c>
      <c r="I17" s="71"/>
      <c r="J17" s="89"/>
      <c r="K17" s="72"/>
      <c r="L17" s="80"/>
      <c r="M17" s="61">
        <v>147.0</v>
      </c>
      <c r="N17" s="84"/>
      <c r="O17" s="85"/>
      <c r="P17" s="92"/>
      <c r="Q17" s="93"/>
      <c r="R17" s="53">
        <v>50.0</v>
      </c>
      <c r="S17" s="112" t="s">
        <v>19</v>
      </c>
      <c r="T17" s="82">
        <f>SUM(P7:P86)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78"/>
      <c r="C18" s="83" t="s">
        <v>1616</v>
      </c>
      <c r="D18" s="53" t="s">
        <v>67</v>
      </c>
      <c r="E18" s="70" t="s">
        <v>1617</v>
      </c>
      <c r="F18" s="264" t="s">
        <v>1618</v>
      </c>
      <c r="G18" s="55" t="s">
        <v>1619</v>
      </c>
      <c r="H18" s="50" t="s">
        <v>61</v>
      </c>
      <c r="I18" s="71">
        <v>990.0</v>
      </c>
      <c r="J18" s="79"/>
      <c r="K18" s="72"/>
      <c r="L18" s="90"/>
      <c r="M18" s="61"/>
      <c r="N18" s="62"/>
      <c r="O18" s="85"/>
      <c r="P18" s="92"/>
      <c r="Q18" s="99"/>
      <c r="R18" s="269">
        <v>990.0</v>
      </c>
      <c r="S18" s="113" t="s">
        <v>20</v>
      </c>
      <c r="T18" s="114">
        <f>SUM(Q7:Q86)</f>
        <v>541</v>
      </c>
      <c r="U18" s="8"/>
      <c r="V18" s="8"/>
      <c r="W18" s="8"/>
      <c r="X18" s="8"/>
      <c r="Y18" s="8"/>
      <c r="Z18" s="8"/>
    </row>
    <row r="19">
      <c r="A19" s="50" t="s">
        <v>41</v>
      </c>
      <c r="B19" s="51"/>
      <c r="C19" s="83" t="s">
        <v>1620</v>
      </c>
      <c r="D19" s="53" t="s">
        <v>82</v>
      </c>
      <c r="E19" s="70"/>
      <c r="F19" s="264" t="s">
        <v>1621</v>
      </c>
      <c r="G19" s="55" t="s">
        <v>1622</v>
      </c>
      <c r="H19" s="50" t="s">
        <v>38</v>
      </c>
      <c r="I19" s="71"/>
      <c r="J19" s="115"/>
      <c r="K19" s="72"/>
      <c r="L19" s="90"/>
      <c r="M19" s="61">
        <v>147.0</v>
      </c>
      <c r="N19" s="62"/>
      <c r="O19" s="85"/>
      <c r="P19" s="92"/>
      <c r="Q19" s="93"/>
      <c r="R19" s="53">
        <v>50.0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1623</v>
      </c>
      <c r="D20" s="53" t="s">
        <v>54</v>
      </c>
      <c r="E20" s="70" t="s">
        <v>1624</v>
      </c>
      <c r="F20" s="264" t="s">
        <v>1625</v>
      </c>
      <c r="G20" s="55" t="s">
        <v>1626</v>
      </c>
      <c r="H20" s="50" t="s">
        <v>38</v>
      </c>
      <c r="I20" s="71"/>
      <c r="J20" s="58"/>
      <c r="K20" s="117"/>
      <c r="L20" s="90"/>
      <c r="M20" s="61"/>
      <c r="N20" s="62">
        <v>147.0</v>
      </c>
      <c r="O20" s="75"/>
      <c r="P20" s="92"/>
      <c r="Q20" s="99"/>
      <c r="R20" s="53">
        <v>50.0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41</v>
      </c>
      <c r="B21" s="51"/>
      <c r="C21" s="83" t="s">
        <v>1627</v>
      </c>
      <c r="D21" s="53" t="s">
        <v>166</v>
      </c>
      <c r="E21" s="70" t="s">
        <v>1628</v>
      </c>
      <c r="F21" s="264" t="s">
        <v>1629</v>
      </c>
      <c r="G21" s="55" t="s">
        <v>1630</v>
      </c>
      <c r="H21" s="50" t="s">
        <v>97</v>
      </c>
      <c r="I21" s="71"/>
      <c r="J21" s="58"/>
      <c r="K21" s="72">
        <v>244.0</v>
      </c>
      <c r="L21" s="120"/>
      <c r="M21" s="61"/>
      <c r="N21" s="62"/>
      <c r="O21" s="85"/>
      <c r="P21" s="92"/>
      <c r="Q21" s="99"/>
      <c r="R21" s="53">
        <v>122.0</v>
      </c>
      <c r="S21" s="8"/>
      <c r="T21" s="8"/>
      <c r="U21" s="8"/>
      <c r="V21" s="8"/>
      <c r="W21" s="8"/>
      <c r="X21" s="8"/>
      <c r="Y21" s="8"/>
      <c r="Z21" s="8"/>
    </row>
    <row r="22">
      <c r="A22" s="50" t="s">
        <v>41</v>
      </c>
      <c r="B22" s="51"/>
      <c r="C22" s="83" t="s">
        <v>1631</v>
      </c>
      <c r="D22" s="53" t="s">
        <v>166</v>
      </c>
      <c r="E22" s="70" t="s">
        <v>1632</v>
      </c>
      <c r="F22" s="264" t="s">
        <v>1633</v>
      </c>
      <c r="G22" s="55" t="s">
        <v>1634</v>
      </c>
      <c r="H22" s="50" t="s">
        <v>97</v>
      </c>
      <c r="I22" s="71"/>
      <c r="J22" s="58"/>
      <c r="K22" s="72">
        <v>294.0</v>
      </c>
      <c r="L22" s="120"/>
      <c r="M22" s="61"/>
      <c r="N22" s="62"/>
      <c r="O22" s="85"/>
      <c r="P22" s="92"/>
      <c r="Q22" s="99"/>
      <c r="R22" s="53">
        <v>100.0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1635</v>
      </c>
      <c r="D23" s="53" t="s">
        <v>75</v>
      </c>
      <c r="E23" s="70" t="s">
        <v>1636</v>
      </c>
      <c r="F23" s="264" t="s">
        <v>1637</v>
      </c>
      <c r="G23" s="55" t="s">
        <v>1638</v>
      </c>
      <c r="H23" s="50" t="s">
        <v>97</v>
      </c>
      <c r="I23" s="71">
        <v>294.0</v>
      </c>
      <c r="J23" s="58"/>
      <c r="K23" s="72"/>
      <c r="L23" s="80"/>
      <c r="M23" s="61"/>
      <c r="N23" s="62"/>
      <c r="O23" s="121"/>
      <c r="P23" s="92"/>
      <c r="Q23" s="93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41</v>
      </c>
      <c r="B24" s="51"/>
      <c r="C24" s="83" t="s">
        <v>1639</v>
      </c>
      <c r="D24" s="53" t="s">
        <v>130</v>
      </c>
      <c r="E24" s="70"/>
      <c r="F24" s="264" t="s">
        <v>1640</v>
      </c>
      <c r="G24" s="55" t="s">
        <v>1641</v>
      </c>
      <c r="H24" s="50" t="s">
        <v>38</v>
      </c>
      <c r="I24" s="71"/>
      <c r="J24" s="58"/>
      <c r="K24" s="72"/>
      <c r="L24" s="90">
        <v>147.0</v>
      </c>
      <c r="M24" s="122"/>
      <c r="N24" s="62"/>
      <c r="O24" s="75"/>
      <c r="P24" s="92"/>
      <c r="Q24" s="123"/>
      <c r="R24" s="53">
        <v>50.0</v>
      </c>
      <c r="S24" s="3"/>
      <c r="T24" s="8"/>
      <c r="U24" s="8"/>
      <c r="V24" s="8"/>
      <c r="W24" s="8"/>
      <c r="X24" s="8"/>
      <c r="Y24" s="8"/>
      <c r="Z24" s="8"/>
    </row>
    <row r="25">
      <c r="A25" s="50" t="s">
        <v>47</v>
      </c>
      <c r="B25" s="51"/>
      <c r="C25" s="132" t="s">
        <v>1642</v>
      </c>
      <c r="D25" s="53" t="s">
        <v>166</v>
      </c>
      <c r="E25" s="70" t="s">
        <v>1643</v>
      </c>
      <c r="F25" s="264" t="s">
        <v>1644</v>
      </c>
      <c r="G25" s="55" t="s">
        <v>1645</v>
      </c>
      <c r="H25" s="50" t="s">
        <v>97</v>
      </c>
      <c r="I25" s="124"/>
      <c r="J25" s="58">
        <v>147.0</v>
      </c>
      <c r="K25" s="72"/>
      <c r="L25" s="80"/>
      <c r="M25" s="61"/>
      <c r="N25" s="62"/>
      <c r="O25" s="85"/>
      <c r="P25" s="105"/>
      <c r="Q25" s="99"/>
      <c r="R25" s="53">
        <v>50.0</v>
      </c>
      <c r="S25" s="8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1646</v>
      </c>
      <c r="D26" s="88"/>
      <c r="E26" s="70"/>
      <c r="F26" s="264" t="s">
        <v>1647</v>
      </c>
      <c r="G26" s="55" t="s">
        <v>1095</v>
      </c>
      <c r="H26" s="50" t="s">
        <v>38</v>
      </c>
      <c r="I26" s="71"/>
      <c r="J26" s="79"/>
      <c r="K26" s="59"/>
      <c r="L26" s="80"/>
      <c r="M26" s="125"/>
      <c r="N26" s="62"/>
      <c r="O26" s="85"/>
      <c r="P26" s="105"/>
      <c r="Q26" s="93">
        <v>73.5</v>
      </c>
      <c r="R26" s="53">
        <v>73.5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78"/>
      <c r="C27" s="83" t="s">
        <v>1646</v>
      </c>
      <c r="D27" s="88"/>
      <c r="E27" s="70"/>
      <c r="F27" s="308" t="s">
        <v>1648</v>
      </c>
      <c r="G27" s="55" t="s">
        <v>1095</v>
      </c>
      <c r="H27" s="50" t="s">
        <v>38</v>
      </c>
      <c r="I27" s="57"/>
      <c r="J27" s="58"/>
      <c r="K27" s="126"/>
      <c r="L27" s="80"/>
      <c r="M27" s="125"/>
      <c r="N27" s="74"/>
      <c r="O27" s="85"/>
      <c r="P27" s="105"/>
      <c r="Q27" s="93">
        <v>73.5</v>
      </c>
      <c r="R27" s="53">
        <v>73.5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78"/>
      <c r="C28" s="83" t="s">
        <v>1649</v>
      </c>
      <c r="D28" s="53" t="s">
        <v>75</v>
      </c>
      <c r="E28" s="70"/>
      <c r="F28" s="300" t="s">
        <v>1650</v>
      </c>
      <c r="G28" s="55" t="s">
        <v>1651</v>
      </c>
      <c r="H28" s="50" t="s">
        <v>97</v>
      </c>
      <c r="I28" s="127"/>
      <c r="J28" s="58">
        <v>294.0</v>
      </c>
      <c r="K28" s="117"/>
      <c r="L28" s="90"/>
      <c r="M28" s="61"/>
      <c r="N28" s="62"/>
      <c r="O28" s="85"/>
      <c r="P28" s="105"/>
      <c r="Q28" s="128"/>
      <c r="R28" s="53">
        <v>100.0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1652</v>
      </c>
      <c r="D29" s="53" t="s">
        <v>75</v>
      </c>
      <c r="E29" s="70" t="s">
        <v>1653</v>
      </c>
      <c r="F29" s="264" t="s">
        <v>1654</v>
      </c>
      <c r="G29" s="55" t="s">
        <v>1655</v>
      </c>
      <c r="H29" s="50" t="s">
        <v>97</v>
      </c>
      <c r="I29" s="71">
        <v>147.0</v>
      </c>
      <c r="J29" s="58"/>
      <c r="K29" s="72"/>
      <c r="L29" s="120"/>
      <c r="M29" s="61"/>
      <c r="N29" s="62"/>
      <c r="O29" s="75"/>
      <c r="P29" s="92"/>
      <c r="Q29" s="129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41</v>
      </c>
      <c r="B30" s="78"/>
      <c r="C30" s="69" t="s">
        <v>42</v>
      </c>
      <c r="D30" s="53" t="s">
        <v>67</v>
      </c>
      <c r="E30" s="70"/>
      <c r="F30" s="264" t="s">
        <v>1656</v>
      </c>
      <c r="G30" s="55" t="s">
        <v>443</v>
      </c>
      <c r="H30" s="50" t="s">
        <v>97</v>
      </c>
      <c r="I30" s="71"/>
      <c r="J30" s="58"/>
      <c r="K30" s="72"/>
      <c r="L30" s="90"/>
      <c r="M30" s="122" t="s">
        <v>133</v>
      </c>
      <c r="N30" s="62"/>
      <c r="O30" s="85"/>
      <c r="P30" s="92"/>
      <c r="Q30" s="129"/>
      <c r="R30" s="53" t="s">
        <v>42</v>
      </c>
      <c r="S30" s="8"/>
      <c r="T30" s="8"/>
      <c r="U30" s="8"/>
      <c r="V30" s="8"/>
      <c r="W30" s="8"/>
      <c r="X30" s="8"/>
      <c r="Y30" s="8"/>
      <c r="Z30" s="8"/>
    </row>
    <row r="31">
      <c r="A31" s="50"/>
      <c r="B31" s="51"/>
      <c r="C31" s="69" t="s">
        <v>42</v>
      </c>
      <c r="D31" s="53" t="s">
        <v>130</v>
      </c>
      <c r="E31" s="70" t="s">
        <v>1657</v>
      </c>
      <c r="F31" s="264" t="s">
        <v>1657</v>
      </c>
      <c r="G31" s="55" t="s">
        <v>1400</v>
      </c>
      <c r="H31" s="50" t="s">
        <v>61</v>
      </c>
      <c r="I31" s="71"/>
      <c r="J31" s="79"/>
      <c r="K31" s="72"/>
      <c r="L31" s="90"/>
      <c r="M31" s="61"/>
      <c r="N31" s="62"/>
      <c r="O31" s="141" t="s">
        <v>85</v>
      </c>
      <c r="P31" s="131"/>
      <c r="Q31" s="129"/>
      <c r="R31" s="53" t="s">
        <v>42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41</v>
      </c>
      <c r="B32" s="132"/>
      <c r="C32" s="69" t="s">
        <v>1658</v>
      </c>
      <c r="D32" s="53" t="s">
        <v>166</v>
      </c>
      <c r="E32" s="70"/>
      <c r="F32" s="264" t="s">
        <v>1659</v>
      </c>
      <c r="G32" s="55" t="s">
        <v>1660</v>
      </c>
      <c r="H32" s="50" t="s">
        <v>97</v>
      </c>
      <c r="I32" s="71"/>
      <c r="J32" s="58"/>
      <c r="K32" s="72"/>
      <c r="L32" s="90">
        <v>147.0</v>
      </c>
      <c r="M32" s="61"/>
      <c r="N32" s="84"/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47</v>
      </c>
      <c r="B33" s="51"/>
      <c r="C33" s="69"/>
      <c r="D33" s="53" t="s">
        <v>103</v>
      </c>
      <c r="E33" s="133" t="s">
        <v>1661</v>
      </c>
      <c r="F33" s="309" t="s">
        <v>1662</v>
      </c>
      <c r="G33" s="55" t="s">
        <v>1663</v>
      </c>
      <c r="H33" s="50" t="s">
        <v>38</v>
      </c>
      <c r="I33" s="71">
        <v>399.0</v>
      </c>
      <c r="J33" s="58"/>
      <c r="K33" s="135"/>
      <c r="L33" s="90"/>
      <c r="M33" s="61"/>
      <c r="N33" s="62"/>
      <c r="O33" s="130"/>
      <c r="P33" s="131"/>
      <c r="Q33" s="128"/>
      <c r="R33" s="53">
        <v>100.0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41</v>
      </c>
      <c r="B34" s="136"/>
      <c r="C34" s="83" t="s">
        <v>1664</v>
      </c>
      <c r="D34" s="53" t="s">
        <v>75</v>
      </c>
      <c r="E34" s="70" t="s">
        <v>1665</v>
      </c>
      <c r="F34" s="264" t="s">
        <v>1666</v>
      </c>
      <c r="G34" s="55" t="s">
        <v>1667</v>
      </c>
      <c r="H34" s="50" t="s">
        <v>97</v>
      </c>
      <c r="I34" s="71"/>
      <c r="J34" s="58"/>
      <c r="K34" s="117">
        <v>127.0</v>
      </c>
      <c r="L34" s="90"/>
      <c r="M34" s="61"/>
      <c r="N34" s="62"/>
      <c r="O34" s="130"/>
      <c r="P34" s="131"/>
      <c r="Q34" s="129"/>
      <c r="R34" s="53">
        <v>50.0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51"/>
      <c r="C35" s="151" t="s">
        <v>1668</v>
      </c>
      <c r="D35" s="53" t="s">
        <v>28</v>
      </c>
      <c r="E35" s="108" t="s">
        <v>1669</v>
      </c>
      <c r="F35" s="264" t="s">
        <v>1670</v>
      </c>
      <c r="G35" s="55" t="s">
        <v>1671</v>
      </c>
      <c r="H35" s="50" t="s">
        <v>61</v>
      </c>
      <c r="I35" s="71"/>
      <c r="J35" s="58">
        <v>127.0</v>
      </c>
      <c r="K35" s="117"/>
      <c r="L35" s="90"/>
      <c r="M35" s="61"/>
      <c r="N35" s="74"/>
      <c r="O35" s="130"/>
      <c r="P35" s="138"/>
      <c r="Q35" s="129"/>
      <c r="R35" s="53">
        <v>50.0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47</v>
      </c>
      <c r="B36" s="51"/>
      <c r="C36" s="151" t="s">
        <v>1672</v>
      </c>
      <c r="D36" s="53" t="s">
        <v>67</v>
      </c>
      <c r="E36" s="70" t="s">
        <v>1673</v>
      </c>
      <c r="F36" s="264" t="s">
        <v>1674</v>
      </c>
      <c r="G36" s="54" t="s">
        <v>1675</v>
      </c>
      <c r="H36" s="50" t="s">
        <v>61</v>
      </c>
      <c r="I36" s="71"/>
      <c r="J36" s="58">
        <v>294.0</v>
      </c>
      <c r="K36" s="59"/>
      <c r="L36" s="90"/>
      <c r="M36" s="61"/>
      <c r="N36" s="84"/>
      <c r="O36" s="130"/>
      <c r="P36" s="131"/>
      <c r="Q36" s="129"/>
      <c r="R36" s="53">
        <v>100.0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47</v>
      </c>
      <c r="B37" s="78"/>
      <c r="C37" s="151" t="s">
        <v>1676</v>
      </c>
      <c r="D37" s="53" t="s">
        <v>67</v>
      </c>
      <c r="E37" s="70" t="s">
        <v>1673</v>
      </c>
      <c r="F37" s="264" t="s">
        <v>1677</v>
      </c>
      <c r="G37" s="54" t="s">
        <v>1675</v>
      </c>
      <c r="H37" s="50" t="s">
        <v>61</v>
      </c>
      <c r="I37" s="57"/>
      <c r="J37" s="58">
        <v>294.0</v>
      </c>
      <c r="K37" s="72"/>
      <c r="L37" s="90"/>
      <c r="M37" s="61"/>
      <c r="N37" s="62"/>
      <c r="O37" s="130"/>
      <c r="P37" s="131"/>
      <c r="Q37" s="128"/>
      <c r="R37" s="53">
        <v>100.0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41</v>
      </c>
      <c r="B38" s="78"/>
      <c r="C38" s="69" t="s">
        <v>1678</v>
      </c>
      <c r="D38" s="53"/>
      <c r="E38" s="70"/>
      <c r="F38" s="310" t="s">
        <v>1679</v>
      </c>
      <c r="G38" s="54" t="s">
        <v>1680</v>
      </c>
      <c r="H38" s="56"/>
      <c r="I38" s="57"/>
      <c r="J38" s="58"/>
      <c r="K38" s="72"/>
      <c r="L38" s="90"/>
      <c r="M38" s="61">
        <v>3100.0</v>
      </c>
      <c r="N38" s="62"/>
      <c r="O38" s="141"/>
      <c r="P38" s="131"/>
      <c r="Q38" s="128"/>
      <c r="R38" s="269">
        <v>3100.0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41</v>
      </c>
      <c r="B39" s="78"/>
      <c r="C39" s="69" t="s">
        <v>1681</v>
      </c>
      <c r="D39" s="53" t="s">
        <v>28</v>
      </c>
      <c r="E39" s="70"/>
      <c r="F39" s="270" t="s">
        <v>1682</v>
      </c>
      <c r="G39" s="55" t="s">
        <v>1683</v>
      </c>
      <c r="H39" s="50" t="s">
        <v>61</v>
      </c>
      <c r="I39" s="71"/>
      <c r="J39" s="58"/>
      <c r="K39" s="72"/>
      <c r="L39" s="80"/>
      <c r="M39" s="61">
        <v>200.0</v>
      </c>
      <c r="N39" s="74"/>
      <c r="O39" s="130"/>
      <c r="P39" s="131"/>
      <c r="Q39" s="128"/>
      <c r="R39" s="53">
        <v>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51"/>
      <c r="C40" s="69" t="s">
        <v>1684</v>
      </c>
      <c r="D40" s="53" t="s">
        <v>28</v>
      </c>
      <c r="E40" s="70" t="s">
        <v>1643</v>
      </c>
      <c r="F40" s="264" t="s">
        <v>1685</v>
      </c>
      <c r="G40" s="55" t="s">
        <v>1686</v>
      </c>
      <c r="H40" s="50" t="s">
        <v>61</v>
      </c>
      <c r="I40" s="71"/>
      <c r="J40" s="58">
        <v>147.0</v>
      </c>
      <c r="K40" s="72"/>
      <c r="L40" s="90"/>
      <c r="M40" s="61"/>
      <c r="N40" s="143"/>
      <c r="O40" s="130"/>
      <c r="P40" s="131"/>
      <c r="Q40" s="129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1687</v>
      </c>
      <c r="D41" s="53" t="s">
        <v>54</v>
      </c>
      <c r="E41" s="70" t="s">
        <v>224</v>
      </c>
      <c r="F41" s="264" t="s">
        <v>1688</v>
      </c>
      <c r="G41" s="53" t="s">
        <v>1689</v>
      </c>
      <c r="H41" s="50" t="s">
        <v>61</v>
      </c>
      <c r="I41" s="71">
        <v>147.0</v>
      </c>
      <c r="J41" s="58"/>
      <c r="K41" s="72"/>
      <c r="L41" s="90"/>
      <c r="M41" s="61"/>
      <c r="N41" s="62"/>
      <c r="O41" s="130"/>
      <c r="P41" s="131"/>
      <c r="Q41" s="128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83" t="s">
        <v>1690</v>
      </c>
      <c r="D42" s="53" t="s">
        <v>166</v>
      </c>
      <c r="E42" s="70"/>
      <c r="F42" s="264" t="s">
        <v>1691</v>
      </c>
      <c r="G42" s="55" t="s">
        <v>1692</v>
      </c>
      <c r="H42" s="50" t="s">
        <v>97</v>
      </c>
      <c r="I42" s="71"/>
      <c r="J42" s="58"/>
      <c r="K42" s="59"/>
      <c r="L42" s="144">
        <v>294.0</v>
      </c>
      <c r="M42" s="122"/>
      <c r="N42" s="62"/>
      <c r="O42" s="130"/>
      <c r="P42" s="131"/>
      <c r="Q42" s="129"/>
      <c r="R42" s="53">
        <v>100.0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47</v>
      </c>
      <c r="B43" s="51"/>
      <c r="C43" s="69" t="s">
        <v>1693</v>
      </c>
      <c r="D43" s="53" t="s">
        <v>67</v>
      </c>
      <c r="E43" s="70" t="s">
        <v>1694</v>
      </c>
      <c r="F43" s="264" t="s">
        <v>1695</v>
      </c>
      <c r="G43" s="55" t="s">
        <v>1696</v>
      </c>
      <c r="H43" s="50" t="s">
        <v>61</v>
      </c>
      <c r="I43" s="71">
        <v>699.0</v>
      </c>
      <c r="J43" s="89"/>
      <c r="K43" s="72"/>
      <c r="L43" s="145"/>
      <c r="M43" s="61"/>
      <c r="N43" s="62"/>
      <c r="O43" s="130"/>
      <c r="P43" s="131"/>
      <c r="Q43" s="129"/>
      <c r="R43" s="269">
        <v>699.0</v>
      </c>
      <c r="S43" s="8"/>
      <c r="T43" s="8"/>
      <c r="U43" s="8"/>
      <c r="V43" s="8"/>
      <c r="W43" s="8"/>
      <c r="X43" s="8"/>
      <c r="Y43" s="8"/>
      <c r="Z43" s="8"/>
    </row>
    <row r="44">
      <c r="A44" s="50"/>
      <c r="B44" s="78"/>
      <c r="C44" s="272" t="s">
        <v>42</v>
      </c>
      <c r="D44" s="53" t="s">
        <v>43</v>
      </c>
      <c r="E44" s="70"/>
      <c r="F44" s="273" t="s">
        <v>1697</v>
      </c>
      <c r="G44" s="142" t="s">
        <v>1698</v>
      </c>
      <c r="H44" s="50" t="s">
        <v>61</v>
      </c>
      <c r="I44" s="148"/>
      <c r="J44" s="58" t="s">
        <v>133</v>
      </c>
      <c r="K44" s="72"/>
      <c r="L44" s="144"/>
      <c r="M44" s="61"/>
      <c r="N44" s="62"/>
      <c r="O44" s="130"/>
      <c r="P44" s="138"/>
      <c r="Q44" s="129"/>
      <c r="R44" s="53" t="s">
        <v>42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78"/>
      <c r="C45" s="83" t="s">
        <v>1699</v>
      </c>
      <c r="D45" s="53" t="s">
        <v>344</v>
      </c>
      <c r="E45" s="111" t="s">
        <v>1700</v>
      </c>
      <c r="F45" s="264" t="s">
        <v>1701</v>
      </c>
      <c r="G45" s="55" t="s">
        <v>1702</v>
      </c>
      <c r="H45" s="50" t="s">
        <v>97</v>
      </c>
      <c r="I45" s="71">
        <v>147.0</v>
      </c>
      <c r="J45" s="58"/>
      <c r="K45" s="72"/>
      <c r="L45" s="149"/>
      <c r="M45" s="61"/>
      <c r="N45" s="62"/>
      <c r="O45" s="130"/>
      <c r="P45" s="138"/>
      <c r="Q45" s="9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51"/>
      <c r="C46" s="83" t="s">
        <v>1703</v>
      </c>
      <c r="D46" s="53" t="s">
        <v>54</v>
      </c>
      <c r="E46" s="111" t="s">
        <v>1704</v>
      </c>
      <c r="F46" s="264" t="s">
        <v>1705</v>
      </c>
      <c r="G46" s="55" t="s">
        <v>1706</v>
      </c>
      <c r="H46" s="50" t="s">
        <v>38</v>
      </c>
      <c r="I46" s="57"/>
      <c r="J46" s="58"/>
      <c r="K46" s="72"/>
      <c r="L46" s="150"/>
      <c r="M46" s="125"/>
      <c r="N46" s="62">
        <v>147.0</v>
      </c>
      <c r="O46" s="141"/>
      <c r="P46" s="131"/>
      <c r="Q46" s="99"/>
      <c r="R46" s="53">
        <v>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51"/>
      <c r="C47" s="151" t="s">
        <v>42</v>
      </c>
      <c r="D47" s="53" t="s">
        <v>28</v>
      </c>
      <c r="E47" s="70"/>
      <c r="F47" s="264" t="s">
        <v>1707</v>
      </c>
      <c r="G47" s="55" t="s">
        <v>1708</v>
      </c>
      <c r="H47" s="50" t="s">
        <v>38</v>
      </c>
      <c r="I47" s="71"/>
      <c r="J47" s="89"/>
      <c r="K47" s="72" t="s">
        <v>46</v>
      </c>
      <c r="L47" s="150"/>
      <c r="M47" s="61"/>
      <c r="N47" s="62"/>
      <c r="O47" s="130"/>
      <c r="P47" s="131"/>
      <c r="Q47" s="93"/>
      <c r="R47" s="53" t="s">
        <v>42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41</v>
      </c>
      <c r="B48" s="51"/>
      <c r="C48" s="69" t="s">
        <v>1709</v>
      </c>
      <c r="D48" s="53" t="s">
        <v>28</v>
      </c>
      <c r="E48" s="70"/>
      <c r="F48" s="279" t="s">
        <v>1710</v>
      </c>
      <c r="G48" s="55" t="s">
        <v>1711</v>
      </c>
      <c r="H48" s="50" t="s">
        <v>61</v>
      </c>
      <c r="I48" s="71"/>
      <c r="J48" s="58"/>
      <c r="K48" s="135"/>
      <c r="L48" s="150">
        <v>294.0</v>
      </c>
      <c r="M48" s="61"/>
      <c r="N48" s="74"/>
      <c r="O48" s="153"/>
      <c r="P48" s="154"/>
      <c r="Q48" s="99"/>
      <c r="R48" s="53">
        <v>100.0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41</v>
      </c>
      <c r="B49" s="78"/>
      <c r="C49" s="69" t="s">
        <v>42</v>
      </c>
      <c r="D49" s="53" t="s">
        <v>54</v>
      </c>
      <c r="E49" s="108"/>
      <c r="F49" s="264" t="s">
        <v>1712</v>
      </c>
      <c r="G49" s="54" t="s">
        <v>1713</v>
      </c>
      <c r="H49" s="50" t="s">
        <v>38</v>
      </c>
      <c r="I49" s="71"/>
      <c r="J49" s="58"/>
      <c r="K49" s="155"/>
      <c r="L49" s="150"/>
      <c r="M49" s="61" t="s">
        <v>46</v>
      </c>
      <c r="N49" s="62"/>
      <c r="O49" s="153"/>
      <c r="P49" s="156"/>
      <c r="Q49" s="128"/>
      <c r="R49" s="53" t="s">
        <v>42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51"/>
      <c r="C50" s="69" t="s">
        <v>1714</v>
      </c>
      <c r="D50" s="53" t="s">
        <v>49</v>
      </c>
      <c r="E50" s="70" t="s">
        <v>1715</v>
      </c>
      <c r="F50" s="264" t="s">
        <v>1716</v>
      </c>
      <c r="G50" s="54" t="s">
        <v>1717</v>
      </c>
      <c r="H50" s="50" t="s">
        <v>38</v>
      </c>
      <c r="I50" s="71">
        <v>147.0</v>
      </c>
      <c r="J50" s="58"/>
      <c r="K50" s="155"/>
      <c r="L50" s="150"/>
      <c r="M50" s="61"/>
      <c r="N50" s="84"/>
      <c r="O50" s="153"/>
      <c r="P50" s="156"/>
      <c r="Q50" s="129"/>
      <c r="R50" s="53">
        <v>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47</v>
      </c>
      <c r="B51" s="51"/>
      <c r="C51" s="151" t="s">
        <v>1718</v>
      </c>
      <c r="D51" s="53" t="s">
        <v>49</v>
      </c>
      <c r="E51" s="54" t="s">
        <v>1719</v>
      </c>
      <c r="F51" s="264" t="s">
        <v>1720</v>
      </c>
      <c r="G51" s="101" t="s">
        <v>1721</v>
      </c>
      <c r="H51" s="50" t="s">
        <v>38</v>
      </c>
      <c r="I51" s="57">
        <v>127.0</v>
      </c>
      <c r="J51" s="58"/>
      <c r="K51" s="155"/>
      <c r="L51" s="150"/>
      <c r="M51" s="61"/>
      <c r="N51" s="74"/>
      <c r="O51" s="157"/>
      <c r="P51" s="156"/>
      <c r="Q51" s="129"/>
      <c r="R51" s="53">
        <v>63.5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281" t="s">
        <v>1722</v>
      </c>
      <c r="D52" s="88"/>
      <c r="E52" s="70" t="s">
        <v>1723</v>
      </c>
      <c r="F52" s="311" t="s">
        <v>1724</v>
      </c>
      <c r="G52" s="55" t="s">
        <v>1725</v>
      </c>
      <c r="H52" s="56"/>
      <c r="I52" s="57"/>
      <c r="J52" s="58">
        <v>990.0</v>
      </c>
      <c r="K52" s="159"/>
      <c r="L52" s="150"/>
      <c r="M52" s="160"/>
      <c r="N52" s="74"/>
      <c r="O52" s="153"/>
      <c r="P52" s="156"/>
      <c r="Q52" s="129"/>
      <c r="R52" s="280">
        <v>990.0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47</v>
      </c>
      <c r="B53" s="51"/>
      <c r="C53" s="132" t="s">
        <v>1726</v>
      </c>
      <c r="D53" s="53" t="s">
        <v>130</v>
      </c>
      <c r="E53" s="54" t="s">
        <v>1669</v>
      </c>
      <c r="F53" s="264" t="s">
        <v>1727</v>
      </c>
      <c r="G53" s="55" t="s">
        <v>1728</v>
      </c>
      <c r="H53" s="50" t="s">
        <v>38</v>
      </c>
      <c r="I53" s="71"/>
      <c r="J53" s="89"/>
      <c r="K53" s="155"/>
      <c r="L53" s="161"/>
      <c r="M53" s="160"/>
      <c r="N53" s="62">
        <v>700.0</v>
      </c>
      <c r="O53" s="153"/>
      <c r="P53" s="156"/>
      <c r="Q53" s="129"/>
      <c r="R53" s="53">
        <v>350.0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47</v>
      </c>
      <c r="B54" s="51"/>
      <c r="C54" s="132" t="s">
        <v>42</v>
      </c>
      <c r="D54" s="53" t="s">
        <v>130</v>
      </c>
      <c r="E54" s="54" t="s">
        <v>1669</v>
      </c>
      <c r="F54" s="270" t="s">
        <v>1729</v>
      </c>
      <c r="G54" s="55" t="s">
        <v>1728</v>
      </c>
      <c r="H54" s="50" t="s">
        <v>38</v>
      </c>
      <c r="I54" s="148"/>
      <c r="J54" s="58"/>
      <c r="K54" s="155"/>
      <c r="L54" s="150"/>
      <c r="M54" s="160"/>
      <c r="N54" s="62" t="s">
        <v>85</v>
      </c>
      <c r="O54" s="153"/>
      <c r="P54" s="154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42</v>
      </c>
      <c r="D55" s="162" t="s">
        <v>130</v>
      </c>
      <c r="E55" s="163" t="s">
        <v>1669</v>
      </c>
      <c r="F55" s="264" t="s">
        <v>1730</v>
      </c>
      <c r="G55" s="55" t="s">
        <v>1728</v>
      </c>
      <c r="H55" s="50" t="s">
        <v>38</v>
      </c>
      <c r="I55" s="71"/>
      <c r="J55" s="164"/>
      <c r="K55" s="155"/>
      <c r="L55" s="161"/>
      <c r="M55" s="160"/>
      <c r="N55" s="62" t="s">
        <v>85</v>
      </c>
      <c r="O55" s="157"/>
      <c r="P55" s="156"/>
      <c r="Q55" s="129"/>
      <c r="R55" s="66"/>
      <c r="S55" s="8"/>
      <c r="T55" s="8"/>
      <c r="U55" s="8"/>
      <c r="V55" s="8"/>
      <c r="W55" s="8"/>
      <c r="X55" s="8"/>
      <c r="Y55" s="8"/>
      <c r="Z55" s="8"/>
    </row>
    <row r="56">
      <c r="A56" s="50"/>
      <c r="B56" s="51"/>
      <c r="C56" s="132" t="s">
        <v>42</v>
      </c>
      <c r="D56" s="162" t="s">
        <v>28</v>
      </c>
      <c r="E56" s="54"/>
      <c r="F56" s="312" t="s">
        <v>1731</v>
      </c>
      <c r="G56" s="55" t="s">
        <v>1503</v>
      </c>
      <c r="H56" s="50" t="s">
        <v>38</v>
      </c>
      <c r="I56" s="71"/>
      <c r="J56" s="58"/>
      <c r="K56" s="155"/>
      <c r="L56" s="166"/>
      <c r="M56" s="160"/>
      <c r="N56" s="62"/>
      <c r="O56" s="157"/>
      <c r="P56" s="156"/>
      <c r="Q56" s="128" t="s">
        <v>85</v>
      </c>
      <c r="R56" s="53" t="s">
        <v>42</v>
      </c>
      <c r="S56" s="8"/>
      <c r="T56" s="8"/>
      <c r="U56" s="8"/>
      <c r="V56" s="8"/>
      <c r="W56" s="8"/>
      <c r="X56" s="8"/>
      <c r="Y56" s="8"/>
      <c r="Z56" s="8"/>
    </row>
    <row r="57">
      <c r="A57" s="50"/>
      <c r="B57" s="51"/>
      <c r="C57" s="132" t="s">
        <v>42</v>
      </c>
      <c r="D57" s="162" t="s">
        <v>130</v>
      </c>
      <c r="E57" s="54"/>
      <c r="F57" s="264" t="s">
        <v>1732</v>
      </c>
      <c r="G57" s="55" t="s">
        <v>1503</v>
      </c>
      <c r="H57" s="50" t="s">
        <v>38</v>
      </c>
      <c r="I57" s="167"/>
      <c r="J57" s="58"/>
      <c r="K57" s="155"/>
      <c r="L57" s="150"/>
      <c r="M57" s="160"/>
      <c r="N57" s="143"/>
      <c r="O57" s="157"/>
      <c r="P57" s="156"/>
      <c r="Q57" s="128" t="s">
        <v>85</v>
      </c>
      <c r="R57" s="53" t="s">
        <v>42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41</v>
      </c>
      <c r="B58" s="51"/>
      <c r="C58" s="132" t="s">
        <v>1733</v>
      </c>
      <c r="D58" s="162" t="s">
        <v>130</v>
      </c>
      <c r="E58" s="54" t="s">
        <v>1734</v>
      </c>
      <c r="F58" s="264" t="s">
        <v>1735</v>
      </c>
      <c r="G58" s="55" t="s">
        <v>1736</v>
      </c>
      <c r="H58" s="50" t="s">
        <v>38</v>
      </c>
      <c r="I58" s="168"/>
      <c r="J58" s="58"/>
      <c r="K58" s="155">
        <v>650.0</v>
      </c>
      <c r="L58" s="161"/>
      <c r="M58" s="169"/>
      <c r="N58" s="143"/>
      <c r="O58" s="157"/>
      <c r="P58" s="156"/>
      <c r="Q58" s="129"/>
      <c r="R58" s="53">
        <v>325.0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132" t="s">
        <v>1737</v>
      </c>
      <c r="D59" s="162" t="s">
        <v>138</v>
      </c>
      <c r="E59" s="54" t="s">
        <v>1738</v>
      </c>
      <c r="F59" s="264" t="s">
        <v>1739</v>
      </c>
      <c r="G59" s="55" t="s">
        <v>1740</v>
      </c>
      <c r="H59" s="50" t="s">
        <v>61</v>
      </c>
      <c r="I59" s="167">
        <v>127.0</v>
      </c>
      <c r="J59" s="58"/>
      <c r="K59" s="170"/>
      <c r="L59" s="161"/>
      <c r="M59" s="160"/>
      <c r="N59" s="62"/>
      <c r="O59" s="153"/>
      <c r="P59" s="156"/>
      <c r="Q59" s="129"/>
      <c r="R59" s="53">
        <v>50.0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47</v>
      </c>
      <c r="B60" s="51"/>
      <c r="C60" s="132" t="s">
        <v>1741</v>
      </c>
      <c r="D60" s="162" t="s">
        <v>138</v>
      </c>
      <c r="E60" s="54"/>
      <c r="F60" s="264" t="s">
        <v>1742</v>
      </c>
      <c r="G60" s="55" t="s">
        <v>1743</v>
      </c>
      <c r="H60" s="50" t="s">
        <v>38</v>
      </c>
      <c r="I60" s="167"/>
      <c r="J60" s="58"/>
      <c r="K60" s="155"/>
      <c r="L60" s="166"/>
      <c r="M60" s="160"/>
      <c r="N60" s="74"/>
      <c r="O60" s="153"/>
      <c r="P60" s="156"/>
      <c r="Q60" s="128">
        <v>394.0</v>
      </c>
      <c r="R60" s="269">
        <v>394.0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47</v>
      </c>
      <c r="B61" s="78"/>
      <c r="C61" s="132" t="s">
        <v>1744</v>
      </c>
      <c r="D61" s="162" t="s">
        <v>75</v>
      </c>
      <c r="E61" s="54" t="s">
        <v>1745</v>
      </c>
      <c r="F61" s="264" t="s">
        <v>1746</v>
      </c>
      <c r="G61" s="55" t="s">
        <v>1747</v>
      </c>
      <c r="H61" s="50" t="s">
        <v>97</v>
      </c>
      <c r="I61" s="167">
        <v>127.0</v>
      </c>
      <c r="J61" s="58"/>
      <c r="K61" s="155"/>
      <c r="L61" s="161"/>
      <c r="M61" s="160"/>
      <c r="N61" s="74"/>
      <c r="O61" s="153"/>
      <c r="P61" s="156"/>
      <c r="Q61" s="129"/>
      <c r="R61" s="53">
        <v>50.0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41</v>
      </c>
      <c r="B62" s="51"/>
      <c r="C62" s="132" t="s">
        <v>1748</v>
      </c>
      <c r="D62" s="162" t="s">
        <v>130</v>
      </c>
      <c r="E62" s="54"/>
      <c r="F62" s="264" t="s">
        <v>1749</v>
      </c>
      <c r="G62" s="55" t="s">
        <v>1750</v>
      </c>
      <c r="H62" s="50" t="s">
        <v>38</v>
      </c>
      <c r="I62" s="167"/>
      <c r="J62" s="89"/>
      <c r="K62" s="155"/>
      <c r="L62" s="166">
        <v>230.0</v>
      </c>
      <c r="M62" s="169"/>
      <c r="N62" s="74"/>
      <c r="O62" s="153"/>
      <c r="P62" s="156"/>
      <c r="Q62" s="128"/>
      <c r="R62" s="53">
        <v>100.0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41</v>
      </c>
      <c r="B63" s="51"/>
      <c r="C63" s="132" t="s">
        <v>1751</v>
      </c>
      <c r="D63" s="162" t="s">
        <v>75</v>
      </c>
      <c r="E63" s="54"/>
      <c r="F63" s="264" t="s">
        <v>1752</v>
      </c>
      <c r="G63" s="55" t="s">
        <v>1753</v>
      </c>
      <c r="H63" s="50" t="s">
        <v>97</v>
      </c>
      <c r="I63" s="167"/>
      <c r="J63" s="58"/>
      <c r="K63" s="155"/>
      <c r="L63" s="171"/>
      <c r="M63" s="160">
        <v>200.0</v>
      </c>
      <c r="N63" s="74"/>
      <c r="O63" s="153"/>
      <c r="P63" s="156"/>
      <c r="Q63" s="129"/>
      <c r="R63" s="53">
        <v>50.0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47</v>
      </c>
      <c r="B64" s="51"/>
      <c r="C64" s="132" t="s">
        <v>1754</v>
      </c>
      <c r="D64" s="162" t="s">
        <v>54</v>
      </c>
      <c r="E64" s="54" t="s">
        <v>1755</v>
      </c>
      <c r="F64" s="264" t="s">
        <v>1756</v>
      </c>
      <c r="G64" s="55" t="s">
        <v>1757</v>
      </c>
      <c r="H64" s="50" t="s">
        <v>38</v>
      </c>
      <c r="I64" s="167"/>
      <c r="J64" s="58">
        <v>127.0</v>
      </c>
      <c r="K64" s="159"/>
      <c r="L64" s="171"/>
      <c r="M64" s="169"/>
      <c r="N64" s="62"/>
      <c r="O64" s="153"/>
      <c r="P64" s="156"/>
      <c r="Q64" s="129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47</v>
      </c>
      <c r="B65" s="51"/>
      <c r="C65" s="132" t="s">
        <v>1758</v>
      </c>
      <c r="D65" s="162" t="s">
        <v>28</v>
      </c>
      <c r="E65" s="54" t="s">
        <v>1759</v>
      </c>
      <c r="F65" s="264" t="s">
        <v>1760</v>
      </c>
      <c r="G65" s="55" t="s">
        <v>1761</v>
      </c>
      <c r="H65" s="50" t="s">
        <v>61</v>
      </c>
      <c r="I65" s="167"/>
      <c r="J65" s="58">
        <v>294.0</v>
      </c>
      <c r="K65" s="159"/>
      <c r="L65" s="171"/>
      <c r="M65" s="169"/>
      <c r="N65" s="74"/>
      <c r="O65" s="153"/>
      <c r="P65" s="156"/>
      <c r="Q65" s="129"/>
      <c r="R65" s="53">
        <v>50.0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47</v>
      </c>
      <c r="B66" s="51"/>
      <c r="C66" s="51"/>
      <c r="D66" s="162" t="s">
        <v>103</v>
      </c>
      <c r="E66" s="54" t="s">
        <v>1762</v>
      </c>
      <c r="F66" s="277" t="s">
        <v>1763</v>
      </c>
      <c r="G66" s="55" t="s">
        <v>1764</v>
      </c>
      <c r="H66" s="50" t="s">
        <v>38</v>
      </c>
      <c r="I66" s="168"/>
      <c r="J66" s="89"/>
      <c r="K66" s="155"/>
      <c r="L66" s="161"/>
      <c r="M66" s="169"/>
      <c r="N66" s="62">
        <v>250.0</v>
      </c>
      <c r="O66" s="153"/>
      <c r="P66" s="156"/>
      <c r="Q66" s="129"/>
      <c r="R66" s="53">
        <v>150.0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47</v>
      </c>
      <c r="B67" s="51"/>
      <c r="C67" s="132" t="s">
        <v>1765</v>
      </c>
      <c r="D67" s="162" t="s">
        <v>28</v>
      </c>
      <c r="E67" s="54" t="s">
        <v>1766</v>
      </c>
      <c r="F67" s="264" t="s">
        <v>1767</v>
      </c>
      <c r="G67" s="55" t="s">
        <v>1768</v>
      </c>
      <c r="H67" s="50" t="s">
        <v>61</v>
      </c>
      <c r="I67" s="168"/>
      <c r="J67" s="58">
        <v>244.0</v>
      </c>
      <c r="K67" s="159"/>
      <c r="L67" s="166"/>
      <c r="M67" s="160"/>
      <c r="N67" s="74"/>
      <c r="O67" s="153"/>
      <c r="P67" s="156"/>
      <c r="Q67" s="129"/>
      <c r="R67" s="53">
        <v>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47</v>
      </c>
      <c r="B68" s="51"/>
      <c r="C68" s="132" t="s">
        <v>1769</v>
      </c>
      <c r="D68" s="23"/>
      <c r="E68" s="54"/>
      <c r="F68" s="264" t="s">
        <v>1770</v>
      </c>
      <c r="G68" s="55" t="s">
        <v>1771</v>
      </c>
      <c r="H68" s="50" t="s">
        <v>61</v>
      </c>
      <c r="I68" s="167"/>
      <c r="J68" s="89"/>
      <c r="K68" s="159"/>
      <c r="L68" s="150"/>
      <c r="M68" s="173"/>
      <c r="N68" s="74"/>
      <c r="O68" s="157">
        <v>100.0</v>
      </c>
      <c r="P68" s="156"/>
      <c r="Q68" s="129"/>
      <c r="R68" s="53">
        <v>100.0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47</v>
      </c>
      <c r="B69" s="51"/>
      <c r="C69" s="51"/>
      <c r="D69" s="174"/>
      <c r="E69" s="54"/>
      <c r="F69" s="54"/>
      <c r="G69" s="55"/>
      <c r="H69" s="50"/>
      <c r="I69" s="175"/>
      <c r="J69" s="89"/>
      <c r="K69" s="155"/>
      <c r="L69" s="161"/>
      <c r="M69" s="169"/>
      <c r="N69" s="62"/>
      <c r="O69" s="153"/>
      <c r="P69" s="156"/>
      <c r="Q69" s="128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9"/>
      <c r="K70" s="159"/>
      <c r="L70" s="161"/>
      <c r="M70" s="169"/>
      <c r="N70" s="74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9"/>
      <c r="K71" s="178"/>
      <c r="L71" s="161"/>
      <c r="M71" s="169"/>
      <c r="N71" s="74"/>
      <c r="O71" s="153"/>
      <c r="P71" s="156"/>
      <c r="Q71" s="129"/>
      <c r="R71" s="66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9"/>
      <c r="L72" s="161"/>
      <c r="M72" s="169"/>
      <c r="N72" s="74"/>
      <c r="O72" s="153"/>
      <c r="P72" s="156"/>
      <c r="Q72" s="129"/>
      <c r="R72" s="53"/>
      <c r="S72" s="8"/>
      <c r="T72" s="8"/>
      <c r="U72" s="8"/>
      <c r="V72" s="8"/>
      <c r="W72" s="8"/>
      <c r="X72" s="8"/>
      <c r="Y72" s="8"/>
      <c r="Z72" s="8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4"/>
      <c r="O73" s="185"/>
      <c r="P73" s="18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9"/>
      <c r="K74" s="182"/>
      <c r="L74" s="183"/>
      <c r="M74" s="188"/>
      <c r="N74" s="143"/>
      <c r="O74" s="185"/>
      <c r="P74" s="186"/>
      <c r="Q74" s="129"/>
      <c r="R74" s="172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87"/>
      <c r="D75" s="174"/>
      <c r="E75" s="176"/>
      <c r="F75" s="54"/>
      <c r="G75" s="54"/>
      <c r="H75" s="56"/>
      <c r="I75" s="181"/>
      <c r="J75" s="89"/>
      <c r="K75" s="189"/>
      <c r="L75" s="183"/>
      <c r="M75" s="188"/>
      <c r="N75" s="74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70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172"/>
      <c r="S79" s="8"/>
      <c r="T79" s="8"/>
      <c r="U79" s="8"/>
      <c r="V79" s="8"/>
      <c r="W79" s="8"/>
      <c r="X79" s="8"/>
      <c r="Y79" s="8"/>
      <c r="Z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4"/>
      <c r="B95" s="2"/>
      <c r="C95" s="211"/>
      <c r="D95" s="212"/>
      <c r="E95" s="3"/>
      <c r="F95" s="213"/>
      <c r="G95" s="214"/>
      <c r="H95" s="4"/>
      <c r="I95" s="215"/>
      <c r="O95" s="216"/>
      <c r="P95" s="216"/>
      <c r="Q95" s="217"/>
      <c r="R95" s="218">
        <f>SUM(R7:R94)</f>
        <v>11264.5</v>
      </c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9"/>
      <c r="D96" s="220"/>
      <c r="E96" s="3"/>
      <c r="F96" s="221"/>
      <c r="G96" s="222"/>
      <c r="H96" s="1"/>
      <c r="I96" s="223" t="s">
        <v>27</v>
      </c>
      <c r="J96" s="224"/>
      <c r="O96" s="216"/>
      <c r="P96" s="216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4"/>
      <c r="B97" s="225"/>
      <c r="C97" s="17"/>
      <c r="D97" s="226"/>
      <c r="E97" s="227"/>
      <c r="F97" s="213"/>
      <c r="G97" s="3"/>
      <c r="H97" s="1"/>
      <c r="I97" s="180">
        <f>SUM(I7:I94)</f>
        <v>3845</v>
      </c>
      <c r="J97" s="228" t="s">
        <v>28</v>
      </c>
      <c r="K97" s="229"/>
      <c r="O97" s="230"/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213"/>
      <c r="G98" s="3"/>
      <c r="H98" s="1"/>
      <c r="I98" s="180">
        <f>SUM(I97*2%)</f>
        <v>76.9</v>
      </c>
      <c r="J98" s="231">
        <f>SUM(J7:J94)</f>
        <v>3105</v>
      </c>
      <c r="K98" s="232" t="s">
        <v>23</v>
      </c>
      <c r="O98" s="233" t="s">
        <v>11</v>
      </c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3"/>
      <c r="G99" s="3"/>
      <c r="H99" s="1"/>
      <c r="I99" s="234"/>
      <c r="J99" s="87">
        <f>SUM(J98*2%)</f>
        <v>62.1</v>
      </c>
      <c r="K99" s="235" t="s">
        <v>29</v>
      </c>
      <c r="L99" s="236"/>
      <c r="O99" s="216"/>
      <c r="P99" s="216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8"/>
      <c r="J100" s="234"/>
      <c r="K100" s="231">
        <f>SUM(K7:K94)</f>
        <v>1315</v>
      </c>
      <c r="L100" s="236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238" t="s">
        <v>30</v>
      </c>
      <c r="F101" s="292">
        <f>SUM(I33,N66)</f>
        <v>649</v>
      </c>
      <c r="G101" s="3"/>
      <c r="H101" s="1"/>
      <c r="I101" s="8"/>
      <c r="J101" s="8"/>
      <c r="K101" s="87">
        <f>SUM(K100*1%)</f>
        <v>13.15</v>
      </c>
      <c r="L101" s="240" t="s">
        <v>31</v>
      </c>
      <c r="M101" s="215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41" t="s">
        <v>32</v>
      </c>
      <c r="F102" s="242">
        <f>SUM(I97,J98,K100,L102,M103,N104,O107,P108,Q109)</f>
        <v>17369</v>
      </c>
      <c r="G102" s="3"/>
      <c r="H102" s="1"/>
      <c r="I102" s="8"/>
      <c r="J102" s="8"/>
      <c r="K102" s="18"/>
      <c r="L102" s="180">
        <f>SUM(L7:L94)</f>
        <v>1112</v>
      </c>
      <c r="M102" s="243" t="s">
        <v>33</v>
      </c>
      <c r="N102" s="244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80">
        <f>SUM(L102*1%)</f>
        <v>11.12</v>
      </c>
      <c r="M103" s="180">
        <f>SUM(M7:M94)</f>
        <v>4088</v>
      </c>
      <c r="N103" s="245" t="s">
        <v>34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"/>
      <c r="M104" s="180">
        <f>SUM(M103*2%)</f>
        <v>81.76</v>
      </c>
      <c r="N104" s="180">
        <f>SUM(N7:N94)</f>
        <v>3263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46" t="s">
        <v>35</v>
      </c>
      <c r="F105" s="247">
        <f>SUM(I18,J35,J36,J37,M39,J40,I41,I43,L48,I59,J65,J67,O68)</f>
        <v>3957</v>
      </c>
      <c r="G105" s="264">
        <v>0.0</v>
      </c>
      <c r="H105" s="1"/>
      <c r="I105" s="8"/>
      <c r="J105" s="8"/>
      <c r="K105" s="1"/>
      <c r="L105" s="1"/>
      <c r="M105" s="8"/>
      <c r="N105" s="180">
        <f>SUM(N104*2%)</f>
        <v>65.26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9" t="s">
        <v>36</v>
      </c>
      <c r="F106" s="275">
        <f>SUM(N10,N11,K21,K22,I23,J25,J28,I29,L32,K34,L42,I45,I61,M63)</f>
        <v>3000</v>
      </c>
      <c r="G106" s="295"/>
      <c r="H106" s="1"/>
      <c r="I106" s="8"/>
      <c r="J106" s="8"/>
      <c r="K106" s="1"/>
      <c r="L106" s="1"/>
      <c r="M106" s="8"/>
      <c r="N106" s="18"/>
      <c r="O106" s="251" t="s">
        <v>37</v>
      </c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52" t="s">
        <v>38</v>
      </c>
      <c r="F107" s="275">
        <f>SUM(N7,M8,J9,N12,I13,I15,I16,M17,M19,N20,L24,Q26,Q27,I33,N46,I50,I51,N53,K58,Q60,L62,J64,N66)</f>
        <v>5332</v>
      </c>
      <c r="G107" s="293">
        <f>SUM(I33,N66)</f>
        <v>649</v>
      </c>
      <c r="H107" s="1"/>
      <c r="I107" s="8"/>
      <c r="J107" s="8"/>
      <c r="K107" s="1"/>
      <c r="L107" s="1"/>
      <c r="M107" s="8"/>
      <c r="N107" s="18"/>
      <c r="O107" s="180">
        <f>SUM(O7:O94)</f>
        <v>100</v>
      </c>
      <c r="P107" s="253" t="s">
        <v>39</v>
      </c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180">
        <f>SUM(O107*2%)</f>
        <v>2</v>
      </c>
      <c r="P108" s="180">
        <f>SUM(P7:P94)</f>
        <v>0</v>
      </c>
      <c r="Q108" s="252" t="s">
        <v>38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180">
        <f>SUM(P108*2%)</f>
        <v>0</v>
      </c>
      <c r="Q109" s="254">
        <f>SUM(Q7:Q94)</f>
        <v>541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180">
        <f>SUM(Q109*2%)</f>
        <v>10.82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5:T15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4212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52"/>
      <c r="D7" s="53" t="s">
        <v>54</v>
      </c>
      <c r="E7" s="54"/>
      <c r="F7" s="264" t="s">
        <v>1772</v>
      </c>
      <c r="G7" s="55" t="s">
        <v>1773</v>
      </c>
      <c r="H7" s="50" t="s">
        <v>38</v>
      </c>
      <c r="I7" s="57"/>
      <c r="J7" s="58"/>
      <c r="K7" s="59"/>
      <c r="L7" s="60"/>
      <c r="M7" s="61">
        <v>200.0</v>
      </c>
      <c r="N7" s="62"/>
      <c r="O7" s="63"/>
      <c r="P7" s="64"/>
      <c r="Q7" s="65"/>
      <c r="R7" s="53">
        <v>50.0</v>
      </c>
      <c r="S7" s="67" t="s">
        <v>24</v>
      </c>
      <c r="T7" s="68">
        <f>SUM(I7:I87)</f>
        <v>1536</v>
      </c>
      <c r="U7" s="8"/>
      <c r="V7" s="8"/>
      <c r="W7" s="8"/>
      <c r="X7" s="8"/>
      <c r="Y7" s="8"/>
      <c r="Z7" s="8"/>
    </row>
    <row r="8">
      <c r="A8" s="50" t="s">
        <v>41</v>
      </c>
      <c r="B8" s="51"/>
      <c r="C8" s="69" t="s">
        <v>1774</v>
      </c>
      <c r="D8" s="53" t="s">
        <v>54</v>
      </c>
      <c r="E8" s="70"/>
      <c r="F8" s="264" t="s">
        <v>1775</v>
      </c>
      <c r="G8" s="55" t="s">
        <v>1776</v>
      </c>
      <c r="H8" s="50" t="s">
        <v>38</v>
      </c>
      <c r="I8" s="71"/>
      <c r="J8" s="58"/>
      <c r="K8" s="72"/>
      <c r="L8" s="73"/>
      <c r="M8" s="61">
        <v>294.0</v>
      </c>
      <c r="N8" s="74"/>
      <c r="O8" s="75"/>
      <c r="P8" s="76"/>
      <c r="Q8" s="77"/>
      <c r="R8" s="53">
        <v>100.0</v>
      </c>
      <c r="S8" s="39" t="s">
        <v>13</v>
      </c>
      <c r="T8" s="68">
        <f>SUM(J7:J87)</f>
        <v>1056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1777</v>
      </c>
      <c r="D9" s="53" t="s">
        <v>344</v>
      </c>
      <c r="E9" s="70" t="s">
        <v>1778</v>
      </c>
      <c r="F9" s="264" t="s">
        <v>1779</v>
      </c>
      <c r="G9" s="55" t="s">
        <v>1780</v>
      </c>
      <c r="H9" s="50" t="s">
        <v>97</v>
      </c>
      <c r="I9" s="71"/>
      <c r="J9" s="79">
        <v>147.0</v>
      </c>
      <c r="K9" s="72"/>
      <c r="L9" s="80"/>
      <c r="M9" s="61"/>
      <c r="N9" s="74"/>
      <c r="O9" s="75"/>
      <c r="P9" s="76"/>
      <c r="Q9" s="65"/>
      <c r="R9" s="53">
        <v>50.0</v>
      </c>
      <c r="S9" s="81" t="s">
        <v>14</v>
      </c>
      <c r="T9" s="82">
        <f>SUM(K7:K87)</f>
        <v>0</v>
      </c>
      <c r="U9" s="8"/>
      <c r="V9" s="8"/>
      <c r="W9" s="8"/>
      <c r="X9" s="8"/>
      <c r="Y9" s="8"/>
      <c r="Z9" s="8"/>
    </row>
    <row r="10">
      <c r="A10" s="50" t="s">
        <v>47</v>
      </c>
      <c r="B10" s="51"/>
      <c r="C10" s="83" t="s">
        <v>1781</v>
      </c>
      <c r="D10" s="53" t="s">
        <v>54</v>
      </c>
      <c r="E10" s="70" t="s">
        <v>1782</v>
      </c>
      <c r="F10" s="264" t="s">
        <v>1783</v>
      </c>
      <c r="G10" s="55" t="s">
        <v>1784</v>
      </c>
      <c r="H10" s="50" t="s">
        <v>38</v>
      </c>
      <c r="I10" s="71">
        <v>147.0</v>
      </c>
      <c r="J10" s="58"/>
      <c r="K10" s="72"/>
      <c r="L10" s="80"/>
      <c r="M10" s="61"/>
      <c r="N10" s="84"/>
      <c r="O10" s="85"/>
      <c r="P10" s="76"/>
      <c r="Q10" s="65"/>
      <c r="R10" s="53">
        <v>50.0</v>
      </c>
      <c r="S10" s="86" t="s">
        <v>25</v>
      </c>
      <c r="T10" s="82">
        <f>SUM(L7:L87)</f>
        <v>0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1785</v>
      </c>
      <c r="D11" s="53" t="s">
        <v>166</v>
      </c>
      <c r="E11" s="70" t="s">
        <v>1786</v>
      </c>
      <c r="F11" s="264" t="s">
        <v>1787</v>
      </c>
      <c r="G11" s="55" t="s">
        <v>1788</v>
      </c>
      <c r="H11" s="50" t="s">
        <v>97</v>
      </c>
      <c r="I11" s="57">
        <v>294.0</v>
      </c>
      <c r="J11" s="89"/>
      <c r="K11" s="72"/>
      <c r="L11" s="90"/>
      <c r="M11" s="91"/>
      <c r="N11" s="62"/>
      <c r="O11" s="85"/>
      <c r="P11" s="92"/>
      <c r="Q11" s="93"/>
      <c r="R11" s="53">
        <v>100.0</v>
      </c>
      <c r="S11" s="42" t="s">
        <v>16</v>
      </c>
      <c r="T11" s="82">
        <f>SUM(M7:M87)</f>
        <v>788</v>
      </c>
      <c r="U11" s="8"/>
      <c r="V11" s="8"/>
      <c r="W11" s="8"/>
      <c r="X11" s="8"/>
      <c r="Y11" s="8"/>
      <c r="Z11" s="8"/>
    </row>
    <row r="12">
      <c r="A12" s="50" t="s">
        <v>47</v>
      </c>
      <c r="B12" s="94"/>
      <c r="C12" s="83" t="s">
        <v>1789</v>
      </c>
      <c r="D12" s="53" t="s">
        <v>166</v>
      </c>
      <c r="E12" s="70"/>
      <c r="F12" s="313" t="s">
        <v>1790</v>
      </c>
      <c r="G12" s="55" t="s">
        <v>1791</v>
      </c>
      <c r="H12" s="50" t="s">
        <v>97</v>
      </c>
      <c r="I12" s="57">
        <v>120.0</v>
      </c>
      <c r="J12" s="95"/>
      <c r="K12" s="72"/>
      <c r="L12" s="96"/>
      <c r="M12" s="61"/>
      <c r="N12" s="62"/>
      <c r="O12" s="97"/>
      <c r="P12" s="98"/>
      <c r="Q12" s="99"/>
      <c r="R12" s="53">
        <v>50.0</v>
      </c>
      <c r="S12" s="100" t="s">
        <v>17</v>
      </c>
      <c r="T12" s="68">
        <f>SUM(N7:N87)</f>
        <v>832</v>
      </c>
      <c r="U12" s="8"/>
      <c r="V12" s="8"/>
      <c r="W12" s="8"/>
      <c r="X12" s="8"/>
      <c r="Y12" s="8"/>
      <c r="Z12" s="8"/>
    </row>
    <row r="13" ht="16.5" customHeight="1">
      <c r="A13" s="50" t="s">
        <v>47</v>
      </c>
      <c r="B13" s="78"/>
      <c r="C13" s="69" t="s">
        <v>1789</v>
      </c>
      <c r="D13" s="53" t="s">
        <v>166</v>
      </c>
      <c r="E13" s="70"/>
      <c r="F13" s="270" t="s">
        <v>1792</v>
      </c>
      <c r="G13" s="55" t="s">
        <v>1791</v>
      </c>
      <c r="H13" s="50" t="s">
        <v>97</v>
      </c>
      <c r="I13" s="71">
        <v>120.0</v>
      </c>
      <c r="J13" s="58"/>
      <c r="K13" s="59"/>
      <c r="L13" s="90"/>
      <c r="M13" s="61"/>
      <c r="N13" s="84"/>
      <c r="O13" s="75"/>
      <c r="P13" s="92"/>
      <c r="Q13" s="99"/>
      <c r="R13" s="102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1789</v>
      </c>
      <c r="D14" s="53" t="s">
        <v>166</v>
      </c>
      <c r="E14" s="70"/>
      <c r="F14" s="264" t="s">
        <v>1793</v>
      </c>
      <c r="G14" s="55" t="s">
        <v>1791</v>
      </c>
      <c r="H14" s="50" t="s">
        <v>97</v>
      </c>
      <c r="I14" s="71">
        <v>120.0</v>
      </c>
      <c r="J14" s="58"/>
      <c r="K14" s="72"/>
      <c r="L14" s="90"/>
      <c r="M14" s="61"/>
      <c r="N14" s="84"/>
      <c r="O14" s="85"/>
      <c r="P14" s="105"/>
      <c r="Q14" s="99"/>
      <c r="R14" s="53">
        <v>50.0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1794</v>
      </c>
      <c r="D15" s="53" t="s">
        <v>75</v>
      </c>
      <c r="E15" s="70" t="s">
        <v>1795</v>
      </c>
      <c r="F15" s="264" t="s">
        <v>1796</v>
      </c>
      <c r="G15" s="55" t="s">
        <v>1797</v>
      </c>
      <c r="H15" s="50" t="s">
        <v>97</v>
      </c>
      <c r="I15" s="71"/>
      <c r="J15" s="58">
        <v>127.0</v>
      </c>
      <c r="K15" s="72"/>
      <c r="L15" s="90"/>
      <c r="M15" s="61"/>
      <c r="N15" s="62"/>
      <c r="O15" s="85"/>
      <c r="P15" s="92"/>
      <c r="Q15" s="106"/>
      <c r="R15" s="53">
        <v>50.0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1798</v>
      </c>
      <c r="D16" s="53" t="s">
        <v>75</v>
      </c>
      <c r="E16" s="111" t="s">
        <v>1799</v>
      </c>
      <c r="F16" s="264" t="s">
        <v>1800</v>
      </c>
      <c r="G16" s="55" t="s">
        <v>1801</v>
      </c>
      <c r="H16" s="50" t="s">
        <v>97</v>
      </c>
      <c r="I16" s="71">
        <v>294.0</v>
      </c>
      <c r="J16" s="58"/>
      <c r="K16" s="72"/>
      <c r="L16" s="90"/>
      <c r="M16" s="109"/>
      <c r="N16" s="62"/>
      <c r="O16" s="85"/>
      <c r="P16" s="92"/>
      <c r="Q16" s="99"/>
      <c r="R16" s="53">
        <v>100.0</v>
      </c>
      <c r="S16" s="110" t="s">
        <v>18</v>
      </c>
      <c r="T16" s="82">
        <f>SUM(O7:O79)</f>
        <v>0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1802</v>
      </c>
      <c r="D17" s="53" t="s">
        <v>75</v>
      </c>
      <c r="E17" s="111" t="s">
        <v>1803</v>
      </c>
      <c r="F17" s="264" t="s">
        <v>1804</v>
      </c>
      <c r="G17" s="55" t="s">
        <v>1805</v>
      </c>
      <c r="H17" s="50" t="s">
        <v>97</v>
      </c>
      <c r="I17" s="71"/>
      <c r="J17" s="58">
        <v>294.0</v>
      </c>
      <c r="K17" s="72"/>
      <c r="L17" s="80"/>
      <c r="M17" s="61"/>
      <c r="N17" s="84"/>
      <c r="O17" s="85"/>
      <c r="P17" s="92"/>
      <c r="Q17" s="93"/>
      <c r="R17" s="280">
        <v>294.0</v>
      </c>
      <c r="S17" s="112" t="s">
        <v>19</v>
      </c>
      <c r="T17" s="82">
        <f>SUM(P7:P87)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78"/>
      <c r="C18" s="83" t="s">
        <v>1806</v>
      </c>
      <c r="D18" s="53" t="s">
        <v>130</v>
      </c>
      <c r="E18" s="70" t="s">
        <v>1807</v>
      </c>
      <c r="F18" s="264" t="s">
        <v>1808</v>
      </c>
      <c r="G18" s="55" t="s">
        <v>1809</v>
      </c>
      <c r="H18" s="50" t="s">
        <v>38</v>
      </c>
      <c r="I18" s="71"/>
      <c r="J18" s="79"/>
      <c r="K18" s="72"/>
      <c r="L18" s="90"/>
      <c r="M18" s="61"/>
      <c r="N18" s="62">
        <v>147.0</v>
      </c>
      <c r="O18" s="85"/>
      <c r="P18" s="92"/>
      <c r="Q18" s="99"/>
      <c r="R18" s="53">
        <v>50.0</v>
      </c>
      <c r="S18" s="113" t="s">
        <v>20</v>
      </c>
      <c r="T18" s="114">
        <f>SUM(Q7:Q87)</f>
        <v>0</v>
      </c>
      <c r="U18" s="8"/>
      <c r="V18" s="8"/>
      <c r="W18" s="8"/>
      <c r="X18" s="8"/>
      <c r="Y18" s="8"/>
      <c r="Z18" s="8"/>
    </row>
    <row r="19">
      <c r="A19" s="50" t="s">
        <v>47</v>
      </c>
      <c r="B19" s="51"/>
      <c r="C19" s="83" t="s">
        <v>1810</v>
      </c>
      <c r="D19" s="53" t="s">
        <v>344</v>
      </c>
      <c r="E19" s="70" t="s">
        <v>1811</v>
      </c>
      <c r="F19" s="264" t="s">
        <v>1812</v>
      </c>
      <c r="G19" s="55" t="s">
        <v>1813</v>
      </c>
      <c r="H19" s="50" t="s">
        <v>97</v>
      </c>
      <c r="I19" s="71"/>
      <c r="J19" s="115"/>
      <c r="K19" s="72"/>
      <c r="L19" s="90"/>
      <c r="M19" s="61"/>
      <c r="N19" s="62">
        <v>244.0</v>
      </c>
      <c r="O19" s="85"/>
      <c r="P19" s="92"/>
      <c r="Q19" s="93"/>
      <c r="R19" s="53">
        <v>100.0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41</v>
      </c>
      <c r="B20" s="51"/>
      <c r="C20" s="83" t="s">
        <v>1814</v>
      </c>
      <c r="D20" s="53" t="s">
        <v>49</v>
      </c>
      <c r="E20" s="70"/>
      <c r="F20" s="264" t="s">
        <v>1815</v>
      </c>
      <c r="G20" s="55" t="s">
        <v>1816</v>
      </c>
      <c r="H20" s="50" t="s">
        <v>38</v>
      </c>
      <c r="I20" s="71"/>
      <c r="J20" s="58"/>
      <c r="K20" s="117"/>
      <c r="L20" s="90"/>
      <c r="M20" s="61">
        <v>147.0</v>
      </c>
      <c r="N20" s="74"/>
      <c r="O20" s="75"/>
      <c r="P20" s="92"/>
      <c r="Q20" s="99"/>
      <c r="R20" s="53">
        <v>50.0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1817</v>
      </c>
      <c r="D21" s="53" t="s">
        <v>130</v>
      </c>
      <c r="E21" s="111" t="s">
        <v>1818</v>
      </c>
      <c r="F21" s="264" t="s">
        <v>1819</v>
      </c>
      <c r="G21" s="55" t="s">
        <v>1820</v>
      </c>
      <c r="H21" s="50" t="s">
        <v>38</v>
      </c>
      <c r="I21" s="71">
        <v>147.0</v>
      </c>
      <c r="J21" s="58"/>
      <c r="K21" s="117"/>
      <c r="L21" s="90"/>
      <c r="M21" s="61"/>
      <c r="N21" s="62"/>
      <c r="O21" s="85"/>
      <c r="P21" s="92"/>
      <c r="Q21" s="99"/>
      <c r="R21" s="53">
        <v>50.0</v>
      </c>
      <c r="S21" s="119">
        <f>SUM(F103)</f>
        <v>4212</v>
      </c>
      <c r="T21" s="8"/>
      <c r="U21" s="8"/>
      <c r="V21" s="8"/>
      <c r="W21" s="8"/>
      <c r="X21" s="8"/>
      <c r="Y21" s="8"/>
      <c r="Z21" s="8"/>
    </row>
    <row r="22">
      <c r="A22" s="50" t="s">
        <v>41</v>
      </c>
      <c r="B22" s="51"/>
      <c r="C22" s="83" t="s">
        <v>1821</v>
      </c>
      <c r="D22" s="53" t="s">
        <v>130</v>
      </c>
      <c r="E22" s="70"/>
      <c r="F22" s="264" t="s">
        <v>1822</v>
      </c>
      <c r="G22" s="55" t="s">
        <v>1823</v>
      </c>
      <c r="H22" s="50" t="s">
        <v>38</v>
      </c>
      <c r="I22" s="71"/>
      <c r="J22" s="58"/>
      <c r="K22" s="72"/>
      <c r="L22" s="120"/>
      <c r="M22" s="61">
        <v>147.0</v>
      </c>
      <c r="N22" s="62"/>
      <c r="O22" s="85"/>
      <c r="P22" s="92"/>
      <c r="Q22" s="99"/>
      <c r="R22" s="53">
        <v>50.0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1824</v>
      </c>
      <c r="D23" s="53" t="s">
        <v>67</v>
      </c>
      <c r="E23" s="70" t="s">
        <v>1246</v>
      </c>
      <c r="F23" s="264" t="s">
        <v>1825</v>
      </c>
      <c r="G23" s="54" t="s">
        <v>1826</v>
      </c>
      <c r="H23" s="50" t="s">
        <v>61</v>
      </c>
      <c r="I23" s="71"/>
      <c r="J23" s="58">
        <v>244.0</v>
      </c>
      <c r="K23" s="72"/>
      <c r="L23" s="120"/>
      <c r="M23" s="61"/>
      <c r="N23" s="62"/>
      <c r="O23" s="85"/>
      <c r="P23" s="92"/>
      <c r="Q23" s="99"/>
      <c r="R23" s="53">
        <v>100.0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1827</v>
      </c>
      <c r="D24" s="53" t="s">
        <v>130</v>
      </c>
      <c r="E24" s="70"/>
      <c r="F24" s="264" t="s">
        <v>1828</v>
      </c>
      <c r="G24" s="55" t="s">
        <v>1829</v>
      </c>
      <c r="H24" s="50" t="s">
        <v>38</v>
      </c>
      <c r="I24" s="71"/>
      <c r="J24" s="58">
        <v>244.0</v>
      </c>
      <c r="K24" s="72"/>
      <c r="L24" s="80"/>
      <c r="M24" s="61"/>
      <c r="N24" s="62"/>
      <c r="O24" s="121"/>
      <c r="P24" s="92"/>
      <c r="Q24" s="93"/>
      <c r="R24" s="53">
        <v>50.0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47</v>
      </c>
      <c r="B25" s="51"/>
      <c r="C25" s="83" t="s">
        <v>1830</v>
      </c>
      <c r="D25" s="53" t="s">
        <v>130</v>
      </c>
      <c r="E25" s="70" t="s">
        <v>1831</v>
      </c>
      <c r="F25" s="264" t="s">
        <v>1832</v>
      </c>
      <c r="G25" s="55" t="s">
        <v>1833</v>
      </c>
      <c r="H25" s="50" t="s">
        <v>38</v>
      </c>
      <c r="I25" s="71"/>
      <c r="J25" s="58"/>
      <c r="K25" s="72"/>
      <c r="L25" s="90"/>
      <c r="M25" s="122"/>
      <c r="N25" s="62">
        <v>294.0</v>
      </c>
      <c r="O25" s="75"/>
      <c r="P25" s="92"/>
      <c r="Q25" s="123"/>
      <c r="R25" s="53">
        <v>100.0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1834</v>
      </c>
      <c r="D26" s="53" t="s">
        <v>75</v>
      </c>
      <c r="E26" s="70" t="s">
        <v>1835</v>
      </c>
      <c r="F26" s="264" t="s">
        <v>1836</v>
      </c>
      <c r="G26" s="55" t="s">
        <v>1837</v>
      </c>
      <c r="H26" s="50" t="s">
        <v>97</v>
      </c>
      <c r="I26" s="57">
        <v>294.0</v>
      </c>
      <c r="J26" s="58"/>
      <c r="K26" s="72"/>
      <c r="L26" s="80"/>
      <c r="M26" s="61"/>
      <c r="N26" s="62"/>
      <c r="O26" s="85"/>
      <c r="P26" s="105"/>
      <c r="Q26" s="99"/>
      <c r="R26" s="53">
        <v>100.0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51"/>
      <c r="C27" s="132" t="s">
        <v>1838</v>
      </c>
      <c r="D27" s="53" t="s">
        <v>28</v>
      </c>
      <c r="E27" s="70" t="s">
        <v>1839</v>
      </c>
      <c r="F27" s="264" t="s">
        <v>1840</v>
      </c>
      <c r="G27" s="55" t="s">
        <v>1841</v>
      </c>
      <c r="H27" s="50" t="s">
        <v>61</v>
      </c>
      <c r="I27" s="71"/>
      <c r="J27" s="79"/>
      <c r="K27" s="59"/>
      <c r="L27" s="80"/>
      <c r="M27" s="125"/>
      <c r="N27" s="62">
        <v>147.0</v>
      </c>
      <c r="O27" s="85"/>
      <c r="P27" s="105"/>
      <c r="Q27" s="93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/>
      <c r="B28" s="78"/>
      <c r="C28" s="87"/>
      <c r="D28" s="88"/>
      <c r="E28" s="70"/>
      <c r="F28" s="54"/>
      <c r="G28" s="55"/>
      <c r="H28" s="50"/>
      <c r="I28" s="57"/>
      <c r="J28" s="58"/>
      <c r="K28" s="126"/>
      <c r="L28" s="80"/>
      <c r="M28" s="125"/>
      <c r="N28" s="74"/>
      <c r="O28" s="85"/>
      <c r="P28" s="105"/>
      <c r="Q28" s="93"/>
      <c r="R28" s="53"/>
      <c r="S28" s="8"/>
      <c r="T28" s="8"/>
      <c r="U28" s="8"/>
      <c r="V28" s="8"/>
      <c r="W28" s="8"/>
      <c r="X28" s="8"/>
      <c r="Y28" s="8"/>
      <c r="Z28" s="8"/>
    </row>
    <row r="29">
      <c r="A29" s="50"/>
      <c r="B29" s="78"/>
      <c r="C29" s="87"/>
      <c r="D29" s="53"/>
      <c r="E29" s="70"/>
      <c r="F29" s="54"/>
      <c r="G29" s="55"/>
      <c r="H29" s="56"/>
      <c r="I29" s="127"/>
      <c r="J29" s="58"/>
      <c r="K29" s="117"/>
      <c r="L29" s="90"/>
      <c r="M29" s="61"/>
      <c r="N29" s="62"/>
      <c r="O29" s="85"/>
      <c r="P29" s="105"/>
      <c r="Q29" s="128"/>
      <c r="R29" s="53"/>
      <c r="S29" s="8"/>
      <c r="T29" s="8"/>
      <c r="U29" s="8"/>
      <c r="V29" s="8"/>
      <c r="W29" s="8"/>
      <c r="X29" s="8"/>
      <c r="Y29" s="8"/>
      <c r="Z29" s="8"/>
    </row>
    <row r="30">
      <c r="A30" s="50"/>
      <c r="B30" s="78"/>
      <c r="C30" s="87"/>
      <c r="D30" s="53"/>
      <c r="E30" s="70"/>
      <c r="F30" s="54"/>
      <c r="G30" s="55"/>
      <c r="H30" s="50"/>
      <c r="I30" s="127"/>
      <c r="J30" s="58"/>
      <c r="K30" s="72"/>
      <c r="L30" s="120"/>
      <c r="M30" s="61"/>
      <c r="N30" s="62"/>
      <c r="O30" s="75"/>
      <c r="P30" s="92"/>
      <c r="Q30" s="129"/>
      <c r="R30" s="53"/>
      <c r="S30" s="8"/>
      <c r="T30" s="8"/>
      <c r="U30" s="8"/>
      <c r="V30" s="8"/>
      <c r="W30" s="8"/>
      <c r="X30" s="8"/>
      <c r="Y30" s="8"/>
      <c r="Z30" s="8"/>
    </row>
    <row r="31">
      <c r="A31" s="50"/>
      <c r="B31" s="78"/>
      <c r="C31" s="69"/>
      <c r="D31" s="53"/>
      <c r="E31" s="70"/>
      <c r="F31" s="54"/>
      <c r="G31" s="55"/>
      <c r="H31" s="50"/>
      <c r="I31" s="71"/>
      <c r="J31" s="58"/>
      <c r="K31" s="72"/>
      <c r="L31" s="90"/>
      <c r="M31" s="122"/>
      <c r="N31" s="62"/>
      <c r="O31" s="85"/>
      <c r="P31" s="92"/>
      <c r="Q31" s="129"/>
      <c r="R31" s="53"/>
      <c r="S31" s="8"/>
      <c r="T31" s="8"/>
      <c r="U31" s="8"/>
      <c r="V31" s="8"/>
      <c r="W31" s="8"/>
      <c r="X31" s="8"/>
      <c r="Y31" s="8"/>
      <c r="Z31" s="8"/>
    </row>
    <row r="32">
      <c r="A32" s="50"/>
      <c r="B32" s="51"/>
      <c r="C32" s="52"/>
      <c r="D32" s="88"/>
      <c r="E32" s="70"/>
      <c r="F32" s="54"/>
      <c r="G32" s="55"/>
      <c r="H32" s="56"/>
      <c r="I32" s="71"/>
      <c r="J32" s="79"/>
      <c r="K32" s="72"/>
      <c r="L32" s="90"/>
      <c r="M32" s="61"/>
      <c r="N32" s="62"/>
      <c r="O32" s="130"/>
      <c r="P32" s="131"/>
      <c r="Q32" s="129"/>
      <c r="R32" s="53"/>
      <c r="S32" s="8"/>
      <c r="T32" s="8"/>
      <c r="U32" s="8"/>
      <c r="V32" s="8"/>
      <c r="W32" s="8"/>
      <c r="X32" s="8"/>
      <c r="Y32" s="8"/>
      <c r="Z32" s="8"/>
    </row>
    <row r="33">
      <c r="A33" s="50"/>
      <c r="B33" s="132"/>
      <c r="C33" s="69"/>
      <c r="D33" s="53"/>
      <c r="E33" s="70"/>
      <c r="F33" s="54"/>
      <c r="G33" s="55"/>
      <c r="H33" s="56"/>
      <c r="I33" s="71"/>
      <c r="J33" s="58"/>
      <c r="K33" s="72"/>
      <c r="L33" s="80"/>
      <c r="M33" s="61"/>
      <c r="N33" s="84"/>
      <c r="O33" s="130"/>
      <c r="P33" s="131"/>
      <c r="Q33" s="129"/>
      <c r="R33" s="53"/>
      <c r="S33" s="8"/>
      <c r="T33" s="8"/>
      <c r="U33" s="8"/>
      <c r="V33" s="8"/>
      <c r="W33" s="8"/>
      <c r="X33" s="8"/>
      <c r="Y33" s="8"/>
      <c r="Z33" s="8"/>
    </row>
    <row r="34">
      <c r="A34" s="50"/>
      <c r="B34" s="51"/>
      <c r="C34" s="69"/>
      <c r="D34" s="88"/>
      <c r="E34" s="133"/>
      <c r="F34" s="134"/>
      <c r="G34" s="55"/>
      <c r="H34" s="56"/>
      <c r="I34" s="71"/>
      <c r="J34" s="58"/>
      <c r="K34" s="135"/>
      <c r="L34" s="90"/>
      <c r="M34" s="61"/>
      <c r="N34" s="62"/>
      <c r="O34" s="130"/>
      <c r="P34" s="131"/>
      <c r="Q34" s="128"/>
      <c r="R34" s="53"/>
      <c r="S34" s="8"/>
      <c r="T34" s="8"/>
      <c r="U34" s="8"/>
      <c r="V34" s="8"/>
      <c r="W34" s="8"/>
      <c r="X34" s="8"/>
      <c r="Y34" s="8"/>
      <c r="Z34" s="8"/>
    </row>
    <row r="35">
      <c r="A35" s="50"/>
      <c r="B35" s="136"/>
      <c r="C35" s="83"/>
      <c r="D35" s="53"/>
      <c r="E35" s="70"/>
      <c r="F35" s="54"/>
      <c r="G35" s="55"/>
      <c r="H35" s="56"/>
      <c r="I35" s="71"/>
      <c r="J35" s="58"/>
      <c r="K35" s="135"/>
      <c r="L35" s="90"/>
      <c r="M35" s="61"/>
      <c r="N35" s="62"/>
      <c r="O35" s="130"/>
      <c r="P35" s="131"/>
      <c r="Q35" s="129"/>
      <c r="R35" s="53"/>
      <c r="S35" s="8"/>
      <c r="T35" s="8"/>
      <c r="U35" s="8"/>
      <c r="V35" s="8"/>
      <c r="W35" s="8"/>
      <c r="X35" s="8"/>
      <c r="Y35" s="8"/>
      <c r="Z35" s="8"/>
    </row>
    <row r="36">
      <c r="A36" s="50"/>
      <c r="B36" s="51"/>
      <c r="C36" s="137"/>
      <c r="D36" s="53"/>
      <c r="E36" s="108"/>
      <c r="F36" s="54"/>
      <c r="G36" s="55"/>
      <c r="H36" s="50"/>
      <c r="I36" s="71"/>
      <c r="J36" s="58"/>
      <c r="K36" s="117"/>
      <c r="L36" s="90"/>
      <c r="M36" s="61"/>
      <c r="N36" s="74"/>
      <c r="O36" s="130"/>
      <c r="P36" s="138"/>
      <c r="Q36" s="129"/>
      <c r="R36" s="53"/>
      <c r="S36" s="8"/>
      <c r="T36" s="8"/>
      <c r="U36" s="8"/>
      <c r="V36" s="8"/>
      <c r="W36" s="8"/>
      <c r="X36" s="8"/>
      <c r="Y36" s="8"/>
      <c r="Z36" s="8"/>
    </row>
    <row r="37">
      <c r="A37" s="50"/>
      <c r="B37" s="51"/>
      <c r="C37" s="139"/>
      <c r="D37" s="88"/>
      <c r="E37" s="70"/>
      <c r="F37" s="54"/>
      <c r="G37" s="54"/>
      <c r="H37" s="56"/>
      <c r="I37" s="71"/>
      <c r="J37" s="58"/>
      <c r="K37" s="59"/>
      <c r="L37" s="90"/>
      <c r="M37" s="61"/>
      <c r="N37" s="84"/>
      <c r="O37" s="130"/>
      <c r="P37" s="131"/>
      <c r="Q37" s="129"/>
      <c r="R37" s="53"/>
      <c r="S37" s="8"/>
      <c r="T37" s="8"/>
      <c r="U37" s="8"/>
      <c r="V37" s="8"/>
      <c r="W37" s="8"/>
      <c r="X37" s="8"/>
      <c r="Y37" s="8"/>
      <c r="Z37" s="8"/>
    </row>
    <row r="38">
      <c r="A38" s="50"/>
      <c r="B38" s="78"/>
      <c r="C38" s="139"/>
      <c r="D38" s="88"/>
      <c r="E38" s="70"/>
      <c r="F38" s="54"/>
      <c r="G38" s="54"/>
      <c r="H38" s="56"/>
      <c r="I38" s="57"/>
      <c r="J38" s="58"/>
      <c r="K38" s="72"/>
      <c r="L38" s="90"/>
      <c r="M38" s="61"/>
      <c r="N38" s="62"/>
      <c r="O38" s="130"/>
      <c r="P38" s="131"/>
      <c r="Q38" s="128"/>
      <c r="R38" s="53"/>
      <c r="S38" s="8"/>
      <c r="T38" s="8"/>
      <c r="U38" s="8"/>
      <c r="V38" s="8"/>
      <c r="W38" s="8"/>
      <c r="X38" s="8"/>
      <c r="Y38" s="8"/>
      <c r="Z38" s="8"/>
    </row>
    <row r="39">
      <c r="A39" s="50"/>
      <c r="B39" s="78"/>
      <c r="C39" s="52"/>
      <c r="D39" s="53"/>
      <c r="E39" s="70"/>
      <c r="F39" s="140"/>
      <c r="G39" s="54"/>
      <c r="H39" s="56"/>
      <c r="I39" s="57"/>
      <c r="J39" s="58"/>
      <c r="K39" s="72"/>
      <c r="L39" s="90"/>
      <c r="M39" s="61"/>
      <c r="N39" s="62"/>
      <c r="O39" s="141"/>
      <c r="P39" s="131"/>
      <c r="Q39" s="128"/>
      <c r="R39" s="53"/>
      <c r="S39" s="8"/>
      <c r="T39" s="8"/>
      <c r="U39" s="8"/>
      <c r="V39" s="8"/>
      <c r="W39" s="8"/>
      <c r="X39" s="8"/>
      <c r="Y39" s="8"/>
      <c r="Z39" s="8"/>
    </row>
    <row r="40">
      <c r="A40" s="50"/>
      <c r="B40" s="78"/>
      <c r="C40" s="52"/>
      <c r="D40" s="53"/>
      <c r="E40" s="70"/>
      <c r="F40" s="142"/>
      <c r="G40" s="55"/>
      <c r="H40" s="50"/>
      <c r="I40" s="71"/>
      <c r="J40" s="58"/>
      <c r="K40" s="72"/>
      <c r="L40" s="80"/>
      <c r="M40" s="61"/>
      <c r="N40" s="74"/>
      <c r="O40" s="130"/>
      <c r="P40" s="131"/>
      <c r="Q40" s="128"/>
      <c r="R40" s="53"/>
      <c r="S40" s="8"/>
      <c r="T40" s="8"/>
      <c r="U40" s="8"/>
      <c r="V40" s="8"/>
      <c r="W40" s="8"/>
      <c r="X40" s="8"/>
      <c r="Y40" s="8"/>
      <c r="Z40" s="8"/>
    </row>
    <row r="41">
      <c r="A41" s="50"/>
      <c r="B41" s="51"/>
      <c r="C41" s="69"/>
      <c r="D41" s="53"/>
      <c r="E41" s="70"/>
      <c r="F41" s="54"/>
      <c r="G41" s="55"/>
      <c r="H41" s="56"/>
      <c r="I41" s="71"/>
      <c r="J41" s="58"/>
      <c r="K41" s="72"/>
      <c r="L41" s="90"/>
      <c r="M41" s="61"/>
      <c r="N41" s="143"/>
      <c r="O41" s="130"/>
      <c r="P41" s="131"/>
      <c r="Q41" s="129"/>
      <c r="R41" s="53"/>
      <c r="S41" s="8"/>
      <c r="T41" s="8"/>
      <c r="U41" s="8"/>
      <c r="V41" s="8"/>
      <c r="W41" s="8"/>
      <c r="X41" s="8"/>
      <c r="Y41" s="8"/>
      <c r="Z41" s="8"/>
    </row>
    <row r="42">
      <c r="A42" s="50"/>
      <c r="B42" s="51"/>
      <c r="C42" s="52"/>
      <c r="D42" s="53"/>
      <c r="E42" s="70"/>
      <c r="F42" s="54"/>
      <c r="G42" s="53"/>
      <c r="H42" s="56"/>
      <c r="I42" s="127"/>
      <c r="J42" s="58"/>
      <c r="K42" s="72"/>
      <c r="L42" s="90"/>
      <c r="M42" s="61"/>
      <c r="N42" s="62"/>
      <c r="O42" s="130"/>
      <c r="P42" s="131"/>
      <c r="Q42" s="128"/>
      <c r="R42" s="53"/>
      <c r="S42" s="8"/>
      <c r="T42" s="8"/>
      <c r="U42" s="8"/>
      <c r="V42" s="8"/>
      <c r="W42" s="8"/>
      <c r="X42" s="8"/>
      <c r="Y42" s="8"/>
      <c r="Z42" s="8"/>
    </row>
    <row r="43">
      <c r="A43" s="50"/>
      <c r="B43" s="51"/>
      <c r="C43" s="87"/>
      <c r="D43" s="88"/>
      <c r="E43" s="70"/>
      <c r="F43" s="54"/>
      <c r="G43" s="55"/>
      <c r="H43" s="56"/>
      <c r="I43" s="71"/>
      <c r="J43" s="58"/>
      <c r="K43" s="59"/>
      <c r="L43" s="144"/>
      <c r="M43" s="122"/>
      <c r="N43" s="62"/>
      <c r="O43" s="130"/>
      <c r="P43" s="131"/>
      <c r="Q43" s="129"/>
      <c r="R43" s="53"/>
      <c r="S43" s="8"/>
      <c r="T43" s="8"/>
      <c r="U43" s="8"/>
      <c r="V43" s="8"/>
      <c r="W43" s="8"/>
      <c r="X43" s="8"/>
      <c r="Y43" s="8"/>
      <c r="Z43" s="8"/>
    </row>
    <row r="44">
      <c r="A44" s="50"/>
      <c r="B44" s="51"/>
      <c r="C44" s="52"/>
      <c r="D44" s="53"/>
      <c r="E44" s="70"/>
      <c r="F44" s="54"/>
      <c r="G44" s="55"/>
      <c r="H44" s="56"/>
      <c r="I44" s="71"/>
      <c r="J44" s="89"/>
      <c r="K44" s="72"/>
      <c r="L44" s="145"/>
      <c r="M44" s="61"/>
      <c r="N44" s="62"/>
      <c r="O44" s="130"/>
      <c r="P44" s="131"/>
      <c r="Q44" s="129"/>
      <c r="R44" s="53"/>
      <c r="S44" s="8"/>
      <c r="T44" s="8"/>
      <c r="U44" s="8"/>
      <c r="V44" s="8"/>
      <c r="W44" s="8"/>
      <c r="X44" s="8"/>
      <c r="Y44" s="8"/>
      <c r="Z44" s="8"/>
    </row>
    <row r="45">
      <c r="A45" s="50"/>
      <c r="B45" s="78"/>
      <c r="C45" s="146"/>
      <c r="D45" s="88"/>
      <c r="E45" s="70"/>
      <c r="F45" s="147"/>
      <c r="G45" s="142"/>
      <c r="H45" s="56"/>
      <c r="I45" s="148"/>
      <c r="J45" s="58"/>
      <c r="K45" s="72"/>
      <c r="L45" s="144"/>
      <c r="M45" s="61"/>
      <c r="N45" s="62"/>
      <c r="O45" s="130"/>
      <c r="P45" s="138"/>
      <c r="Q45" s="129"/>
      <c r="R45" s="53"/>
      <c r="S45" s="8"/>
      <c r="T45" s="8"/>
      <c r="U45" s="8"/>
      <c r="V45" s="8"/>
      <c r="W45" s="8"/>
      <c r="X45" s="8"/>
      <c r="Y45" s="8"/>
      <c r="Z45" s="8"/>
    </row>
    <row r="46">
      <c r="A46" s="50"/>
      <c r="B46" s="78"/>
      <c r="C46" s="87"/>
      <c r="D46" s="53"/>
      <c r="E46" s="111"/>
      <c r="F46" s="54"/>
      <c r="G46" s="55"/>
      <c r="H46" s="50"/>
      <c r="I46" s="71"/>
      <c r="J46" s="58"/>
      <c r="K46" s="72"/>
      <c r="L46" s="149"/>
      <c r="M46" s="61"/>
      <c r="N46" s="62"/>
      <c r="O46" s="130"/>
      <c r="P46" s="138"/>
      <c r="Q46" s="99"/>
      <c r="R46" s="53"/>
      <c r="S46" s="8"/>
      <c r="T46" s="8"/>
      <c r="U46" s="8"/>
      <c r="V46" s="8"/>
      <c r="W46" s="8"/>
      <c r="X46" s="8"/>
      <c r="Y46" s="8"/>
      <c r="Z46" s="8"/>
    </row>
    <row r="47">
      <c r="A47" s="50"/>
      <c r="B47" s="51"/>
      <c r="C47" s="87"/>
      <c r="D47" s="88"/>
      <c r="E47" s="111"/>
      <c r="F47" s="54"/>
      <c r="G47" s="55"/>
      <c r="H47" s="50"/>
      <c r="I47" s="57"/>
      <c r="J47" s="58"/>
      <c r="K47" s="72"/>
      <c r="L47" s="150"/>
      <c r="M47" s="125"/>
      <c r="N47" s="62"/>
      <c r="O47" s="141"/>
      <c r="P47" s="131"/>
      <c r="Q47" s="99"/>
      <c r="R47" s="53"/>
      <c r="S47" s="8"/>
      <c r="T47" s="8"/>
      <c r="U47" s="8"/>
      <c r="V47" s="8"/>
      <c r="W47" s="8"/>
      <c r="X47" s="8"/>
      <c r="Y47" s="8"/>
      <c r="Z47" s="8"/>
    </row>
    <row r="48">
      <c r="A48" s="50"/>
      <c r="B48" s="51"/>
      <c r="C48" s="151"/>
      <c r="D48" s="88"/>
      <c r="E48" s="70"/>
      <c r="F48" s="54"/>
      <c r="G48" s="55"/>
      <c r="H48" s="50"/>
      <c r="I48" s="71"/>
      <c r="J48" s="89"/>
      <c r="K48" s="72"/>
      <c r="L48" s="150"/>
      <c r="M48" s="61"/>
      <c r="N48" s="62"/>
      <c r="O48" s="130"/>
      <c r="P48" s="131"/>
      <c r="Q48" s="93"/>
      <c r="R48" s="53"/>
      <c r="S48" s="8"/>
      <c r="T48" s="8"/>
      <c r="U48" s="8"/>
      <c r="V48" s="8"/>
      <c r="W48" s="8"/>
      <c r="X48" s="8"/>
      <c r="Y48" s="8"/>
      <c r="Z48" s="8"/>
    </row>
    <row r="49">
      <c r="A49" s="50"/>
      <c r="B49" s="51"/>
      <c r="C49" s="52"/>
      <c r="D49" s="88"/>
      <c r="E49" s="70"/>
      <c r="F49" s="152"/>
      <c r="G49" s="55"/>
      <c r="H49" s="56"/>
      <c r="I49" s="71"/>
      <c r="J49" s="58"/>
      <c r="K49" s="135"/>
      <c r="L49" s="150"/>
      <c r="M49" s="61"/>
      <c r="N49" s="74"/>
      <c r="O49" s="153"/>
      <c r="P49" s="154"/>
      <c r="Q49" s="99"/>
      <c r="R49" s="53"/>
      <c r="S49" s="8"/>
      <c r="T49" s="8"/>
      <c r="U49" s="8"/>
      <c r="V49" s="8"/>
      <c r="W49" s="8"/>
      <c r="X49" s="8"/>
      <c r="Y49" s="8"/>
      <c r="Z49" s="8"/>
    </row>
    <row r="50">
      <c r="A50" s="50"/>
      <c r="B50" s="78"/>
      <c r="C50" s="52"/>
      <c r="D50" s="88"/>
      <c r="E50" s="108"/>
      <c r="F50" s="54"/>
      <c r="G50" s="54"/>
      <c r="H50" s="56"/>
      <c r="I50" s="71"/>
      <c r="J50" s="58"/>
      <c r="K50" s="155"/>
      <c r="L50" s="150"/>
      <c r="M50" s="61"/>
      <c r="N50" s="62"/>
      <c r="O50" s="153"/>
      <c r="P50" s="156"/>
      <c r="Q50" s="128"/>
      <c r="R50" s="53"/>
      <c r="S50" s="8"/>
      <c r="T50" s="8"/>
      <c r="U50" s="8"/>
      <c r="V50" s="8"/>
      <c r="W50" s="8"/>
      <c r="X50" s="8"/>
      <c r="Y50" s="8"/>
      <c r="Z50" s="8"/>
    </row>
    <row r="51">
      <c r="A51" s="50"/>
      <c r="B51" s="51"/>
      <c r="C51" s="52"/>
      <c r="D51" s="88"/>
      <c r="E51" s="70"/>
      <c r="F51" s="54"/>
      <c r="G51" s="54"/>
      <c r="H51" s="56"/>
      <c r="I51" s="71"/>
      <c r="J51" s="58"/>
      <c r="K51" s="155"/>
      <c r="L51" s="150"/>
      <c r="M51" s="61"/>
      <c r="N51" s="84"/>
      <c r="O51" s="153"/>
      <c r="P51" s="156"/>
      <c r="Q51" s="129"/>
      <c r="R51" s="53"/>
      <c r="S51" s="8"/>
      <c r="T51" s="8"/>
      <c r="U51" s="8"/>
      <c r="V51" s="8"/>
      <c r="W51" s="8"/>
      <c r="X51" s="8"/>
      <c r="Y51" s="8"/>
      <c r="Z51" s="8"/>
    </row>
    <row r="52">
      <c r="A52" s="50"/>
      <c r="B52" s="51"/>
      <c r="C52" s="137"/>
      <c r="D52" s="53"/>
      <c r="E52" s="54"/>
      <c r="F52" s="54"/>
      <c r="G52" s="101"/>
      <c r="H52" s="50"/>
      <c r="I52" s="57"/>
      <c r="J52" s="58"/>
      <c r="K52" s="155"/>
      <c r="L52" s="150"/>
      <c r="M52" s="61"/>
      <c r="N52" s="74"/>
      <c r="O52" s="157"/>
      <c r="P52" s="156"/>
      <c r="Q52" s="129"/>
      <c r="R52" s="53"/>
      <c r="S52" s="8"/>
      <c r="T52" s="8"/>
      <c r="U52" s="8"/>
      <c r="V52" s="8"/>
      <c r="W52" s="8"/>
      <c r="X52" s="8"/>
      <c r="Y52" s="8"/>
      <c r="Z52" s="8"/>
    </row>
    <row r="53">
      <c r="A53" s="50"/>
      <c r="B53" s="51"/>
      <c r="C53" s="158"/>
      <c r="D53" s="88"/>
      <c r="E53" s="70"/>
      <c r="F53" s="54"/>
      <c r="G53" s="55"/>
      <c r="H53" s="56"/>
      <c r="I53" s="57"/>
      <c r="J53" s="58"/>
      <c r="K53" s="159"/>
      <c r="L53" s="150"/>
      <c r="M53" s="160"/>
      <c r="N53" s="74"/>
      <c r="O53" s="153"/>
      <c r="P53" s="156"/>
      <c r="Q53" s="129"/>
      <c r="R53" s="53"/>
      <c r="S53" s="8"/>
      <c r="T53" s="8"/>
      <c r="U53" s="8"/>
      <c r="V53" s="8"/>
      <c r="W53" s="8"/>
      <c r="X53" s="8"/>
      <c r="Y53" s="8"/>
      <c r="Z53" s="8"/>
    </row>
    <row r="54">
      <c r="A54" s="50"/>
      <c r="B54" s="51"/>
      <c r="C54" s="78"/>
      <c r="D54" s="88"/>
      <c r="E54" s="54"/>
      <c r="F54" s="54"/>
      <c r="G54" s="55"/>
      <c r="H54" s="56"/>
      <c r="I54" s="71"/>
      <c r="J54" s="89"/>
      <c r="K54" s="155"/>
      <c r="L54" s="161"/>
      <c r="M54" s="160"/>
      <c r="N54" s="62"/>
      <c r="O54" s="153"/>
      <c r="P54" s="156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0"/>
      <c r="B55" s="51"/>
      <c r="C55" s="51"/>
      <c r="D55" s="88"/>
      <c r="E55" s="54"/>
      <c r="F55" s="101"/>
      <c r="G55" s="55"/>
      <c r="H55" s="56"/>
      <c r="I55" s="148"/>
      <c r="J55" s="58"/>
      <c r="K55" s="155"/>
      <c r="L55" s="150"/>
      <c r="M55" s="160"/>
      <c r="N55" s="74"/>
      <c r="O55" s="153"/>
      <c r="P55" s="154"/>
      <c r="Q55" s="129"/>
      <c r="R55" s="53"/>
      <c r="S55" s="8"/>
      <c r="T55" s="8"/>
      <c r="U55" s="8"/>
      <c r="V55" s="8"/>
      <c r="W55" s="8"/>
      <c r="X55" s="8"/>
      <c r="Y55" s="8"/>
      <c r="Z55" s="8"/>
    </row>
    <row r="56">
      <c r="A56" s="50"/>
      <c r="B56" s="51"/>
      <c r="C56" s="51"/>
      <c r="D56" s="162"/>
      <c r="E56" s="163"/>
      <c r="F56" s="54"/>
      <c r="G56" s="55"/>
      <c r="H56" s="56"/>
      <c r="I56" s="71"/>
      <c r="J56" s="164"/>
      <c r="K56" s="155"/>
      <c r="L56" s="161"/>
      <c r="M56" s="160"/>
      <c r="N56" s="62"/>
      <c r="O56" s="157"/>
      <c r="P56" s="156"/>
      <c r="Q56" s="129"/>
      <c r="R56" s="66"/>
      <c r="S56" s="8"/>
      <c r="T56" s="8"/>
      <c r="U56" s="8"/>
      <c r="V56" s="8"/>
      <c r="W56" s="8"/>
      <c r="X56" s="8"/>
      <c r="Y56" s="8"/>
      <c r="Z56" s="8"/>
    </row>
    <row r="57">
      <c r="A57" s="50"/>
      <c r="B57" s="51"/>
      <c r="C57" s="51"/>
      <c r="D57" s="23"/>
      <c r="E57" s="54"/>
      <c r="F57" s="165"/>
      <c r="G57" s="55"/>
      <c r="H57" s="56"/>
      <c r="I57" s="71"/>
      <c r="J57" s="58"/>
      <c r="K57" s="155"/>
      <c r="L57" s="166"/>
      <c r="M57" s="160"/>
      <c r="N57" s="62"/>
      <c r="O57" s="157"/>
      <c r="P57" s="156"/>
      <c r="Q57" s="129"/>
      <c r="R57" s="53"/>
      <c r="S57" s="8"/>
      <c r="T57" s="8"/>
      <c r="U57" s="8"/>
      <c r="V57" s="8"/>
      <c r="W57" s="8"/>
      <c r="X57" s="8"/>
      <c r="Y57" s="8"/>
      <c r="Z57" s="8"/>
    </row>
    <row r="58">
      <c r="A58" s="50"/>
      <c r="B58" s="51"/>
      <c r="C58" s="51"/>
      <c r="D58" s="23"/>
      <c r="E58" s="54"/>
      <c r="F58" s="54"/>
      <c r="G58" s="55"/>
      <c r="H58" s="56"/>
      <c r="I58" s="167"/>
      <c r="J58" s="58"/>
      <c r="K58" s="155"/>
      <c r="L58" s="150"/>
      <c r="M58" s="160"/>
      <c r="N58" s="143"/>
      <c r="O58" s="157"/>
      <c r="P58" s="156"/>
      <c r="Q58" s="129"/>
      <c r="R58" s="53"/>
      <c r="S58" s="8"/>
      <c r="T58" s="8"/>
      <c r="U58" s="8"/>
      <c r="V58" s="8"/>
      <c r="W58" s="8"/>
      <c r="X58" s="8"/>
      <c r="Y58" s="8"/>
      <c r="Z58" s="8"/>
    </row>
    <row r="59">
      <c r="A59" s="50"/>
      <c r="B59" s="51"/>
      <c r="C59" s="51"/>
      <c r="D59" s="23"/>
      <c r="E59" s="54"/>
      <c r="F59" s="54"/>
      <c r="G59" s="55"/>
      <c r="H59" s="56"/>
      <c r="I59" s="168"/>
      <c r="J59" s="58"/>
      <c r="K59" s="155"/>
      <c r="L59" s="161"/>
      <c r="M59" s="169"/>
      <c r="N59" s="143"/>
      <c r="O59" s="157"/>
      <c r="P59" s="156"/>
      <c r="Q59" s="129"/>
      <c r="R59" s="53"/>
      <c r="S59" s="8"/>
      <c r="T59" s="8"/>
      <c r="U59" s="8"/>
      <c r="V59" s="8"/>
      <c r="W59" s="8"/>
      <c r="X59" s="8"/>
      <c r="Y59" s="8"/>
      <c r="Z59" s="8"/>
    </row>
    <row r="60">
      <c r="A60" s="50"/>
      <c r="B60" s="51"/>
      <c r="C60" s="51"/>
      <c r="D60" s="23"/>
      <c r="E60" s="54"/>
      <c r="F60" s="54"/>
      <c r="G60" s="55"/>
      <c r="H60" s="56"/>
      <c r="I60" s="167"/>
      <c r="J60" s="58"/>
      <c r="K60" s="170"/>
      <c r="L60" s="161"/>
      <c r="M60" s="160"/>
      <c r="N60" s="62"/>
      <c r="O60" s="153"/>
      <c r="P60" s="156"/>
      <c r="Q60" s="129"/>
      <c r="R60" s="53"/>
      <c r="S60" s="8"/>
      <c r="T60" s="8"/>
      <c r="U60" s="8"/>
      <c r="V60" s="8"/>
      <c r="W60" s="8"/>
      <c r="X60" s="8"/>
      <c r="Y60" s="8"/>
      <c r="Z60" s="8"/>
    </row>
    <row r="61">
      <c r="A61" s="50"/>
      <c r="B61" s="51"/>
      <c r="C61" s="132"/>
      <c r="D61" s="23"/>
      <c r="E61" s="54"/>
      <c r="F61" s="54"/>
      <c r="G61" s="55"/>
      <c r="H61" s="56"/>
      <c r="I61" s="167"/>
      <c r="J61" s="58"/>
      <c r="K61" s="155"/>
      <c r="L61" s="166"/>
      <c r="M61" s="160"/>
      <c r="N61" s="74"/>
      <c r="O61" s="153"/>
      <c r="P61" s="156"/>
      <c r="Q61" s="129"/>
      <c r="R61" s="53"/>
      <c r="S61" s="8"/>
      <c r="T61" s="8"/>
      <c r="U61" s="8"/>
      <c r="V61" s="8"/>
      <c r="W61" s="8"/>
      <c r="X61" s="8"/>
      <c r="Y61" s="8"/>
      <c r="Z61" s="8"/>
    </row>
    <row r="62">
      <c r="A62" s="50"/>
      <c r="B62" s="78"/>
      <c r="C62" s="51"/>
      <c r="D62" s="23"/>
      <c r="E62" s="54"/>
      <c r="F62" s="54"/>
      <c r="G62" s="55"/>
      <c r="H62" s="56"/>
      <c r="I62" s="167"/>
      <c r="J62" s="58"/>
      <c r="K62" s="155"/>
      <c r="L62" s="161"/>
      <c r="M62" s="160"/>
      <c r="N62" s="74"/>
      <c r="O62" s="153"/>
      <c r="P62" s="156"/>
      <c r="Q62" s="129"/>
      <c r="R62" s="53"/>
      <c r="S62" s="8"/>
      <c r="T62" s="8"/>
      <c r="U62" s="8"/>
      <c r="V62" s="8"/>
      <c r="W62" s="8"/>
      <c r="X62" s="8"/>
      <c r="Y62" s="8"/>
      <c r="Z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89"/>
      <c r="K63" s="155"/>
      <c r="L63" s="171"/>
      <c r="M63" s="169"/>
      <c r="N63" s="74"/>
      <c r="O63" s="153"/>
      <c r="P63" s="156"/>
      <c r="Q63" s="128"/>
      <c r="R63" s="53"/>
      <c r="S63" s="8"/>
      <c r="T63" s="8"/>
      <c r="U63" s="8"/>
      <c r="V63" s="8"/>
      <c r="W63" s="8"/>
      <c r="X63" s="8"/>
      <c r="Y63" s="8"/>
      <c r="Z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5"/>
      <c r="L64" s="171"/>
      <c r="M64" s="160"/>
      <c r="N64" s="74"/>
      <c r="O64" s="153"/>
      <c r="P64" s="156"/>
      <c r="Q64" s="129"/>
      <c r="R64" s="53"/>
      <c r="S64" s="8"/>
      <c r="T64" s="8"/>
      <c r="U64" s="8"/>
      <c r="V64" s="8"/>
      <c r="W64" s="8"/>
      <c r="X64" s="8"/>
      <c r="Y64" s="8"/>
      <c r="Z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58"/>
      <c r="K65" s="159"/>
      <c r="L65" s="171"/>
      <c r="M65" s="169"/>
      <c r="N65" s="62"/>
      <c r="O65" s="153"/>
      <c r="P65" s="156"/>
      <c r="Q65" s="129"/>
      <c r="R65" s="53"/>
      <c r="S65" s="8"/>
      <c r="T65" s="8"/>
      <c r="U65" s="8"/>
      <c r="V65" s="8"/>
      <c r="W65" s="8"/>
      <c r="X65" s="8"/>
      <c r="Y65" s="8"/>
      <c r="Z65" s="8"/>
    </row>
    <row r="66">
      <c r="A66" s="50"/>
      <c r="B66" s="51"/>
      <c r="C66" s="51"/>
      <c r="D66" s="23"/>
      <c r="E66" s="54"/>
      <c r="F66" s="54"/>
      <c r="G66" s="55"/>
      <c r="H66" s="56"/>
      <c r="I66" s="167"/>
      <c r="J66" s="89"/>
      <c r="K66" s="159"/>
      <c r="L66" s="171"/>
      <c r="M66" s="169"/>
      <c r="N66" s="74"/>
      <c r="O66" s="153"/>
      <c r="P66" s="156"/>
      <c r="Q66" s="129"/>
      <c r="R66" s="172"/>
      <c r="S66" s="8"/>
      <c r="T66" s="8"/>
      <c r="U66" s="8"/>
      <c r="V66" s="8"/>
      <c r="W66" s="8"/>
      <c r="X66" s="8"/>
      <c r="Y66" s="8"/>
      <c r="Z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5"/>
      <c r="L67" s="161"/>
      <c r="M67" s="169"/>
      <c r="N67" s="62"/>
      <c r="O67" s="153"/>
      <c r="P67" s="156"/>
      <c r="Q67" s="129"/>
      <c r="R67" s="53"/>
      <c r="S67" s="8"/>
      <c r="T67" s="8"/>
      <c r="U67" s="8"/>
      <c r="V67" s="8"/>
      <c r="W67" s="8"/>
      <c r="X67" s="8"/>
      <c r="Y67" s="8"/>
      <c r="Z67" s="8"/>
    </row>
    <row r="68">
      <c r="A68" s="50"/>
      <c r="B68" s="51"/>
      <c r="C68" s="51"/>
      <c r="D68" s="23"/>
      <c r="E68" s="54"/>
      <c r="F68" s="54"/>
      <c r="G68" s="55"/>
      <c r="H68" s="56"/>
      <c r="I68" s="168"/>
      <c r="J68" s="89"/>
      <c r="K68" s="159"/>
      <c r="L68" s="166"/>
      <c r="M68" s="160"/>
      <c r="N68" s="74"/>
      <c r="O68" s="153"/>
      <c r="P68" s="156"/>
      <c r="Q68" s="129"/>
      <c r="R68" s="53"/>
      <c r="S68" s="8"/>
      <c r="T68" s="8"/>
      <c r="U68" s="8"/>
      <c r="V68" s="8"/>
      <c r="W68" s="8"/>
      <c r="X68" s="8"/>
      <c r="Y68" s="8"/>
      <c r="Z68" s="8"/>
    </row>
    <row r="69">
      <c r="A69" s="50"/>
      <c r="B69" s="51"/>
      <c r="C69" s="51"/>
      <c r="D69" s="23"/>
      <c r="E69" s="54"/>
      <c r="F69" s="54"/>
      <c r="G69" s="55"/>
      <c r="H69" s="56"/>
      <c r="I69" s="167"/>
      <c r="J69" s="89"/>
      <c r="K69" s="159"/>
      <c r="L69" s="150"/>
      <c r="M69" s="173"/>
      <c r="N69" s="74"/>
      <c r="O69" s="153"/>
      <c r="P69" s="156"/>
      <c r="Q69" s="129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9"/>
      <c r="K70" s="155"/>
      <c r="L70" s="161"/>
      <c r="M70" s="169"/>
      <c r="N70" s="62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9"/>
      <c r="K71" s="159"/>
      <c r="L71" s="161"/>
      <c r="M71" s="169"/>
      <c r="N71" s="74"/>
      <c r="O71" s="153"/>
      <c r="P71" s="156"/>
      <c r="Q71" s="129"/>
      <c r="R71" s="53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9"/>
      <c r="K72" s="178"/>
      <c r="L72" s="161"/>
      <c r="M72" s="169"/>
      <c r="N72" s="74"/>
      <c r="O72" s="153"/>
      <c r="P72" s="156"/>
      <c r="Q72" s="129"/>
      <c r="R72" s="66"/>
      <c r="S72" s="8"/>
      <c r="T72" s="8"/>
      <c r="U72" s="8"/>
      <c r="V72" s="8"/>
      <c r="W72" s="8"/>
      <c r="X72" s="8"/>
      <c r="Y72" s="8"/>
      <c r="Z72" s="8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9"/>
      <c r="L73" s="161"/>
      <c r="M73" s="169"/>
      <c r="N73" s="74"/>
      <c r="O73" s="153"/>
      <c r="P73" s="15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4"/>
      <c r="O74" s="185"/>
      <c r="P74" s="186"/>
      <c r="Q74" s="129"/>
      <c r="R74" s="53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9"/>
      <c r="K75" s="182"/>
      <c r="L75" s="183"/>
      <c r="M75" s="188"/>
      <c r="N75" s="143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87"/>
      <c r="D76" s="174"/>
      <c r="E76" s="176"/>
      <c r="F76" s="54"/>
      <c r="G76" s="54"/>
      <c r="H76" s="56"/>
      <c r="I76" s="181"/>
      <c r="J76" s="89"/>
      <c r="K76" s="189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1644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1536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SUM(I98*1%)</f>
        <v>15.36</v>
      </c>
      <c r="J99" s="231">
        <f>SUM(J7:J95)</f>
        <v>1056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SUM(J99*1%)</f>
        <v>10.56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0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238">
        <v>244.0</v>
      </c>
      <c r="G102" s="3"/>
      <c r="H102" s="1"/>
      <c r="I102" s="8"/>
      <c r="J102" s="8"/>
      <c r="K102" s="87">
        <f>SUM(K101*1%)</f>
        <v>0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4212</v>
      </c>
      <c r="G103" s="3"/>
      <c r="H103" s="1"/>
      <c r="I103" s="8"/>
      <c r="J103" s="8"/>
      <c r="K103" s="18"/>
      <c r="L103" s="180">
        <f>SUM(L7:L95)</f>
        <v>0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SUM(L103*1%)</f>
        <v>0</v>
      </c>
      <c r="M104" s="180">
        <f>SUM(M7:M95)</f>
        <v>788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SUM(M104*1%)</f>
        <v>7.88</v>
      </c>
      <c r="N105" s="180">
        <f>SUM(N7:N95)</f>
        <v>832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SUM(J23,N27)</f>
        <v>391</v>
      </c>
      <c r="G106" s="264">
        <v>0.0</v>
      </c>
      <c r="H106" s="1"/>
      <c r="I106" s="8"/>
      <c r="J106" s="8"/>
      <c r="K106" s="1"/>
      <c r="L106" s="1"/>
      <c r="M106" s="8"/>
      <c r="N106" s="180">
        <f>SUM(N105*1%)</f>
        <v>8.32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94">
        <f>SUM(J9,I11,I12,I13,I14,J15,I16,J17,N19,I26)</f>
        <v>2054</v>
      </c>
      <c r="G107" s="295"/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94">
        <f>SUM(M7,M8,I10,N18,M20,I21,M22,J24,N25)</f>
        <v>1767</v>
      </c>
      <c r="G108" s="264"/>
      <c r="H108" s="1"/>
      <c r="I108" s="8"/>
      <c r="J108" s="8"/>
      <c r="K108" s="1"/>
      <c r="L108" s="1"/>
      <c r="M108" s="8"/>
      <c r="N108" s="18"/>
      <c r="O108" s="180">
        <f>SUM(O7:O95)</f>
        <v>0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0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0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0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1.13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SUM(F100)</f>
        <v>20959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/>
      <c r="B7" s="51"/>
      <c r="C7" s="69" t="s">
        <v>42</v>
      </c>
      <c r="D7" s="53"/>
      <c r="E7" s="54"/>
      <c r="F7" s="264" t="s">
        <v>1842</v>
      </c>
      <c r="G7" s="55" t="s">
        <v>500</v>
      </c>
      <c r="H7" s="50" t="s">
        <v>38</v>
      </c>
      <c r="I7" s="57"/>
      <c r="J7" s="58"/>
      <c r="K7" s="59"/>
      <c r="L7" s="60"/>
      <c r="M7" s="61"/>
      <c r="N7" s="62"/>
      <c r="O7" s="63"/>
      <c r="P7" s="64"/>
      <c r="Q7" s="93" t="s">
        <v>85</v>
      </c>
      <c r="R7" s="53" t="s">
        <v>42</v>
      </c>
      <c r="S7" s="67" t="s">
        <v>24</v>
      </c>
      <c r="T7" s="68">
        <f>SUM(I7:I84)</f>
        <v>3417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42</v>
      </c>
      <c r="D8" s="53" t="s">
        <v>28</v>
      </c>
      <c r="E8" s="70" t="s">
        <v>1843</v>
      </c>
      <c r="F8" s="264" t="s">
        <v>1844</v>
      </c>
      <c r="G8" s="55" t="s">
        <v>1845</v>
      </c>
      <c r="H8" s="50" t="s">
        <v>61</v>
      </c>
      <c r="I8" s="71" t="s">
        <v>263</v>
      </c>
      <c r="J8" s="58"/>
      <c r="K8" s="72"/>
      <c r="L8" s="73"/>
      <c r="M8" s="61"/>
      <c r="N8" s="74"/>
      <c r="O8" s="75"/>
      <c r="P8" s="76"/>
      <c r="Q8" s="77"/>
      <c r="R8" s="53">
        <v>50.0</v>
      </c>
      <c r="S8" s="39" t="s">
        <v>13</v>
      </c>
      <c r="T8" s="68">
        <f>SUM(J7:J84)</f>
        <v>9091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1846</v>
      </c>
      <c r="D9" s="53" t="s">
        <v>28</v>
      </c>
      <c r="E9" s="70" t="s">
        <v>1383</v>
      </c>
      <c r="F9" s="264" t="s">
        <v>1847</v>
      </c>
      <c r="G9" s="55" t="s">
        <v>1848</v>
      </c>
      <c r="H9" s="50" t="s">
        <v>61</v>
      </c>
      <c r="I9" s="71">
        <v>147.0</v>
      </c>
      <c r="J9" s="79"/>
      <c r="K9" s="72"/>
      <c r="L9" s="80"/>
      <c r="M9" s="61"/>
      <c r="N9" s="74"/>
      <c r="O9" s="75"/>
      <c r="P9" s="76"/>
      <c r="Q9" s="65"/>
      <c r="R9" s="53">
        <v>50.0</v>
      </c>
      <c r="S9" s="81" t="s">
        <v>14</v>
      </c>
      <c r="T9" s="82">
        <f>SUM(K7:K84)</f>
        <v>2462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1849</v>
      </c>
      <c r="D10" s="53" t="s">
        <v>28</v>
      </c>
      <c r="E10" s="70" t="s">
        <v>1850</v>
      </c>
      <c r="F10" s="264" t="s">
        <v>1851</v>
      </c>
      <c r="G10" s="55" t="s">
        <v>1852</v>
      </c>
      <c r="H10" s="50" t="s">
        <v>61</v>
      </c>
      <c r="I10" s="71"/>
      <c r="J10" s="58"/>
      <c r="K10" s="72">
        <v>147.0</v>
      </c>
      <c r="L10" s="80"/>
      <c r="M10" s="61"/>
      <c r="N10" s="84"/>
      <c r="O10" s="85"/>
      <c r="P10" s="76"/>
      <c r="Q10" s="65"/>
      <c r="R10" s="53">
        <v>50.0</v>
      </c>
      <c r="S10" s="86" t="s">
        <v>25</v>
      </c>
      <c r="T10" s="82">
        <f>SUM(L7:L84)</f>
        <v>2014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1853</v>
      </c>
      <c r="D11" s="53" t="s">
        <v>49</v>
      </c>
      <c r="E11" s="70" t="s">
        <v>1854</v>
      </c>
      <c r="F11" s="264" t="s">
        <v>1855</v>
      </c>
      <c r="G11" s="55" t="s">
        <v>1856</v>
      </c>
      <c r="H11" s="50" t="s">
        <v>38</v>
      </c>
      <c r="I11" s="57">
        <v>147.0</v>
      </c>
      <c r="J11" s="89"/>
      <c r="K11" s="72"/>
      <c r="L11" s="90"/>
      <c r="M11" s="91"/>
      <c r="N11" s="62"/>
      <c r="O11" s="85"/>
      <c r="P11" s="92"/>
      <c r="Q11" s="93"/>
      <c r="R11" s="53">
        <v>50.0</v>
      </c>
      <c r="S11" s="42" t="s">
        <v>16</v>
      </c>
      <c r="T11" s="82">
        <f>SUM(M7:M84)</f>
        <v>1082</v>
      </c>
      <c r="U11" s="8"/>
      <c r="V11" s="8"/>
      <c r="W11" s="8"/>
      <c r="X11" s="8"/>
      <c r="Y11" s="8"/>
      <c r="Z11" s="8"/>
    </row>
    <row r="12">
      <c r="A12" s="50" t="s">
        <v>41</v>
      </c>
      <c r="B12" s="94"/>
      <c r="C12" s="83" t="s">
        <v>1857</v>
      </c>
      <c r="D12" s="53" t="s">
        <v>130</v>
      </c>
      <c r="E12" s="70"/>
      <c r="F12" s="264" t="s">
        <v>1858</v>
      </c>
      <c r="G12" s="55" t="s">
        <v>1859</v>
      </c>
      <c r="H12" s="50" t="s">
        <v>38</v>
      </c>
      <c r="I12" s="57"/>
      <c r="J12" s="95"/>
      <c r="K12" s="72"/>
      <c r="L12" s="96">
        <v>147.0</v>
      </c>
      <c r="M12" s="61"/>
      <c r="N12" s="62"/>
      <c r="O12" s="97"/>
      <c r="P12" s="98"/>
      <c r="Q12" s="99"/>
      <c r="R12" s="53">
        <v>50.0</v>
      </c>
      <c r="S12" s="100" t="s">
        <v>17</v>
      </c>
      <c r="T12" s="68">
        <f>SUM(N7:N84)</f>
        <v>2255</v>
      </c>
      <c r="U12" s="8"/>
      <c r="V12" s="8"/>
      <c r="W12" s="8"/>
      <c r="X12" s="8"/>
      <c r="Y12" s="8"/>
      <c r="Z12" s="8"/>
    </row>
    <row r="13" ht="16.5" customHeight="1">
      <c r="A13" s="50" t="s">
        <v>41</v>
      </c>
      <c r="B13" s="78"/>
      <c r="C13" s="69" t="s">
        <v>1860</v>
      </c>
      <c r="D13" s="53" t="s">
        <v>344</v>
      </c>
      <c r="E13" s="70"/>
      <c r="F13" s="270" t="s">
        <v>1861</v>
      </c>
      <c r="G13" s="55" t="s">
        <v>1862</v>
      </c>
      <c r="H13" s="50" t="s">
        <v>97</v>
      </c>
      <c r="I13" s="71"/>
      <c r="J13" s="58"/>
      <c r="K13" s="59"/>
      <c r="L13" s="90">
        <v>294.0</v>
      </c>
      <c r="M13" s="61"/>
      <c r="N13" s="84"/>
      <c r="O13" s="75"/>
      <c r="P13" s="92"/>
      <c r="Q13" s="99"/>
      <c r="R13" s="102">
        <v>100.0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1863</v>
      </c>
      <c r="D14" s="53" t="s">
        <v>75</v>
      </c>
      <c r="E14" s="70" t="s">
        <v>1864</v>
      </c>
      <c r="F14" s="264" t="s">
        <v>1865</v>
      </c>
      <c r="G14" s="55" t="s">
        <v>1866</v>
      </c>
      <c r="H14" s="50" t="s">
        <v>97</v>
      </c>
      <c r="I14" s="71"/>
      <c r="J14" s="58">
        <v>147.0</v>
      </c>
      <c r="K14" s="72"/>
      <c r="L14" s="90"/>
      <c r="M14" s="61"/>
      <c r="N14" s="84"/>
      <c r="O14" s="85"/>
      <c r="P14" s="105"/>
      <c r="Q14" s="99"/>
      <c r="R14" s="53">
        <v>50.0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41</v>
      </c>
      <c r="B15" s="51"/>
      <c r="C15" s="83" t="s">
        <v>1867</v>
      </c>
      <c r="D15" s="53" t="s">
        <v>166</v>
      </c>
      <c r="E15" s="70"/>
      <c r="F15" s="264" t="s">
        <v>1868</v>
      </c>
      <c r="G15" s="55" t="s">
        <v>1869</v>
      </c>
      <c r="H15" s="50" t="s">
        <v>97</v>
      </c>
      <c r="I15" s="71"/>
      <c r="J15" s="58"/>
      <c r="K15" s="72"/>
      <c r="L15" s="90">
        <v>294.0</v>
      </c>
      <c r="M15" s="61"/>
      <c r="N15" s="62"/>
      <c r="O15" s="85"/>
      <c r="P15" s="92"/>
      <c r="Q15" s="106"/>
      <c r="R15" s="53">
        <v>100.0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/>
      <c r="B16" s="51"/>
      <c r="C16" s="83" t="s">
        <v>42</v>
      </c>
      <c r="D16" s="53" t="s">
        <v>43</v>
      </c>
      <c r="E16" s="108"/>
      <c r="F16" s="264" t="s">
        <v>1870</v>
      </c>
      <c r="G16" s="55" t="s">
        <v>1871</v>
      </c>
      <c r="H16" s="50" t="s">
        <v>61</v>
      </c>
      <c r="I16" s="71"/>
      <c r="J16" s="58" t="s">
        <v>133</v>
      </c>
      <c r="K16" s="72"/>
      <c r="L16" s="90"/>
      <c r="M16" s="109"/>
      <c r="N16" s="62"/>
      <c r="O16" s="85"/>
      <c r="P16" s="92"/>
      <c r="Q16" s="99"/>
      <c r="R16" s="53" t="s">
        <v>42</v>
      </c>
      <c r="S16" s="110" t="s">
        <v>18</v>
      </c>
      <c r="T16" s="82">
        <f>SUM(O7:O76)</f>
        <v>0</v>
      </c>
      <c r="U16" s="8"/>
      <c r="V16" s="8"/>
      <c r="W16" s="8"/>
      <c r="X16" s="8"/>
      <c r="Y16" s="8"/>
      <c r="Z16" s="8"/>
    </row>
    <row r="17">
      <c r="A17" s="50" t="s">
        <v>41</v>
      </c>
      <c r="B17" s="78"/>
      <c r="C17" s="83" t="s">
        <v>42</v>
      </c>
      <c r="D17" s="53" t="s">
        <v>67</v>
      </c>
      <c r="E17" s="111"/>
      <c r="F17" s="264" t="s">
        <v>1872</v>
      </c>
      <c r="G17" s="55" t="s">
        <v>1873</v>
      </c>
      <c r="H17" s="50" t="s">
        <v>97</v>
      </c>
      <c r="I17" s="71"/>
      <c r="J17" s="89"/>
      <c r="K17" s="72"/>
      <c r="L17" s="80"/>
      <c r="M17" s="61" t="s">
        <v>46</v>
      </c>
      <c r="N17" s="84"/>
      <c r="O17" s="85"/>
      <c r="P17" s="92"/>
      <c r="Q17" s="93"/>
      <c r="R17" s="53" t="s">
        <v>42</v>
      </c>
      <c r="S17" s="112" t="s">
        <v>19</v>
      </c>
      <c r="T17" s="82">
        <f>SUM(P7:P84)</f>
        <v>0</v>
      </c>
      <c r="U17" s="8"/>
      <c r="V17" s="8"/>
      <c r="W17" s="8"/>
      <c r="X17" s="8"/>
      <c r="Y17" s="8"/>
      <c r="Z17" s="8"/>
    </row>
    <row r="18">
      <c r="A18" s="50" t="s">
        <v>41</v>
      </c>
      <c r="B18" s="78"/>
      <c r="C18" s="83" t="s">
        <v>1874</v>
      </c>
      <c r="D18" s="53" t="s">
        <v>166</v>
      </c>
      <c r="E18" s="70"/>
      <c r="F18" s="264" t="s">
        <v>1875</v>
      </c>
      <c r="G18" s="55" t="s">
        <v>1876</v>
      </c>
      <c r="H18" s="50" t="s">
        <v>97</v>
      </c>
      <c r="I18" s="71"/>
      <c r="J18" s="79"/>
      <c r="K18" s="72"/>
      <c r="L18" s="90">
        <v>147.0</v>
      </c>
      <c r="M18" s="61"/>
      <c r="N18" s="62"/>
      <c r="O18" s="85"/>
      <c r="P18" s="92"/>
      <c r="Q18" s="99"/>
      <c r="R18" s="53">
        <v>50.0</v>
      </c>
      <c r="S18" s="113" t="s">
        <v>20</v>
      </c>
      <c r="T18" s="114">
        <f>SUM(Q7:Q84)</f>
        <v>638</v>
      </c>
      <c r="U18" s="8"/>
      <c r="V18" s="8"/>
      <c r="W18" s="8"/>
      <c r="X18" s="8"/>
      <c r="Y18" s="8"/>
      <c r="Z18" s="8"/>
    </row>
    <row r="19">
      <c r="A19" s="50" t="s">
        <v>41</v>
      </c>
      <c r="B19" s="51"/>
      <c r="C19" s="83" t="s">
        <v>1877</v>
      </c>
      <c r="D19" s="53" t="s">
        <v>49</v>
      </c>
      <c r="E19" s="70" t="s">
        <v>1878</v>
      </c>
      <c r="F19" s="264" t="s">
        <v>1879</v>
      </c>
      <c r="G19" s="55" t="s">
        <v>1880</v>
      </c>
      <c r="H19" s="50" t="s">
        <v>38</v>
      </c>
      <c r="I19" s="71"/>
      <c r="J19" s="115"/>
      <c r="K19" s="72">
        <v>147.0</v>
      </c>
      <c r="L19" s="90"/>
      <c r="M19" s="61"/>
      <c r="N19" s="62"/>
      <c r="O19" s="85"/>
      <c r="P19" s="92"/>
      <c r="Q19" s="93"/>
      <c r="R19" s="53">
        <v>50.0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1881</v>
      </c>
      <c r="D20" s="88"/>
      <c r="E20" s="70" t="s">
        <v>1882</v>
      </c>
      <c r="F20" s="264" t="s">
        <v>1883</v>
      </c>
      <c r="G20" s="55" t="s">
        <v>1698</v>
      </c>
      <c r="H20" s="50" t="s">
        <v>61</v>
      </c>
      <c r="I20" s="71"/>
      <c r="J20" s="58">
        <v>700.0</v>
      </c>
      <c r="K20" s="117"/>
      <c r="L20" s="90"/>
      <c r="M20" s="61"/>
      <c r="N20" s="74"/>
      <c r="O20" s="75"/>
      <c r="P20" s="92"/>
      <c r="Q20" s="99"/>
      <c r="R20" s="269">
        <v>700.0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1884</v>
      </c>
      <c r="D21" s="53" t="s">
        <v>49</v>
      </c>
      <c r="E21" s="111" t="s">
        <v>1885</v>
      </c>
      <c r="F21" s="264" t="s">
        <v>1886</v>
      </c>
      <c r="G21" s="55" t="s">
        <v>1887</v>
      </c>
      <c r="H21" s="50" t="s">
        <v>38</v>
      </c>
      <c r="I21" s="71">
        <v>120.0</v>
      </c>
      <c r="J21" s="58"/>
      <c r="K21" s="117"/>
      <c r="L21" s="90"/>
      <c r="M21" s="61"/>
      <c r="N21" s="62"/>
      <c r="O21" s="85"/>
      <c r="P21" s="92"/>
      <c r="Q21" s="99"/>
      <c r="R21" s="53">
        <v>50.0</v>
      </c>
      <c r="S21" s="119">
        <f>SUM(F100)</f>
        <v>20959</v>
      </c>
      <c r="T21" s="8"/>
      <c r="U21" s="8"/>
      <c r="V21" s="8"/>
      <c r="W21" s="8"/>
      <c r="X21" s="8"/>
      <c r="Y21" s="8"/>
      <c r="Z21" s="8"/>
    </row>
    <row r="22">
      <c r="A22" s="50" t="s">
        <v>47</v>
      </c>
      <c r="B22" s="51"/>
      <c r="C22" s="83" t="s">
        <v>1884</v>
      </c>
      <c r="D22" s="53" t="s">
        <v>54</v>
      </c>
      <c r="E22" s="70" t="s">
        <v>1885</v>
      </c>
      <c r="F22" s="264" t="s">
        <v>1888</v>
      </c>
      <c r="G22" s="55" t="s">
        <v>1887</v>
      </c>
      <c r="H22" s="50" t="s">
        <v>38</v>
      </c>
      <c r="I22" s="71">
        <v>120.0</v>
      </c>
      <c r="J22" s="58"/>
      <c r="K22" s="72"/>
      <c r="L22" s="120"/>
      <c r="M22" s="61"/>
      <c r="N22" s="62"/>
      <c r="O22" s="85"/>
      <c r="P22" s="92"/>
      <c r="Q22" s="99"/>
      <c r="R22" s="53">
        <v>50.0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41</v>
      </c>
      <c r="B23" s="51"/>
      <c r="C23" s="83" t="s">
        <v>1889</v>
      </c>
      <c r="D23" s="53" t="s">
        <v>75</v>
      </c>
      <c r="E23" s="70"/>
      <c r="F23" s="264" t="s">
        <v>1890</v>
      </c>
      <c r="G23" s="55" t="s">
        <v>1891</v>
      </c>
      <c r="H23" s="50" t="s">
        <v>97</v>
      </c>
      <c r="I23" s="71"/>
      <c r="J23" s="58"/>
      <c r="K23" s="72"/>
      <c r="L23" s="120"/>
      <c r="M23" s="61">
        <v>147.0</v>
      </c>
      <c r="N23" s="62"/>
      <c r="O23" s="85"/>
      <c r="P23" s="92"/>
      <c r="Q23" s="99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41</v>
      </c>
      <c r="B24" s="51"/>
      <c r="C24" s="83" t="s">
        <v>1892</v>
      </c>
      <c r="D24" s="53" t="s">
        <v>67</v>
      </c>
      <c r="E24" s="70" t="s">
        <v>1893</v>
      </c>
      <c r="F24" s="264" t="s">
        <v>1894</v>
      </c>
      <c r="G24" s="55" t="s">
        <v>1895</v>
      </c>
      <c r="H24" s="50" t="s">
        <v>61</v>
      </c>
      <c r="I24" s="71"/>
      <c r="J24" s="58"/>
      <c r="K24" s="72">
        <v>294.0</v>
      </c>
      <c r="L24" s="80"/>
      <c r="M24" s="61"/>
      <c r="N24" s="62"/>
      <c r="O24" s="121"/>
      <c r="P24" s="92"/>
      <c r="Q24" s="93"/>
      <c r="R24" s="53">
        <v>100.0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3" t="s">
        <v>1896</v>
      </c>
      <c r="D25" s="53" t="s">
        <v>166</v>
      </c>
      <c r="E25" s="70" t="s">
        <v>1897</v>
      </c>
      <c r="F25" s="264" t="s">
        <v>1898</v>
      </c>
      <c r="G25" s="55" t="s">
        <v>1899</v>
      </c>
      <c r="H25" s="50" t="s">
        <v>97</v>
      </c>
      <c r="I25" s="71"/>
      <c r="J25" s="58"/>
      <c r="K25" s="72"/>
      <c r="L25" s="90">
        <v>294.0</v>
      </c>
      <c r="M25" s="122"/>
      <c r="N25" s="62"/>
      <c r="O25" s="75"/>
      <c r="P25" s="92"/>
      <c r="Q25" s="123"/>
      <c r="R25" s="53">
        <v>100.0</v>
      </c>
      <c r="S25" s="3"/>
      <c r="T25" s="8"/>
      <c r="U25" s="8"/>
      <c r="V25" s="8"/>
      <c r="W25" s="8"/>
      <c r="X25" s="8"/>
      <c r="Y25" s="8"/>
      <c r="Z25" s="8"/>
    </row>
    <row r="26" ht="14.25" customHeight="1">
      <c r="A26" s="50" t="s">
        <v>47</v>
      </c>
      <c r="B26" s="51"/>
      <c r="C26" s="132" t="s">
        <v>1900</v>
      </c>
      <c r="D26" s="53"/>
      <c r="E26" s="70" t="s">
        <v>1901</v>
      </c>
      <c r="F26" s="298" t="s">
        <v>1902</v>
      </c>
      <c r="G26" s="55" t="s">
        <v>1903</v>
      </c>
      <c r="H26" s="56"/>
      <c r="I26" s="124"/>
      <c r="J26" s="58"/>
      <c r="K26" s="72"/>
      <c r="L26" s="80"/>
      <c r="M26" s="61"/>
      <c r="N26" s="62">
        <v>990.0</v>
      </c>
      <c r="O26" s="85"/>
      <c r="P26" s="105"/>
      <c r="Q26" s="99"/>
      <c r="R26" s="269">
        <v>990.0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41</v>
      </c>
      <c r="B27" s="51"/>
      <c r="C27" s="132" t="s">
        <v>1904</v>
      </c>
      <c r="D27" s="88"/>
      <c r="E27" s="70" t="s">
        <v>1905</v>
      </c>
      <c r="F27" s="298" t="s">
        <v>1906</v>
      </c>
      <c r="G27" s="55" t="s">
        <v>1907</v>
      </c>
      <c r="H27" s="50"/>
      <c r="I27" s="71"/>
      <c r="J27" s="79">
        <v>6500.0</v>
      </c>
      <c r="K27" s="59"/>
      <c r="L27" s="80"/>
      <c r="M27" s="125"/>
      <c r="N27" s="62"/>
      <c r="O27" s="85"/>
      <c r="P27" s="105"/>
      <c r="Q27" s="93"/>
      <c r="R27" s="269">
        <v>6500.0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41</v>
      </c>
      <c r="B28" s="78"/>
      <c r="C28" s="83" t="s">
        <v>1908</v>
      </c>
      <c r="D28" s="53" t="s">
        <v>75</v>
      </c>
      <c r="E28" s="70"/>
      <c r="F28" s="264" t="s">
        <v>1909</v>
      </c>
      <c r="G28" s="55" t="s">
        <v>1910</v>
      </c>
      <c r="H28" s="50" t="s">
        <v>97</v>
      </c>
      <c r="I28" s="57"/>
      <c r="J28" s="58"/>
      <c r="K28" s="126"/>
      <c r="L28" s="80"/>
      <c r="M28" s="61">
        <v>294.0</v>
      </c>
      <c r="N28" s="74"/>
      <c r="O28" s="85"/>
      <c r="P28" s="105"/>
      <c r="Q28" s="93"/>
      <c r="R28" s="53">
        <v>100.0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1911</v>
      </c>
      <c r="D29" s="53" t="s">
        <v>54</v>
      </c>
      <c r="E29" s="70" t="s">
        <v>103</v>
      </c>
      <c r="F29" s="264" t="s">
        <v>1912</v>
      </c>
      <c r="G29" s="55" t="s">
        <v>1913</v>
      </c>
      <c r="H29" s="50" t="s">
        <v>38</v>
      </c>
      <c r="I29" s="71">
        <v>147.0</v>
      </c>
      <c r="J29" s="58"/>
      <c r="K29" s="117"/>
      <c r="L29" s="90"/>
      <c r="M29" s="61"/>
      <c r="N29" s="62"/>
      <c r="O29" s="85"/>
      <c r="P29" s="105"/>
      <c r="Q29" s="128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83" t="s">
        <v>1914</v>
      </c>
      <c r="D30" s="53" t="s">
        <v>67</v>
      </c>
      <c r="E30" s="70"/>
      <c r="F30" s="264" t="s">
        <v>1915</v>
      </c>
      <c r="G30" s="55" t="s">
        <v>1916</v>
      </c>
      <c r="H30" s="50" t="s">
        <v>61</v>
      </c>
      <c r="I30" s="127"/>
      <c r="J30" s="58">
        <v>294.0</v>
      </c>
      <c r="K30" s="72"/>
      <c r="L30" s="120"/>
      <c r="M30" s="61"/>
      <c r="N30" s="62"/>
      <c r="O30" s="75"/>
      <c r="P30" s="92"/>
      <c r="Q30" s="129"/>
      <c r="R30" s="53">
        <v>100.0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78"/>
      <c r="C31" s="69" t="s">
        <v>1917</v>
      </c>
      <c r="D31" s="53" t="s">
        <v>28</v>
      </c>
      <c r="E31" s="70" t="s">
        <v>1918</v>
      </c>
      <c r="F31" s="264" t="s">
        <v>1919</v>
      </c>
      <c r="G31" s="55" t="s">
        <v>1920</v>
      </c>
      <c r="H31" s="50" t="s">
        <v>61</v>
      </c>
      <c r="I31" s="71"/>
      <c r="J31" s="58"/>
      <c r="K31" s="72"/>
      <c r="L31" s="90"/>
      <c r="M31" s="122"/>
      <c r="N31" s="62">
        <v>147.0</v>
      </c>
      <c r="O31" s="85"/>
      <c r="P31" s="92"/>
      <c r="Q31" s="129"/>
      <c r="R31" s="53">
        <v>50.0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51"/>
      <c r="C32" s="69" t="s">
        <v>1921</v>
      </c>
      <c r="D32" s="53" t="s">
        <v>28</v>
      </c>
      <c r="E32" s="70" t="s">
        <v>1922</v>
      </c>
      <c r="F32" s="264" t="s">
        <v>1923</v>
      </c>
      <c r="G32" s="55" t="s">
        <v>1924</v>
      </c>
      <c r="H32" s="50" t="s">
        <v>61</v>
      </c>
      <c r="I32" s="71"/>
      <c r="J32" s="79"/>
      <c r="K32" s="72"/>
      <c r="L32" s="90"/>
      <c r="M32" s="61"/>
      <c r="N32" s="62">
        <v>147.0</v>
      </c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132"/>
      <c r="C33" s="69" t="s">
        <v>1925</v>
      </c>
      <c r="D33" s="53" t="s">
        <v>130</v>
      </c>
      <c r="E33" s="70" t="s">
        <v>1926</v>
      </c>
      <c r="F33" s="264" t="s">
        <v>1927</v>
      </c>
      <c r="G33" s="55" t="s">
        <v>1928</v>
      </c>
      <c r="H33" s="50" t="s">
        <v>38</v>
      </c>
      <c r="I33" s="71"/>
      <c r="J33" s="58">
        <v>147.0</v>
      </c>
      <c r="K33" s="72"/>
      <c r="L33" s="80"/>
      <c r="M33" s="61"/>
      <c r="N33" s="84"/>
      <c r="O33" s="130"/>
      <c r="P33" s="131"/>
      <c r="Q33" s="129"/>
      <c r="R33" s="53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41</v>
      </c>
      <c r="B34" s="51"/>
      <c r="C34" s="69" t="s">
        <v>1929</v>
      </c>
      <c r="D34" s="53" t="s">
        <v>209</v>
      </c>
      <c r="E34" s="133" t="s">
        <v>898</v>
      </c>
      <c r="F34" s="278" t="s">
        <v>1930</v>
      </c>
      <c r="G34" s="55" t="s">
        <v>900</v>
      </c>
      <c r="H34" s="50" t="s">
        <v>97</v>
      </c>
      <c r="I34" s="71"/>
      <c r="J34" s="58"/>
      <c r="K34" s="117">
        <v>180.0</v>
      </c>
      <c r="L34" s="90"/>
      <c r="M34" s="61"/>
      <c r="N34" s="62"/>
      <c r="O34" s="130"/>
      <c r="P34" s="131"/>
      <c r="Q34" s="128"/>
      <c r="R34" s="53">
        <v>90.0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42</v>
      </c>
      <c r="D35" s="53" t="s">
        <v>67</v>
      </c>
      <c r="E35" s="70" t="s">
        <v>870</v>
      </c>
      <c r="F35" s="264" t="s">
        <v>1931</v>
      </c>
      <c r="G35" s="55" t="s">
        <v>872</v>
      </c>
      <c r="H35" s="50" t="s">
        <v>61</v>
      </c>
      <c r="I35" s="71" t="s">
        <v>263</v>
      </c>
      <c r="J35" s="58"/>
      <c r="K35" s="135"/>
      <c r="L35" s="90"/>
      <c r="M35" s="61"/>
      <c r="N35" s="62"/>
      <c r="O35" s="130"/>
      <c r="P35" s="131"/>
      <c r="Q35" s="129"/>
      <c r="R35" s="53" t="s">
        <v>42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47</v>
      </c>
      <c r="B36" s="51"/>
      <c r="C36" s="151" t="s">
        <v>1932</v>
      </c>
      <c r="D36" s="53" t="s">
        <v>130</v>
      </c>
      <c r="E36" s="70" t="s">
        <v>1926</v>
      </c>
      <c r="F36" s="264" t="s">
        <v>1933</v>
      </c>
      <c r="G36" s="55" t="s">
        <v>1928</v>
      </c>
      <c r="H36" s="50" t="s">
        <v>38</v>
      </c>
      <c r="I36" s="71"/>
      <c r="J36" s="58">
        <v>294.0</v>
      </c>
      <c r="K36" s="117"/>
      <c r="L36" s="90"/>
      <c r="M36" s="61"/>
      <c r="N36" s="74"/>
      <c r="O36" s="130"/>
      <c r="P36" s="138"/>
      <c r="Q36" s="129"/>
      <c r="R36" s="53">
        <v>100.0</v>
      </c>
      <c r="S36" s="8"/>
      <c r="T36" s="8"/>
      <c r="U36" s="8"/>
      <c r="V36" s="8"/>
      <c r="W36" s="8"/>
      <c r="X36" s="8"/>
      <c r="Y36" s="8"/>
      <c r="Z36" s="8"/>
    </row>
    <row r="37">
      <c r="A37" s="50"/>
      <c r="B37" s="51"/>
      <c r="C37" s="151" t="s">
        <v>42</v>
      </c>
      <c r="D37" s="53" t="s">
        <v>54</v>
      </c>
      <c r="E37" s="70"/>
      <c r="F37" s="264" t="s">
        <v>1934</v>
      </c>
      <c r="G37" s="54" t="s">
        <v>262</v>
      </c>
      <c r="H37" s="50" t="s">
        <v>38</v>
      </c>
      <c r="I37" s="71"/>
      <c r="J37" s="58"/>
      <c r="K37" s="59"/>
      <c r="L37" s="90"/>
      <c r="M37" s="61"/>
      <c r="N37" s="84" t="s">
        <v>85</v>
      </c>
      <c r="O37" s="130"/>
      <c r="P37" s="131"/>
      <c r="Q37" s="129"/>
      <c r="R37" s="53" t="s">
        <v>42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41</v>
      </c>
      <c r="B38" s="78"/>
      <c r="C38" s="151" t="s">
        <v>1935</v>
      </c>
      <c r="D38" s="53" t="s">
        <v>58</v>
      </c>
      <c r="E38" s="70" t="s">
        <v>1936</v>
      </c>
      <c r="F38" s="264" t="s">
        <v>1937</v>
      </c>
      <c r="G38" s="54" t="s">
        <v>1938</v>
      </c>
      <c r="H38" s="50" t="s">
        <v>38</v>
      </c>
      <c r="I38" s="57"/>
      <c r="J38" s="58"/>
      <c r="K38" s="72">
        <v>100.0</v>
      </c>
      <c r="L38" s="90"/>
      <c r="M38" s="61"/>
      <c r="N38" s="62"/>
      <c r="O38" s="130"/>
      <c r="P38" s="131"/>
      <c r="Q38" s="128"/>
      <c r="R38" s="269">
        <v>100.0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41</v>
      </c>
      <c r="B39" s="78"/>
      <c r="C39" s="52"/>
      <c r="D39" s="53" t="s">
        <v>103</v>
      </c>
      <c r="E39" s="70" t="s">
        <v>1939</v>
      </c>
      <c r="F39" s="266" t="s">
        <v>1940</v>
      </c>
      <c r="G39" s="54" t="s">
        <v>1941</v>
      </c>
      <c r="H39" s="50" t="s">
        <v>38</v>
      </c>
      <c r="I39" s="57"/>
      <c r="J39" s="58"/>
      <c r="K39" s="72">
        <v>500.0</v>
      </c>
      <c r="L39" s="90"/>
      <c r="M39" s="61"/>
      <c r="N39" s="62"/>
      <c r="O39" s="141"/>
      <c r="P39" s="131"/>
      <c r="Q39" s="128"/>
      <c r="R39" s="53">
        <v>250.0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41</v>
      </c>
      <c r="B40" s="78"/>
      <c r="C40" s="69" t="s">
        <v>1942</v>
      </c>
      <c r="D40" s="53" t="s">
        <v>130</v>
      </c>
      <c r="E40" s="70"/>
      <c r="F40" s="271" t="s">
        <v>1943</v>
      </c>
      <c r="G40" s="55" t="s">
        <v>1944</v>
      </c>
      <c r="H40" s="50" t="s">
        <v>97</v>
      </c>
      <c r="I40" s="71"/>
      <c r="J40" s="58"/>
      <c r="K40" s="72"/>
      <c r="L40" s="80"/>
      <c r="M40" s="61">
        <v>294.0</v>
      </c>
      <c r="N40" s="74"/>
      <c r="O40" s="130"/>
      <c r="P40" s="131"/>
      <c r="Q40" s="128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41</v>
      </c>
      <c r="B41" s="51"/>
      <c r="C41" s="83" t="s">
        <v>1945</v>
      </c>
      <c r="D41" s="53" t="s">
        <v>71</v>
      </c>
      <c r="E41" s="70"/>
      <c r="F41" s="264" t="s">
        <v>1946</v>
      </c>
      <c r="G41" s="55" t="s">
        <v>1947</v>
      </c>
      <c r="H41" s="50" t="s">
        <v>38</v>
      </c>
      <c r="I41" s="71"/>
      <c r="J41" s="58"/>
      <c r="K41" s="59"/>
      <c r="L41" s="144">
        <v>300.0</v>
      </c>
      <c r="M41" s="122"/>
      <c r="N41" s="62"/>
      <c r="O41" s="130"/>
      <c r="P41" s="131"/>
      <c r="Q41" s="129"/>
      <c r="R41" s="53">
        <v>100.0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47</v>
      </c>
      <c r="B42" s="51"/>
      <c r="C42" s="69" t="s">
        <v>1948</v>
      </c>
      <c r="D42" s="53" t="s">
        <v>67</v>
      </c>
      <c r="E42" s="70" t="s">
        <v>1949</v>
      </c>
      <c r="F42" s="264" t="s">
        <v>1950</v>
      </c>
      <c r="G42" s="55" t="s">
        <v>1951</v>
      </c>
      <c r="H42" s="50" t="s">
        <v>61</v>
      </c>
      <c r="I42" s="71"/>
      <c r="J42" s="58">
        <v>294.0</v>
      </c>
      <c r="K42" s="72"/>
      <c r="L42" s="145"/>
      <c r="M42" s="61"/>
      <c r="N42" s="62"/>
      <c r="O42" s="130"/>
      <c r="P42" s="131"/>
      <c r="Q42" s="129"/>
      <c r="R42" s="53">
        <v>100.0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41</v>
      </c>
      <c r="B43" s="78"/>
      <c r="C43" s="272" t="s">
        <v>1952</v>
      </c>
      <c r="D43" s="53" t="s">
        <v>49</v>
      </c>
      <c r="E43" s="70"/>
      <c r="F43" s="273" t="s">
        <v>1953</v>
      </c>
      <c r="G43" s="142" t="s">
        <v>1954</v>
      </c>
      <c r="H43" s="50" t="s">
        <v>38</v>
      </c>
      <c r="I43" s="148"/>
      <c r="J43" s="58"/>
      <c r="K43" s="72">
        <v>147.0</v>
      </c>
      <c r="L43" s="144"/>
      <c r="M43" s="61"/>
      <c r="N43" s="62"/>
      <c r="O43" s="130"/>
      <c r="P43" s="138"/>
      <c r="Q43" s="129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78"/>
      <c r="C44" s="83" t="s">
        <v>1955</v>
      </c>
      <c r="D44" s="53" t="s">
        <v>67</v>
      </c>
      <c r="E44" s="111" t="s">
        <v>1956</v>
      </c>
      <c r="F44" s="264" t="s">
        <v>1957</v>
      </c>
      <c r="G44" s="55" t="s">
        <v>1958</v>
      </c>
      <c r="H44" s="50" t="s">
        <v>61</v>
      </c>
      <c r="I44" s="71"/>
      <c r="J44" s="58">
        <v>294.0</v>
      </c>
      <c r="K44" s="72"/>
      <c r="L44" s="149"/>
      <c r="M44" s="61"/>
      <c r="N44" s="62"/>
      <c r="O44" s="130"/>
      <c r="P44" s="138"/>
      <c r="Q44" s="99"/>
      <c r="R44" s="53">
        <v>100.0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51"/>
      <c r="C45" s="83" t="s">
        <v>1959</v>
      </c>
      <c r="D45" s="53" t="s">
        <v>54</v>
      </c>
      <c r="E45" s="111" t="s">
        <v>1960</v>
      </c>
      <c r="F45" s="264" t="s">
        <v>1961</v>
      </c>
      <c r="G45" s="55" t="s">
        <v>1962</v>
      </c>
      <c r="H45" s="50" t="s">
        <v>38</v>
      </c>
      <c r="I45" s="57">
        <v>294.0</v>
      </c>
      <c r="J45" s="58"/>
      <c r="K45" s="72"/>
      <c r="L45" s="150"/>
      <c r="M45" s="125"/>
      <c r="N45" s="62"/>
      <c r="O45" s="141"/>
      <c r="P45" s="131"/>
      <c r="Q45" s="99"/>
      <c r="R45" s="53">
        <v>100.0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51"/>
      <c r="C46" s="151" t="s">
        <v>1963</v>
      </c>
      <c r="D46" s="53" t="s">
        <v>88</v>
      </c>
      <c r="E46" s="70" t="s">
        <v>1960</v>
      </c>
      <c r="F46" s="264" t="s">
        <v>1964</v>
      </c>
      <c r="G46" s="55" t="s">
        <v>1962</v>
      </c>
      <c r="H46" s="50" t="s">
        <v>61</v>
      </c>
      <c r="I46" s="71">
        <v>200.0</v>
      </c>
      <c r="J46" s="89"/>
      <c r="K46" s="72"/>
      <c r="L46" s="150"/>
      <c r="M46" s="61"/>
      <c r="N46" s="62"/>
      <c r="O46" s="130"/>
      <c r="P46" s="131"/>
      <c r="Q46" s="93"/>
      <c r="R46" s="53">
        <v>100.0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78"/>
      <c r="C47" s="69" t="s">
        <v>1965</v>
      </c>
      <c r="D47" s="53" t="s">
        <v>71</v>
      </c>
      <c r="E47" s="108" t="s">
        <v>1966</v>
      </c>
      <c r="F47" s="264" t="s">
        <v>1967</v>
      </c>
      <c r="G47" s="54" t="s">
        <v>1968</v>
      </c>
      <c r="H47" s="50" t="s">
        <v>38</v>
      </c>
      <c r="I47" s="71"/>
      <c r="J47" s="58"/>
      <c r="K47" s="155">
        <v>800.0</v>
      </c>
      <c r="L47" s="150"/>
      <c r="M47" s="61"/>
      <c r="N47" s="62"/>
      <c r="O47" s="153"/>
      <c r="P47" s="156"/>
      <c r="Q47" s="128"/>
      <c r="R47" s="269">
        <v>800.0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41</v>
      </c>
      <c r="B48" s="51"/>
      <c r="C48" s="69" t="s">
        <v>1969</v>
      </c>
      <c r="D48" s="53" t="s">
        <v>166</v>
      </c>
      <c r="E48" s="70"/>
      <c r="F48" s="264" t="s">
        <v>1970</v>
      </c>
      <c r="G48" s="54" t="s">
        <v>1971</v>
      </c>
      <c r="H48" s="50" t="s">
        <v>97</v>
      </c>
      <c r="I48" s="71"/>
      <c r="J48" s="58"/>
      <c r="K48" s="155"/>
      <c r="L48" s="150"/>
      <c r="M48" s="61">
        <v>200.0</v>
      </c>
      <c r="N48" s="84"/>
      <c r="O48" s="153"/>
      <c r="P48" s="156"/>
      <c r="Q48" s="129"/>
      <c r="R48" s="53">
        <v>100.0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51"/>
      <c r="C49" s="151" t="s">
        <v>1972</v>
      </c>
      <c r="D49" s="53" t="s">
        <v>49</v>
      </c>
      <c r="E49" s="54" t="s">
        <v>1973</v>
      </c>
      <c r="F49" s="264" t="s">
        <v>1974</v>
      </c>
      <c r="G49" s="101" t="s">
        <v>1975</v>
      </c>
      <c r="H49" s="50" t="s">
        <v>38</v>
      </c>
      <c r="I49" s="57">
        <v>147.0</v>
      </c>
      <c r="J49" s="58"/>
      <c r="K49" s="155"/>
      <c r="L49" s="150"/>
      <c r="M49" s="61"/>
      <c r="N49" s="74"/>
      <c r="O49" s="157"/>
      <c r="P49" s="156"/>
      <c r="Q49" s="129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51"/>
      <c r="C50" s="281" t="s">
        <v>1976</v>
      </c>
      <c r="D50" s="53" t="s">
        <v>209</v>
      </c>
      <c r="E50" s="70"/>
      <c r="F50" s="264" t="s">
        <v>1977</v>
      </c>
      <c r="G50" s="55" t="s">
        <v>1978</v>
      </c>
      <c r="H50" s="50" t="s">
        <v>97</v>
      </c>
      <c r="I50" s="57"/>
      <c r="J50" s="58"/>
      <c r="K50" s="159"/>
      <c r="L50" s="150"/>
      <c r="M50" s="160"/>
      <c r="N50" s="62">
        <v>550.0</v>
      </c>
      <c r="O50" s="153"/>
      <c r="P50" s="156"/>
      <c r="Q50" s="129"/>
      <c r="R50" s="269">
        <v>550.0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47</v>
      </c>
      <c r="B51" s="51"/>
      <c r="C51" s="132" t="s">
        <v>1979</v>
      </c>
      <c r="D51" s="53" t="s">
        <v>49</v>
      </c>
      <c r="E51" s="54" t="s">
        <v>1980</v>
      </c>
      <c r="F51" s="264" t="s">
        <v>1981</v>
      </c>
      <c r="G51" s="55" t="s">
        <v>1982</v>
      </c>
      <c r="H51" s="50" t="s">
        <v>38</v>
      </c>
      <c r="I51" s="71">
        <v>294.0</v>
      </c>
      <c r="J51" s="89"/>
      <c r="K51" s="155"/>
      <c r="L51" s="161"/>
      <c r="M51" s="160"/>
      <c r="N51" s="62"/>
      <c r="O51" s="153"/>
      <c r="P51" s="156"/>
      <c r="Q51" s="129"/>
      <c r="R51" s="53">
        <v>100.0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132" t="s">
        <v>1983</v>
      </c>
      <c r="D52" s="53" t="s">
        <v>54</v>
      </c>
      <c r="E52" s="54" t="s">
        <v>71</v>
      </c>
      <c r="F52" s="270" t="s">
        <v>1984</v>
      </c>
      <c r="G52" s="55" t="s">
        <v>1985</v>
      </c>
      <c r="H52" s="50" t="s">
        <v>38</v>
      </c>
      <c r="I52" s="148"/>
      <c r="J52" s="58">
        <v>127.0</v>
      </c>
      <c r="K52" s="155"/>
      <c r="L52" s="150"/>
      <c r="M52" s="160"/>
      <c r="N52" s="74"/>
      <c r="O52" s="153"/>
      <c r="P52" s="154"/>
      <c r="Q52" s="129"/>
      <c r="R52" s="53">
        <v>50.0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41</v>
      </c>
      <c r="B53" s="51"/>
      <c r="C53" s="132" t="s">
        <v>1986</v>
      </c>
      <c r="D53" s="162" t="s">
        <v>130</v>
      </c>
      <c r="E53" s="163" t="s">
        <v>1987</v>
      </c>
      <c r="F53" s="264" t="s">
        <v>1988</v>
      </c>
      <c r="G53" s="55" t="s">
        <v>1989</v>
      </c>
      <c r="H53" s="50" t="s">
        <v>38</v>
      </c>
      <c r="I53" s="71"/>
      <c r="J53" s="164"/>
      <c r="K53" s="155">
        <v>147.0</v>
      </c>
      <c r="L53" s="161"/>
      <c r="M53" s="160"/>
      <c r="N53" s="62"/>
      <c r="O53" s="157"/>
      <c r="P53" s="156"/>
      <c r="Q53" s="129"/>
      <c r="R53" s="66">
        <v>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47</v>
      </c>
      <c r="B54" s="51"/>
      <c r="C54" s="132" t="s">
        <v>1990</v>
      </c>
      <c r="D54" s="162" t="s">
        <v>166</v>
      </c>
      <c r="E54" s="54"/>
      <c r="F54" s="287" t="s">
        <v>1991</v>
      </c>
      <c r="G54" s="55" t="s">
        <v>1992</v>
      </c>
      <c r="H54" s="50" t="s">
        <v>97</v>
      </c>
      <c r="I54" s="71"/>
      <c r="J54" s="58"/>
      <c r="K54" s="155"/>
      <c r="L54" s="166"/>
      <c r="M54" s="160"/>
      <c r="N54" s="62">
        <v>294.0</v>
      </c>
      <c r="O54" s="157"/>
      <c r="P54" s="156"/>
      <c r="Q54" s="129"/>
      <c r="R54" s="53">
        <v>50.0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1993</v>
      </c>
      <c r="D55" s="162" t="s">
        <v>28</v>
      </c>
      <c r="E55" s="54" t="s">
        <v>506</v>
      </c>
      <c r="F55" s="264" t="s">
        <v>1994</v>
      </c>
      <c r="G55" s="55" t="s">
        <v>1995</v>
      </c>
      <c r="H55" s="50" t="s">
        <v>61</v>
      </c>
      <c r="I55" s="167"/>
      <c r="J55" s="58">
        <v>147.0</v>
      </c>
      <c r="K55" s="155"/>
      <c r="L55" s="150"/>
      <c r="M55" s="160"/>
      <c r="N55" s="143"/>
      <c r="O55" s="157"/>
      <c r="P55" s="156"/>
      <c r="Q55" s="129"/>
      <c r="R55" s="53">
        <v>50.0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47</v>
      </c>
      <c r="B56" s="51"/>
      <c r="C56" s="132" t="s">
        <v>1996</v>
      </c>
      <c r="D56" s="162" t="s">
        <v>75</v>
      </c>
      <c r="E56" s="54" t="s">
        <v>1997</v>
      </c>
      <c r="F56" s="264" t="s">
        <v>1998</v>
      </c>
      <c r="G56" s="55" t="s">
        <v>1999</v>
      </c>
      <c r="H56" s="50" t="s">
        <v>97</v>
      </c>
      <c r="I56" s="167">
        <v>200.0</v>
      </c>
      <c r="J56" s="58"/>
      <c r="K56" s="155"/>
      <c r="L56" s="161"/>
      <c r="M56" s="169"/>
      <c r="N56" s="143"/>
      <c r="O56" s="157"/>
      <c r="P56" s="156"/>
      <c r="Q56" s="129"/>
      <c r="R56" s="53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47</v>
      </c>
      <c r="B57" s="51"/>
      <c r="C57" s="132" t="s">
        <v>2000</v>
      </c>
      <c r="D57" s="162" t="s">
        <v>71</v>
      </c>
      <c r="E57" s="54" t="s">
        <v>2001</v>
      </c>
      <c r="F57" s="264" t="s">
        <v>2002</v>
      </c>
      <c r="G57" s="55" t="s">
        <v>2003</v>
      </c>
      <c r="H57" s="50" t="s">
        <v>38</v>
      </c>
      <c r="I57" s="167">
        <v>1000.0</v>
      </c>
      <c r="J57" s="58"/>
      <c r="K57" s="170"/>
      <c r="L57" s="161"/>
      <c r="M57" s="160"/>
      <c r="N57" s="62"/>
      <c r="O57" s="153"/>
      <c r="P57" s="156"/>
      <c r="Q57" s="129"/>
      <c r="R57" s="53">
        <v>450.0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47</v>
      </c>
      <c r="B58" s="51"/>
      <c r="C58" s="132" t="s">
        <v>2004</v>
      </c>
      <c r="D58" s="162" t="s">
        <v>49</v>
      </c>
      <c r="E58" s="54" t="s">
        <v>2005</v>
      </c>
      <c r="F58" s="264" t="s">
        <v>2006</v>
      </c>
      <c r="G58" s="55" t="s">
        <v>2007</v>
      </c>
      <c r="H58" s="50" t="s">
        <v>38</v>
      </c>
      <c r="I58" s="167"/>
      <c r="J58" s="58">
        <v>147.0</v>
      </c>
      <c r="K58" s="155"/>
      <c r="L58" s="166"/>
      <c r="M58" s="160"/>
      <c r="N58" s="74"/>
      <c r="O58" s="153"/>
      <c r="P58" s="156"/>
      <c r="Q58" s="129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41</v>
      </c>
      <c r="B59" s="78"/>
      <c r="C59" s="132" t="s">
        <v>642</v>
      </c>
      <c r="D59" s="162" t="s">
        <v>49</v>
      </c>
      <c r="E59" s="54"/>
      <c r="F59" s="264" t="s">
        <v>2008</v>
      </c>
      <c r="G59" s="55" t="s">
        <v>2009</v>
      </c>
      <c r="H59" s="50" t="s">
        <v>38</v>
      </c>
      <c r="I59" s="167"/>
      <c r="J59" s="58"/>
      <c r="K59" s="155"/>
      <c r="L59" s="161"/>
      <c r="M59" s="160">
        <v>147.0</v>
      </c>
      <c r="N59" s="74"/>
      <c r="O59" s="153"/>
      <c r="P59" s="156"/>
      <c r="Q59" s="129"/>
      <c r="R59" s="53">
        <v>50.0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41</v>
      </c>
      <c r="B60" s="51"/>
      <c r="C60" s="132" t="s">
        <v>2010</v>
      </c>
      <c r="D60" s="162" t="s">
        <v>88</v>
      </c>
      <c r="E60" s="54"/>
      <c r="F60" s="264" t="s">
        <v>2011</v>
      </c>
      <c r="G60" s="55" t="s">
        <v>2012</v>
      </c>
      <c r="H60" s="50" t="s">
        <v>38</v>
      </c>
      <c r="I60" s="167"/>
      <c r="J60" s="89"/>
      <c r="K60" s="155"/>
      <c r="L60" s="166">
        <v>244.0</v>
      </c>
      <c r="M60" s="169"/>
      <c r="N60" s="74"/>
      <c r="O60" s="153"/>
      <c r="P60" s="156"/>
      <c r="Q60" s="128"/>
      <c r="R60" s="53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47</v>
      </c>
      <c r="B61" s="51"/>
      <c r="C61" s="132" t="s">
        <v>2013</v>
      </c>
      <c r="D61" s="162" t="s">
        <v>130</v>
      </c>
      <c r="E61" s="54" t="s">
        <v>2014</v>
      </c>
      <c r="F61" s="264" t="s">
        <v>2015</v>
      </c>
      <c r="G61" s="55" t="s">
        <v>2016</v>
      </c>
      <c r="H61" s="50" t="s">
        <v>38</v>
      </c>
      <c r="I61" s="167">
        <v>127.0</v>
      </c>
      <c r="J61" s="58"/>
      <c r="K61" s="155"/>
      <c r="L61" s="171"/>
      <c r="M61" s="160"/>
      <c r="N61" s="74"/>
      <c r="O61" s="153"/>
      <c r="P61" s="156"/>
      <c r="Q61" s="129"/>
      <c r="R61" s="53">
        <v>63.5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47</v>
      </c>
      <c r="B62" s="51"/>
      <c r="C62" s="132" t="s">
        <v>2013</v>
      </c>
      <c r="D62" s="162" t="s">
        <v>130</v>
      </c>
      <c r="E62" s="54" t="s">
        <v>2014</v>
      </c>
      <c r="F62" s="264" t="s">
        <v>2017</v>
      </c>
      <c r="G62" s="55" t="s">
        <v>2016</v>
      </c>
      <c r="H62" s="50" t="s">
        <v>38</v>
      </c>
      <c r="I62" s="167">
        <v>127.0</v>
      </c>
      <c r="J62" s="58"/>
      <c r="K62" s="159"/>
      <c r="L62" s="171"/>
      <c r="M62" s="169"/>
      <c r="N62" s="62"/>
      <c r="O62" s="153"/>
      <c r="P62" s="156"/>
      <c r="Q62" s="129"/>
      <c r="R62" s="53">
        <v>63.5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47</v>
      </c>
      <c r="B63" s="51"/>
      <c r="C63" s="132" t="s">
        <v>2013</v>
      </c>
      <c r="D63" s="162" t="s">
        <v>130</v>
      </c>
      <c r="E63" s="54" t="s">
        <v>2014</v>
      </c>
      <c r="F63" s="264" t="s">
        <v>2018</v>
      </c>
      <c r="G63" s="55" t="s">
        <v>2016</v>
      </c>
      <c r="H63" s="50" t="s">
        <v>38</v>
      </c>
      <c r="I63" s="167">
        <v>127.0</v>
      </c>
      <c r="J63" s="89"/>
      <c r="K63" s="159"/>
      <c r="L63" s="171"/>
      <c r="M63" s="169"/>
      <c r="N63" s="74"/>
      <c r="O63" s="153"/>
      <c r="P63" s="156"/>
      <c r="Q63" s="129"/>
      <c r="R63" s="172">
        <v>63.5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47</v>
      </c>
      <c r="B64" s="51"/>
      <c r="C64" s="132" t="s">
        <v>2019</v>
      </c>
      <c r="D64" s="162" t="s">
        <v>54</v>
      </c>
      <c r="E64" s="54"/>
      <c r="F64" s="264" t="s">
        <v>2020</v>
      </c>
      <c r="G64" s="55" t="s">
        <v>2021</v>
      </c>
      <c r="H64" s="50" t="s">
        <v>38</v>
      </c>
      <c r="I64" s="168"/>
      <c r="J64" s="89"/>
      <c r="K64" s="155"/>
      <c r="L64" s="161"/>
      <c r="M64" s="169"/>
      <c r="N64" s="62"/>
      <c r="O64" s="153"/>
      <c r="P64" s="156"/>
      <c r="Q64" s="128">
        <v>294.0</v>
      </c>
      <c r="R64" s="269">
        <v>294.0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47</v>
      </c>
      <c r="B65" s="51"/>
      <c r="C65" s="132" t="s">
        <v>2022</v>
      </c>
      <c r="D65" s="23"/>
      <c r="E65" s="54" t="s">
        <v>2023</v>
      </c>
      <c r="F65" s="264" t="s">
        <v>2024</v>
      </c>
      <c r="G65" s="55" t="s">
        <v>1873</v>
      </c>
      <c r="H65" s="56"/>
      <c r="I65" s="167">
        <v>220.0</v>
      </c>
      <c r="J65" s="89"/>
      <c r="K65" s="159"/>
      <c r="L65" s="166"/>
      <c r="M65" s="160"/>
      <c r="N65" s="74"/>
      <c r="O65" s="153"/>
      <c r="P65" s="156"/>
      <c r="Q65" s="129"/>
      <c r="R65" s="269">
        <v>220.0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41</v>
      </c>
      <c r="B66" s="51"/>
      <c r="C66" s="132" t="s">
        <v>2025</v>
      </c>
      <c r="D66" s="162" t="s">
        <v>344</v>
      </c>
      <c r="E66" s="54" t="s">
        <v>2026</v>
      </c>
      <c r="F66" s="264" t="s">
        <v>2027</v>
      </c>
      <c r="G66" s="55" t="s">
        <v>2028</v>
      </c>
      <c r="H66" s="50" t="s">
        <v>97</v>
      </c>
      <c r="I66" s="167"/>
      <c r="J66" s="89"/>
      <c r="K66" s="159"/>
      <c r="L66" s="150">
        <v>147.0</v>
      </c>
      <c r="M66" s="173"/>
      <c r="N66" s="74"/>
      <c r="O66" s="153"/>
      <c r="P66" s="156"/>
      <c r="Q66" s="129"/>
      <c r="R66" s="53">
        <v>50.0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47</v>
      </c>
      <c r="B67" s="51"/>
      <c r="C67" s="132" t="s">
        <v>2029</v>
      </c>
      <c r="D67" s="284" t="s">
        <v>344</v>
      </c>
      <c r="E67" s="54" t="s">
        <v>224</v>
      </c>
      <c r="F67" s="264" t="s">
        <v>2030</v>
      </c>
      <c r="G67" s="55" t="s">
        <v>2031</v>
      </c>
      <c r="H67" s="50" t="s">
        <v>97</v>
      </c>
      <c r="I67" s="175"/>
      <c r="J67" s="89"/>
      <c r="K67" s="155"/>
      <c r="L67" s="161"/>
      <c r="M67" s="169"/>
      <c r="N67" s="62">
        <v>127.0</v>
      </c>
      <c r="O67" s="153"/>
      <c r="P67" s="156"/>
      <c r="Q67" s="129"/>
      <c r="R67" s="269">
        <v>127.0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47</v>
      </c>
      <c r="B68" s="51"/>
      <c r="C68" s="132" t="s">
        <v>2032</v>
      </c>
      <c r="D68" s="284" t="s">
        <v>130</v>
      </c>
      <c r="E68" s="176"/>
      <c r="F68" s="264" t="s">
        <v>2033</v>
      </c>
      <c r="G68" s="55" t="s">
        <v>2034</v>
      </c>
      <c r="H68" s="50" t="s">
        <v>38</v>
      </c>
      <c r="I68" s="177"/>
      <c r="J68" s="89"/>
      <c r="K68" s="159"/>
      <c r="L68" s="161"/>
      <c r="M68" s="169"/>
      <c r="N68" s="74"/>
      <c r="O68" s="153"/>
      <c r="P68" s="156"/>
      <c r="Q68" s="128">
        <v>344.0</v>
      </c>
      <c r="R68" s="53">
        <v>100.0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41</v>
      </c>
      <c r="B69" s="51"/>
      <c r="C69" s="132" t="s">
        <v>2035</v>
      </c>
      <c r="D69" s="284" t="s">
        <v>344</v>
      </c>
      <c r="E69" s="54" t="s">
        <v>1461</v>
      </c>
      <c r="F69" s="264" t="s">
        <v>2036</v>
      </c>
      <c r="G69" s="55" t="s">
        <v>2037</v>
      </c>
      <c r="H69" s="50" t="s">
        <v>97</v>
      </c>
      <c r="I69" s="167"/>
      <c r="J69" s="89"/>
      <c r="K69" s="178"/>
      <c r="L69" s="150">
        <v>147.0</v>
      </c>
      <c r="M69" s="169"/>
      <c r="N69" s="74"/>
      <c r="O69" s="153"/>
      <c r="P69" s="156"/>
      <c r="Q69" s="129"/>
      <c r="R69" s="290">
        <v>147.0</v>
      </c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58"/>
      <c r="K70" s="159"/>
      <c r="L70" s="161"/>
      <c r="M70" s="169"/>
      <c r="N70" s="74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179"/>
      <c r="C71" s="180"/>
      <c r="D71" s="174"/>
      <c r="E71" s="54"/>
      <c r="F71" s="54"/>
      <c r="G71" s="55"/>
      <c r="H71" s="56"/>
      <c r="I71" s="181"/>
      <c r="J71" s="58"/>
      <c r="K71" s="182"/>
      <c r="L71" s="183"/>
      <c r="M71" s="184"/>
      <c r="N71" s="74"/>
      <c r="O71" s="185"/>
      <c r="P71" s="186"/>
      <c r="Q71" s="129"/>
      <c r="R71" s="53"/>
      <c r="S71" s="8"/>
      <c r="T71" s="8"/>
      <c r="U71" s="8"/>
      <c r="V71" s="8"/>
      <c r="W71" s="8"/>
      <c r="X71" s="8"/>
      <c r="Y71" s="8"/>
      <c r="Z71" s="8"/>
    </row>
    <row r="72">
      <c r="A72" s="50"/>
      <c r="B72" s="179"/>
      <c r="C72" s="51"/>
      <c r="D72" s="174"/>
      <c r="E72" s="54"/>
      <c r="F72" s="54"/>
      <c r="G72" s="55"/>
      <c r="H72" s="56"/>
      <c r="I72" s="187"/>
      <c r="J72" s="89"/>
      <c r="K72" s="182"/>
      <c r="L72" s="183"/>
      <c r="M72" s="188"/>
      <c r="N72" s="143"/>
      <c r="O72" s="185"/>
      <c r="P72" s="186"/>
      <c r="Q72" s="129"/>
      <c r="R72" s="172"/>
      <c r="S72" s="8"/>
      <c r="T72" s="8"/>
      <c r="U72" s="8"/>
      <c r="V72" s="8"/>
      <c r="W72" s="8"/>
      <c r="X72" s="8"/>
      <c r="Y72" s="8"/>
      <c r="Z72" s="8"/>
    </row>
    <row r="73">
      <c r="A73" s="50"/>
      <c r="B73" s="179"/>
      <c r="C73" s="87"/>
      <c r="D73" s="174"/>
      <c r="E73" s="176"/>
      <c r="F73" s="54"/>
      <c r="G73" s="54"/>
      <c r="H73" s="56"/>
      <c r="I73" s="181"/>
      <c r="J73" s="89"/>
      <c r="K73" s="189"/>
      <c r="L73" s="183"/>
      <c r="M73" s="188"/>
      <c r="N73" s="74"/>
      <c r="O73" s="185"/>
      <c r="P73" s="186"/>
      <c r="Q73" s="129"/>
      <c r="R73" s="172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51"/>
      <c r="D74" s="174"/>
      <c r="E74" s="54"/>
      <c r="F74" s="54"/>
      <c r="G74" s="54"/>
      <c r="H74" s="56"/>
      <c r="I74" s="181"/>
      <c r="J74" s="58"/>
      <c r="K74" s="182"/>
      <c r="L74" s="183"/>
      <c r="M74" s="188"/>
      <c r="N74" s="74"/>
      <c r="O74" s="185"/>
      <c r="P74" s="186"/>
      <c r="Q74" s="129"/>
      <c r="R74" s="172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176"/>
      <c r="F75" s="54"/>
      <c r="G75" s="54"/>
      <c r="H75" s="56"/>
      <c r="I75" s="187"/>
      <c r="J75" s="89"/>
      <c r="K75" s="182"/>
      <c r="L75" s="183"/>
      <c r="M75" s="188"/>
      <c r="N75" s="74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51"/>
      <c r="D76" s="23"/>
      <c r="E76" s="190"/>
      <c r="F76" s="54"/>
      <c r="G76" s="54"/>
      <c r="H76" s="56"/>
      <c r="I76" s="187"/>
      <c r="J76" s="89"/>
      <c r="K76" s="182"/>
      <c r="L76" s="183"/>
      <c r="M76" s="188"/>
      <c r="N76" s="74"/>
      <c r="O76" s="185"/>
      <c r="P76" s="186"/>
      <c r="Q76" s="129"/>
      <c r="R76" s="70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23"/>
      <c r="E77" s="190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6"/>
      <c r="B78" s="179"/>
      <c r="C78" s="51"/>
      <c r="D78" s="23"/>
      <c r="E78" s="191"/>
      <c r="F78" s="176"/>
      <c r="G78" s="176"/>
      <c r="H78" s="56"/>
      <c r="I78" s="181"/>
      <c r="J78" s="89"/>
      <c r="K78" s="182"/>
      <c r="L78" s="183"/>
      <c r="M78" s="188"/>
      <c r="N78" s="74"/>
      <c r="O78" s="185"/>
      <c r="P78" s="186"/>
      <c r="Q78" s="129"/>
      <c r="R78" s="192"/>
      <c r="S78" s="8"/>
      <c r="T78" s="8"/>
      <c r="U78" s="8"/>
      <c r="V78" s="8"/>
      <c r="W78" s="8"/>
      <c r="X78" s="8"/>
      <c r="Y78" s="8"/>
      <c r="Z78" s="8"/>
    </row>
    <row r="79">
      <c r="A79" s="56"/>
      <c r="B79" s="179"/>
      <c r="C79" s="51"/>
      <c r="D79" s="23"/>
      <c r="E79" s="191"/>
      <c r="F79" s="176"/>
      <c r="G79" s="176"/>
      <c r="H79" s="56"/>
      <c r="I79" s="181"/>
      <c r="J79" s="89"/>
      <c r="K79" s="182"/>
      <c r="L79" s="183"/>
      <c r="M79" s="188"/>
      <c r="N79" s="74"/>
      <c r="O79" s="185"/>
      <c r="P79" s="186"/>
      <c r="Q79" s="129"/>
      <c r="R79" s="193"/>
      <c r="S79" s="8"/>
      <c r="T79" s="8"/>
      <c r="U79" s="8"/>
      <c r="V79" s="8"/>
      <c r="W79" s="8"/>
      <c r="X79" s="8"/>
      <c r="Y79" s="8"/>
      <c r="Z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3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94"/>
      <c r="J81" s="195"/>
      <c r="K81" s="196"/>
      <c r="L81" s="197"/>
      <c r="M81" s="198"/>
      <c r="N81" s="199"/>
      <c r="O81" s="200"/>
      <c r="P81" s="201"/>
      <c r="Q81" s="202"/>
      <c r="R81" s="193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94"/>
      <c r="J82" s="195"/>
      <c r="K82" s="196"/>
      <c r="L82" s="197"/>
      <c r="M82" s="198"/>
      <c r="N82" s="199"/>
      <c r="O82" s="200"/>
      <c r="P82" s="201"/>
      <c r="Q82" s="202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203"/>
      <c r="J84" s="195"/>
      <c r="K84" s="204"/>
      <c r="L84" s="205"/>
      <c r="M84" s="206"/>
      <c r="N84" s="207"/>
      <c r="O84" s="208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174"/>
      <c r="E85" s="176"/>
      <c r="F85" s="176"/>
      <c r="G85" s="176"/>
      <c r="H85" s="56"/>
      <c r="I85" s="194"/>
      <c r="J85" s="209"/>
      <c r="K85" s="196"/>
      <c r="L85" s="197"/>
      <c r="M85" s="198"/>
      <c r="N85" s="210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174"/>
      <c r="E86" s="176"/>
      <c r="F86" s="176"/>
      <c r="G86" s="176"/>
      <c r="H86" s="56"/>
      <c r="I86" s="194"/>
      <c r="J86" s="209"/>
      <c r="K86" s="196"/>
      <c r="L86" s="197"/>
      <c r="M86" s="198"/>
      <c r="N86" s="210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4"/>
      <c r="B93" s="2"/>
      <c r="C93" s="211"/>
      <c r="D93" s="212"/>
      <c r="E93" s="3"/>
      <c r="F93" s="213"/>
      <c r="G93" s="214"/>
      <c r="H93" s="4"/>
      <c r="I93" s="215"/>
      <c r="O93" s="216"/>
      <c r="P93" s="216"/>
      <c r="Q93" s="217"/>
      <c r="R93" s="218">
        <f>SUM(R7:R92)</f>
        <v>14258.5</v>
      </c>
      <c r="S93" s="8"/>
      <c r="T93" s="8"/>
      <c r="U93" s="8"/>
      <c r="V93" s="8"/>
      <c r="W93" s="8"/>
      <c r="X93" s="8"/>
      <c r="Y93" s="8"/>
      <c r="Z93" s="8"/>
    </row>
    <row r="94">
      <c r="A94" s="4"/>
      <c r="B94" s="2"/>
      <c r="C94" s="219"/>
      <c r="D94" s="220"/>
      <c r="E94" s="3"/>
      <c r="F94" s="221"/>
      <c r="G94" s="222"/>
      <c r="H94" s="1"/>
      <c r="I94" s="223" t="s">
        <v>27</v>
      </c>
      <c r="J94" s="224"/>
      <c r="O94" s="216"/>
      <c r="P94" s="216"/>
      <c r="Q94" s="217"/>
      <c r="R94" s="8"/>
      <c r="S94" s="8"/>
      <c r="T94" s="8"/>
      <c r="U94" s="8"/>
      <c r="V94" s="8"/>
      <c r="W94" s="8"/>
      <c r="X94" s="8"/>
      <c r="Y94" s="8"/>
      <c r="Z94" s="8"/>
    </row>
    <row r="95">
      <c r="A95" s="4"/>
      <c r="B95" s="225"/>
      <c r="C95" s="17"/>
      <c r="D95" s="226"/>
      <c r="E95" s="227"/>
      <c r="F95" s="213"/>
      <c r="G95" s="3"/>
      <c r="H95" s="1"/>
      <c r="I95" s="180">
        <f>SUM(I7:I92)</f>
        <v>3417</v>
      </c>
      <c r="J95" s="228" t="s">
        <v>28</v>
      </c>
      <c r="K95" s="229"/>
      <c r="O95" s="230"/>
      <c r="P95" s="230"/>
      <c r="Q95" s="217"/>
      <c r="R95" s="8"/>
      <c r="S95" s="8"/>
      <c r="T95" s="8"/>
      <c r="U95" s="8"/>
      <c r="V95" s="8"/>
      <c r="W95" s="8"/>
      <c r="X95" s="8"/>
      <c r="Y95" s="8"/>
      <c r="Z95" s="8"/>
    </row>
    <row r="96">
      <c r="A96" s="1"/>
      <c r="B96" s="2"/>
      <c r="C96" s="17"/>
      <c r="D96" s="1"/>
      <c r="E96" s="3"/>
      <c r="F96" s="213"/>
      <c r="G96" s="3"/>
      <c r="H96" s="1"/>
      <c r="I96" s="180">
        <f>SUM(I95*2%)</f>
        <v>68.34</v>
      </c>
      <c r="J96" s="231">
        <f>SUM(J7:J92)</f>
        <v>9091</v>
      </c>
      <c r="K96" s="232" t="s">
        <v>23</v>
      </c>
      <c r="O96" s="233" t="s">
        <v>11</v>
      </c>
      <c r="P96" s="230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1"/>
      <c r="B97" s="2"/>
      <c r="C97" s="17"/>
      <c r="D97" s="1"/>
      <c r="E97" s="3"/>
      <c r="F97" s="3"/>
      <c r="G97" s="3"/>
      <c r="H97" s="1"/>
      <c r="I97" s="234"/>
      <c r="J97" s="87">
        <f>SUM(J96*3%)</f>
        <v>272.73</v>
      </c>
      <c r="K97" s="235" t="s">
        <v>29</v>
      </c>
      <c r="L97" s="236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3"/>
      <c r="G98" s="3"/>
      <c r="H98" s="1"/>
      <c r="I98" s="8"/>
      <c r="J98" s="234"/>
      <c r="K98" s="231">
        <f>SUM(K7:K92)</f>
        <v>2462</v>
      </c>
      <c r="L98" s="236"/>
      <c r="O98" s="237"/>
      <c r="P98" s="237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238" t="s">
        <v>30</v>
      </c>
      <c r="F99" s="274">
        <f>SUM(K39)</f>
        <v>500</v>
      </c>
      <c r="G99" s="3"/>
      <c r="H99" s="1"/>
      <c r="I99" s="8"/>
      <c r="J99" s="8"/>
      <c r="K99" s="87">
        <f>SUM(K98*2%)</f>
        <v>49.24</v>
      </c>
      <c r="L99" s="240" t="s">
        <v>31</v>
      </c>
      <c r="M99" s="215"/>
      <c r="O99" s="237"/>
      <c r="P99" s="237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241" t="s">
        <v>32</v>
      </c>
      <c r="F100" s="242">
        <f>SUM(I95,J96,K98,L100,M101,N102,O105,P106,Q107)</f>
        <v>20959</v>
      </c>
      <c r="G100" s="3"/>
      <c r="H100" s="1"/>
      <c r="I100" s="8"/>
      <c r="J100" s="8"/>
      <c r="K100" s="18"/>
      <c r="L100" s="180">
        <f>SUM(L7:L92)</f>
        <v>2014</v>
      </c>
      <c r="M100" s="243" t="s">
        <v>33</v>
      </c>
      <c r="N100" s="244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8"/>
      <c r="K101" s="1"/>
      <c r="L101" s="180">
        <f>SUM(L100*2%)</f>
        <v>40.28</v>
      </c>
      <c r="M101" s="180">
        <f>SUM(M7:M92)</f>
        <v>1082</v>
      </c>
      <c r="N101" s="245" t="s">
        <v>34</v>
      </c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3"/>
      <c r="F102" s="3"/>
      <c r="G102" s="3"/>
      <c r="H102" s="1"/>
      <c r="I102" s="8"/>
      <c r="J102" s="8"/>
      <c r="K102" s="1"/>
      <c r="L102" s="1"/>
      <c r="M102" s="180">
        <f>SUM(M101*1%)</f>
        <v>10.82</v>
      </c>
      <c r="N102" s="180">
        <f>SUM(N7:N92)</f>
        <v>2255</v>
      </c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6" t="s">
        <v>35</v>
      </c>
      <c r="F103" s="247">
        <f>SUM(I9,K10,J20,K24,J30,N31,N32,J42,J44,I46,J55)</f>
        <v>2811</v>
      </c>
      <c r="G103" s="264">
        <v>0.0</v>
      </c>
      <c r="H103" s="1"/>
      <c r="I103" s="8"/>
      <c r="J103" s="8"/>
      <c r="K103" s="1"/>
      <c r="L103" s="1"/>
      <c r="M103" s="8"/>
      <c r="N103" s="180">
        <f>SUM(N102*2%)</f>
        <v>45.1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249" t="s">
        <v>36</v>
      </c>
      <c r="F104" s="294">
        <f>SUM(L13,J14,L15,L18,M23,L25,M28,K34,M40,J44,M48,N50,N54,I56,L66,N67,L69)</f>
        <v>4050</v>
      </c>
      <c r="G104" s="295"/>
      <c r="H104" s="1"/>
      <c r="I104" s="8"/>
      <c r="J104" s="8"/>
      <c r="K104" s="1"/>
      <c r="L104" s="1"/>
      <c r="M104" s="8"/>
      <c r="N104" s="18"/>
      <c r="O104" s="251" t="s">
        <v>37</v>
      </c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52" t="s">
        <v>38</v>
      </c>
      <c r="F105" s="275">
        <f>SUM(I11,L12,K19,I21,I22,I29,J33,J36,K38,K39,L41,K43,I45,K47,I49,I51,J52,K53,I57,J58,M59,L60,I61,I62,I63,Q64,Q68)</f>
        <v>6682</v>
      </c>
      <c r="G105" s="276">
        <f>SUM(K39)</f>
        <v>500</v>
      </c>
      <c r="H105" s="1"/>
      <c r="I105" s="8"/>
      <c r="J105" s="8"/>
      <c r="K105" s="1"/>
      <c r="L105" s="1"/>
      <c r="M105" s="8"/>
      <c r="N105" s="18"/>
      <c r="O105" s="180">
        <f>SUM(O7:O92)</f>
        <v>0</v>
      </c>
      <c r="P105" s="253" t="s">
        <v>39</v>
      </c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136"/>
      <c r="C106" s="17"/>
      <c r="D106" s="1"/>
      <c r="E106" s="3"/>
      <c r="F106" s="3"/>
      <c r="G106" s="3"/>
      <c r="H106" s="1"/>
      <c r="I106" s="8"/>
      <c r="J106" s="8"/>
      <c r="K106" s="1"/>
      <c r="L106" s="1"/>
      <c r="M106" s="8"/>
      <c r="N106" s="1"/>
      <c r="O106" s="180">
        <f>SUM(O105*2%)</f>
        <v>0</v>
      </c>
      <c r="P106" s="180">
        <f>SUM(P7:P92)</f>
        <v>0</v>
      </c>
      <c r="Q106" s="252" t="s">
        <v>38</v>
      </c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136"/>
      <c r="C107" s="17"/>
      <c r="D107" s="1"/>
      <c r="E107" s="3"/>
      <c r="F107" s="3"/>
      <c r="G107" s="3"/>
      <c r="H107" s="1"/>
      <c r="I107" s="8"/>
      <c r="J107" s="8"/>
      <c r="K107" s="1"/>
      <c r="L107" s="1"/>
      <c r="M107" s="8"/>
      <c r="N107" s="1"/>
      <c r="O107" s="8"/>
      <c r="P107" s="180">
        <f>SUM(P106*2%)</f>
        <v>0</v>
      </c>
      <c r="Q107" s="254">
        <f>SUM(Q7:Q92)</f>
        <v>638</v>
      </c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8"/>
      <c r="P108" s="8"/>
      <c r="Q108" s="180">
        <f>SUM(Q107*2%)</f>
        <v>12.76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8"/>
      <c r="Q109" s="255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256"/>
      <c r="Q110" s="255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256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8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257"/>
      <c r="C226" s="25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257"/>
      <c r="C227" s="25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K1001" s="258"/>
      <c r="L1001" s="258"/>
      <c r="N1001" s="258"/>
    </row>
  </sheetData>
  <mergeCells count="12">
    <mergeCell ref="K95:N95"/>
    <mergeCell ref="K96:N96"/>
    <mergeCell ref="L97:N97"/>
    <mergeCell ref="L98:N98"/>
    <mergeCell ref="M99:N99"/>
    <mergeCell ref="A2:G2"/>
    <mergeCell ref="A3:E3"/>
    <mergeCell ref="I3:O3"/>
    <mergeCell ref="S6:T6"/>
    <mergeCell ref="S15:T15"/>
    <mergeCell ref="I93:N93"/>
    <mergeCell ref="J94:N94"/>
  </mergeCells>
  <dataValidations>
    <dataValidation type="list" allowBlank="1" showErrorMessage="1" sqref="D7:D92 D209:D1000">
      <formula1>"Vinicius,Gustavo,Kaua,Wesley,Caio,Julia,Thiago,Daniel,Jonatha,Jhonatas,Otavio,Produtor,David,Caio Ferreira,Kaicky,Pamelah,Caio Alves,Leandro"</formula1>
    </dataValidation>
    <dataValidation type="list" allowBlank="1" showErrorMessage="1" sqref="A7:A92">
      <formula1>"Nobre,Publicidade"</formula1>
    </dataValidation>
    <dataValidation type="list" allowBlank="1" showErrorMessage="1" sqref="H7:H92">
      <formula1>"Mel,Drieli,Fernanda"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5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12597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69" t="s">
        <v>2038</v>
      </c>
      <c r="D7" s="53" t="s">
        <v>75</v>
      </c>
      <c r="E7" s="54"/>
      <c r="F7" s="264" t="s">
        <v>2039</v>
      </c>
      <c r="G7" s="55" t="s">
        <v>2040</v>
      </c>
      <c r="H7" s="50" t="s">
        <v>97</v>
      </c>
      <c r="I7" s="57"/>
      <c r="J7" s="58"/>
      <c r="K7" s="59"/>
      <c r="L7" s="60"/>
      <c r="M7" s="61">
        <v>147.0</v>
      </c>
      <c r="N7" s="62"/>
      <c r="O7" s="63"/>
      <c r="P7" s="64"/>
      <c r="Q7" s="65"/>
      <c r="R7" s="53">
        <v>50.0</v>
      </c>
      <c r="S7" s="67" t="s">
        <v>24</v>
      </c>
      <c r="T7" s="68">
        <f>SUM(I7:I87)</f>
        <v>2644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2041</v>
      </c>
      <c r="D8" s="53" t="s">
        <v>2042</v>
      </c>
      <c r="E8" s="70" t="s">
        <v>2043</v>
      </c>
      <c r="F8" s="264" t="s">
        <v>2044</v>
      </c>
      <c r="G8" s="55" t="s">
        <v>2045</v>
      </c>
      <c r="H8" s="50" t="s">
        <v>61</v>
      </c>
      <c r="I8" s="71">
        <v>900.0</v>
      </c>
      <c r="J8" s="58"/>
      <c r="K8" s="72"/>
      <c r="L8" s="73"/>
      <c r="M8" s="61"/>
      <c r="N8" s="74"/>
      <c r="O8" s="75"/>
      <c r="P8" s="76"/>
      <c r="Q8" s="77"/>
      <c r="R8" s="269">
        <v>900.0</v>
      </c>
      <c r="S8" s="39" t="s">
        <v>13</v>
      </c>
      <c r="T8" s="68">
        <f>SUM(J7:J87)</f>
        <v>3006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2046</v>
      </c>
      <c r="D9" s="53" t="s">
        <v>28</v>
      </c>
      <c r="E9" s="70" t="s">
        <v>2047</v>
      </c>
      <c r="F9" s="264" t="s">
        <v>2048</v>
      </c>
      <c r="G9" s="55" t="s">
        <v>2049</v>
      </c>
      <c r="H9" s="50" t="s">
        <v>61</v>
      </c>
      <c r="I9" s="71">
        <v>147.0</v>
      </c>
      <c r="J9" s="79"/>
      <c r="K9" s="72"/>
      <c r="L9" s="80"/>
      <c r="M9" s="61"/>
      <c r="N9" s="74"/>
      <c r="O9" s="75"/>
      <c r="P9" s="76"/>
      <c r="Q9" s="65"/>
      <c r="R9" s="53">
        <v>50.0</v>
      </c>
      <c r="S9" s="81" t="s">
        <v>14</v>
      </c>
      <c r="T9" s="82">
        <f>SUM(K7:K87)</f>
        <v>1754</v>
      </c>
      <c r="U9" s="8"/>
      <c r="V9" s="8"/>
      <c r="W9" s="8"/>
      <c r="X9" s="8"/>
      <c r="Y9" s="8"/>
      <c r="Z9" s="8"/>
    </row>
    <row r="10">
      <c r="A10" s="50" t="s">
        <v>47</v>
      </c>
      <c r="B10" s="51"/>
      <c r="C10" s="83"/>
      <c r="D10" s="53"/>
      <c r="E10" s="70"/>
      <c r="F10" s="54" t="s">
        <v>2050</v>
      </c>
      <c r="G10" s="55" t="s">
        <v>2051</v>
      </c>
      <c r="H10" s="50"/>
      <c r="I10" s="71"/>
      <c r="J10" s="58"/>
      <c r="K10" s="72"/>
      <c r="L10" s="80"/>
      <c r="M10" s="61"/>
      <c r="N10" s="84">
        <v>147.0</v>
      </c>
      <c r="O10" s="85"/>
      <c r="P10" s="76"/>
      <c r="Q10" s="65"/>
      <c r="R10" s="53">
        <v>50.0</v>
      </c>
      <c r="S10" s="86" t="s">
        <v>25</v>
      </c>
      <c r="T10" s="82">
        <f>SUM(L7:L87)</f>
        <v>2082</v>
      </c>
      <c r="U10" s="8"/>
      <c r="V10" s="8"/>
      <c r="W10" s="8"/>
      <c r="X10" s="8"/>
      <c r="Y10" s="8"/>
      <c r="Z10" s="8"/>
    </row>
    <row r="11">
      <c r="A11" s="50" t="s">
        <v>41</v>
      </c>
      <c r="B11" s="51"/>
      <c r="C11" s="83" t="s">
        <v>2052</v>
      </c>
      <c r="D11" s="53" t="s">
        <v>344</v>
      </c>
      <c r="E11" s="70" t="s">
        <v>2053</v>
      </c>
      <c r="F11" s="264" t="s">
        <v>2054</v>
      </c>
      <c r="G11" s="55" t="s">
        <v>2055</v>
      </c>
      <c r="H11" s="50" t="s">
        <v>97</v>
      </c>
      <c r="I11" s="57"/>
      <c r="J11" s="89"/>
      <c r="K11" s="72">
        <v>147.0</v>
      </c>
      <c r="L11" s="90"/>
      <c r="M11" s="91"/>
      <c r="N11" s="62"/>
      <c r="O11" s="85"/>
      <c r="P11" s="92"/>
      <c r="Q11" s="93"/>
      <c r="R11" s="53">
        <v>50.0</v>
      </c>
      <c r="S11" s="42" t="s">
        <v>16</v>
      </c>
      <c r="T11" s="82">
        <f>SUM(M7:M87)</f>
        <v>1029</v>
      </c>
      <c r="U11" s="8"/>
      <c r="V11" s="8"/>
      <c r="W11" s="8"/>
      <c r="X11" s="8"/>
      <c r="Y11" s="8"/>
      <c r="Z11" s="8"/>
    </row>
    <row r="12">
      <c r="A12" s="50" t="s">
        <v>47</v>
      </c>
      <c r="B12" s="94"/>
      <c r="C12" s="83" t="s">
        <v>2056</v>
      </c>
      <c r="D12" s="53" t="s">
        <v>28</v>
      </c>
      <c r="E12" s="70" t="s">
        <v>2057</v>
      </c>
      <c r="F12" s="264" t="s">
        <v>2058</v>
      </c>
      <c r="G12" s="55" t="s">
        <v>2059</v>
      </c>
      <c r="H12" s="50" t="s">
        <v>61</v>
      </c>
      <c r="I12" s="57"/>
      <c r="J12" s="95"/>
      <c r="K12" s="72"/>
      <c r="L12" s="96"/>
      <c r="M12" s="61"/>
      <c r="N12" s="62">
        <v>147.0</v>
      </c>
      <c r="O12" s="97"/>
      <c r="P12" s="98"/>
      <c r="Q12" s="99"/>
      <c r="R12" s="53">
        <v>50.0</v>
      </c>
      <c r="S12" s="100" t="s">
        <v>17</v>
      </c>
      <c r="T12" s="68">
        <f>SUM(N7:N87)</f>
        <v>1935</v>
      </c>
      <c r="U12" s="8"/>
      <c r="V12" s="8"/>
      <c r="W12" s="8"/>
      <c r="X12" s="8"/>
      <c r="Y12" s="8"/>
      <c r="Z12" s="8"/>
    </row>
    <row r="13" ht="16.5" customHeight="1">
      <c r="A13" s="50" t="s">
        <v>41</v>
      </c>
      <c r="B13" s="78"/>
      <c r="C13" s="69" t="s">
        <v>2060</v>
      </c>
      <c r="D13" s="53" t="s">
        <v>130</v>
      </c>
      <c r="E13" s="70" t="s">
        <v>2061</v>
      </c>
      <c r="F13" s="270" t="s">
        <v>2062</v>
      </c>
      <c r="G13" s="55" t="s">
        <v>2063</v>
      </c>
      <c r="H13" s="50" t="s">
        <v>38</v>
      </c>
      <c r="I13" s="71"/>
      <c r="J13" s="58"/>
      <c r="K13" s="72">
        <v>244.0</v>
      </c>
      <c r="L13" s="90"/>
      <c r="M13" s="61"/>
      <c r="N13" s="84"/>
      <c r="O13" s="75"/>
      <c r="P13" s="92"/>
      <c r="Q13" s="99"/>
      <c r="R13" s="102">
        <v>100.0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2064</v>
      </c>
      <c r="D14" s="53" t="s">
        <v>71</v>
      </c>
      <c r="E14" s="70" t="s">
        <v>2065</v>
      </c>
      <c r="F14" s="264" t="s">
        <v>2066</v>
      </c>
      <c r="G14" s="55" t="s">
        <v>2067</v>
      </c>
      <c r="H14" s="50" t="s">
        <v>38</v>
      </c>
      <c r="I14" s="71"/>
      <c r="J14" s="58"/>
      <c r="K14" s="72"/>
      <c r="L14" s="90"/>
      <c r="M14" s="61"/>
      <c r="N14" s="84">
        <v>1200.0</v>
      </c>
      <c r="O14" s="85"/>
      <c r="P14" s="105"/>
      <c r="Q14" s="99"/>
      <c r="R14" s="53">
        <v>1200.0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42</v>
      </c>
      <c r="D15" s="53" t="s">
        <v>130</v>
      </c>
      <c r="E15" s="70"/>
      <c r="F15" s="264" t="s">
        <v>2068</v>
      </c>
      <c r="G15" s="55" t="s">
        <v>2069</v>
      </c>
      <c r="H15" s="50" t="s">
        <v>61</v>
      </c>
      <c r="I15" s="71" t="s">
        <v>263</v>
      </c>
      <c r="J15" s="58"/>
      <c r="K15" s="72"/>
      <c r="L15" s="90"/>
      <c r="M15" s="61"/>
      <c r="N15" s="62"/>
      <c r="O15" s="85"/>
      <c r="P15" s="92"/>
      <c r="Q15" s="106"/>
      <c r="R15" s="53" t="s">
        <v>42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2070</v>
      </c>
      <c r="D16" s="53" t="s">
        <v>88</v>
      </c>
      <c r="E16" s="108"/>
      <c r="F16" s="264" t="s">
        <v>2071</v>
      </c>
      <c r="G16" s="55" t="s">
        <v>2072</v>
      </c>
      <c r="H16" s="50" t="s">
        <v>61</v>
      </c>
      <c r="I16" s="71"/>
      <c r="J16" s="58">
        <v>500.0</v>
      </c>
      <c r="K16" s="72"/>
      <c r="L16" s="90"/>
      <c r="M16" s="109"/>
      <c r="N16" s="62"/>
      <c r="O16" s="85"/>
      <c r="P16" s="92"/>
      <c r="Q16" s="99"/>
      <c r="R16" s="269">
        <v>500.0</v>
      </c>
      <c r="S16" s="110" t="s">
        <v>18</v>
      </c>
      <c r="T16" s="82">
        <f>SUM(O7:O79)</f>
        <v>147</v>
      </c>
      <c r="U16" s="8"/>
      <c r="V16" s="8"/>
      <c r="W16" s="8"/>
      <c r="X16" s="8"/>
      <c r="Y16" s="8"/>
      <c r="Z16" s="8"/>
    </row>
    <row r="17">
      <c r="A17" s="50" t="s">
        <v>41</v>
      </c>
      <c r="B17" s="78"/>
      <c r="C17" s="83" t="s">
        <v>48</v>
      </c>
      <c r="D17" s="53" t="s">
        <v>54</v>
      </c>
      <c r="E17" s="111" t="s">
        <v>2073</v>
      </c>
      <c r="F17" s="264" t="s">
        <v>2074</v>
      </c>
      <c r="G17" s="55" t="s">
        <v>2075</v>
      </c>
      <c r="H17" s="50" t="s">
        <v>38</v>
      </c>
      <c r="I17" s="71"/>
      <c r="J17" s="89"/>
      <c r="K17" s="72"/>
      <c r="L17" s="90">
        <v>294.0</v>
      </c>
      <c r="M17" s="61"/>
      <c r="N17" s="84"/>
      <c r="O17" s="85"/>
      <c r="P17" s="92"/>
      <c r="Q17" s="93"/>
      <c r="R17" s="53">
        <v>100.0</v>
      </c>
      <c r="S17" s="112" t="s">
        <v>19</v>
      </c>
      <c r="T17" s="82">
        <f>SUM(P7:P87)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78"/>
      <c r="C18" s="83" t="s">
        <v>2076</v>
      </c>
      <c r="D18" s="53" t="s">
        <v>49</v>
      </c>
      <c r="E18" s="70" t="s">
        <v>2077</v>
      </c>
      <c r="F18" s="264" t="s">
        <v>2078</v>
      </c>
      <c r="G18" s="55" t="s">
        <v>2079</v>
      </c>
      <c r="H18" s="50" t="s">
        <v>38</v>
      </c>
      <c r="I18" s="71"/>
      <c r="J18" s="79">
        <v>147.0</v>
      </c>
      <c r="K18" s="72"/>
      <c r="L18" s="90"/>
      <c r="M18" s="61"/>
      <c r="N18" s="62"/>
      <c r="O18" s="85"/>
      <c r="P18" s="92"/>
      <c r="Q18" s="99"/>
      <c r="R18" s="53">
        <v>50.0</v>
      </c>
      <c r="S18" s="113" t="s">
        <v>20</v>
      </c>
      <c r="T18" s="114">
        <f>SUM(Q7:Q87)</f>
        <v>0</v>
      </c>
      <c r="U18" s="8"/>
      <c r="V18" s="8"/>
      <c r="W18" s="8"/>
      <c r="X18" s="8"/>
      <c r="Y18" s="8"/>
      <c r="Z18" s="8"/>
    </row>
    <row r="19">
      <c r="A19" s="50" t="s">
        <v>47</v>
      </c>
      <c r="B19" s="51"/>
      <c r="C19" s="83" t="s">
        <v>2080</v>
      </c>
      <c r="D19" s="53" t="s">
        <v>138</v>
      </c>
      <c r="E19" s="70" t="s">
        <v>1997</v>
      </c>
      <c r="F19" s="264" t="s">
        <v>2081</v>
      </c>
      <c r="G19" s="55" t="s">
        <v>2082</v>
      </c>
      <c r="H19" s="50" t="s">
        <v>61</v>
      </c>
      <c r="I19" s="71">
        <v>324.0</v>
      </c>
      <c r="J19" s="115"/>
      <c r="K19" s="72"/>
      <c r="L19" s="90"/>
      <c r="M19" s="61"/>
      <c r="N19" s="62"/>
      <c r="O19" s="85"/>
      <c r="P19" s="92"/>
      <c r="Q19" s="93"/>
      <c r="R19" s="269">
        <v>324.0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2083</v>
      </c>
      <c r="D20" s="53" t="s">
        <v>67</v>
      </c>
      <c r="E20" s="70" t="s">
        <v>1643</v>
      </c>
      <c r="F20" s="264" t="s">
        <v>2084</v>
      </c>
      <c r="G20" s="55" t="s">
        <v>2085</v>
      </c>
      <c r="H20" s="50" t="s">
        <v>61</v>
      </c>
      <c r="I20" s="71"/>
      <c r="J20" s="58">
        <v>294.0</v>
      </c>
      <c r="K20" s="117"/>
      <c r="L20" s="90"/>
      <c r="M20" s="61"/>
      <c r="N20" s="74"/>
      <c r="O20" s="75"/>
      <c r="P20" s="92"/>
      <c r="Q20" s="99"/>
      <c r="R20" s="102">
        <v>100.0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/>
      <c r="B21" s="51"/>
      <c r="C21" s="83" t="s">
        <v>42</v>
      </c>
      <c r="D21" s="53" t="s">
        <v>28</v>
      </c>
      <c r="E21" s="111"/>
      <c r="F21" s="264" t="s">
        <v>2086</v>
      </c>
      <c r="G21" s="55" t="s">
        <v>2087</v>
      </c>
      <c r="H21" s="50" t="s">
        <v>38</v>
      </c>
      <c r="I21" s="71" t="s">
        <v>263</v>
      </c>
      <c r="J21" s="58"/>
      <c r="K21" s="117"/>
      <c r="L21" s="90"/>
      <c r="M21" s="61"/>
      <c r="N21" s="62"/>
      <c r="O21" s="85"/>
      <c r="P21" s="92"/>
      <c r="Q21" s="99"/>
      <c r="R21" s="53" t="s">
        <v>42</v>
      </c>
      <c r="S21" s="119">
        <f>SUM(F103)</f>
        <v>12597</v>
      </c>
      <c r="T21" s="8"/>
      <c r="U21" s="8"/>
      <c r="V21" s="8"/>
      <c r="W21" s="8"/>
      <c r="X21" s="8"/>
      <c r="Y21" s="8"/>
      <c r="Z21" s="8"/>
    </row>
    <row r="22">
      <c r="A22" s="50" t="s">
        <v>41</v>
      </c>
      <c r="B22" s="51"/>
      <c r="C22" s="83" t="s">
        <v>2088</v>
      </c>
      <c r="D22" s="53" t="s">
        <v>54</v>
      </c>
      <c r="E22" s="70" t="s">
        <v>2089</v>
      </c>
      <c r="F22" s="264" t="s">
        <v>2090</v>
      </c>
      <c r="G22" s="55" t="s">
        <v>2091</v>
      </c>
      <c r="H22" s="50" t="s">
        <v>38</v>
      </c>
      <c r="I22" s="71"/>
      <c r="J22" s="58"/>
      <c r="K22" s="72"/>
      <c r="L22" s="120"/>
      <c r="M22" s="61">
        <v>147.0</v>
      </c>
      <c r="N22" s="62"/>
      <c r="O22" s="85"/>
      <c r="P22" s="92"/>
      <c r="Q22" s="99"/>
      <c r="R22" s="53">
        <v>50.0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47</v>
      </c>
      <c r="B23" s="51"/>
      <c r="C23" s="83" t="s">
        <v>2092</v>
      </c>
      <c r="D23" s="53" t="s">
        <v>75</v>
      </c>
      <c r="E23" s="70" t="s">
        <v>2023</v>
      </c>
      <c r="F23" s="264" t="s">
        <v>2093</v>
      </c>
      <c r="G23" s="55" t="s">
        <v>2094</v>
      </c>
      <c r="H23" s="50" t="s">
        <v>97</v>
      </c>
      <c r="I23" s="71">
        <v>147.0</v>
      </c>
      <c r="J23" s="58"/>
      <c r="K23" s="72"/>
      <c r="L23" s="120"/>
      <c r="M23" s="61"/>
      <c r="N23" s="62"/>
      <c r="O23" s="85"/>
      <c r="P23" s="92"/>
      <c r="Q23" s="99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2095</v>
      </c>
      <c r="D24" s="53" t="s">
        <v>130</v>
      </c>
      <c r="E24" s="70" t="s">
        <v>2096</v>
      </c>
      <c r="F24" s="264" t="s">
        <v>2097</v>
      </c>
      <c r="G24" s="55" t="s">
        <v>2098</v>
      </c>
      <c r="H24" s="50" t="s">
        <v>38</v>
      </c>
      <c r="I24" s="71"/>
      <c r="J24" s="58">
        <v>244.0</v>
      </c>
      <c r="K24" s="72"/>
      <c r="L24" s="80"/>
      <c r="M24" s="61"/>
      <c r="N24" s="62"/>
      <c r="O24" s="121"/>
      <c r="P24" s="92"/>
      <c r="Q24" s="93"/>
      <c r="R24" s="102">
        <v>100.0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47</v>
      </c>
      <c r="B25" s="51"/>
      <c r="C25" s="83" t="s">
        <v>2099</v>
      </c>
      <c r="D25" s="53" t="s">
        <v>166</v>
      </c>
      <c r="E25" s="70" t="s">
        <v>2100</v>
      </c>
      <c r="F25" s="264" t="s">
        <v>2101</v>
      </c>
      <c r="G25" s="55" t="s">
        <v>2102</v>
      </c>
      <c r="H25" s="50" t="s">
        <v>97</v>
      </c>
      <c r="I25" s="71"/>
      <c r="J25" s="58">
        <v>244.0</v>
      </c>
      <c r="K25" s="72"/>
      <c r="L25" s="90"/>
      <c r="M25" s="122"/>
      <c r="N25" s="62"/>
      <c r="O25" s="75"/>
      <c r="P25" s="92"/>
      <c r="Q25" s="123"/>
      <c r="R25" s="102">
        <v>100.0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41</v>
      </c>
      <c r="B26" s="51"/>
      <c r="C26" s="78"/>
      <c r="D26" s="53" t="s">
        <v>54</v>
      </c>
      <c r="E26" s="70"/>
      <c r="F26" s="267" t="s">
        <v>2103</v>
      </c>
      <c r="G26" s="55" t="s">
        <v>2104</v>
      </c>
      <c r="H26" s="50" t="s">
        <v>38</v>
      </c>
      <c r="I26" s="124"/>
      <c r="J26" s="58"/>
      <c r="K26" s="72"/>
      <c r="L26" s="90" t="s">
        <v>559</v>
      </c>
      <c r="M26" s="61">
        <v>294.0</v>
      </c>
      <c r="N26" s="62"/>
      <c r="O26" s="85"/>
      <c r="P26" s="105"/>
      <c r="Q26" s="99"/>
      <c r="R26" s="53">
        <v>50.0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41</v>
      </c>
      <c r="B27" s="51"/>
      <c r="C27" s="132" t="s">
        <v>2105</v>
      </c>
      <c r="D27" s="53" t="s">
        <v>88</v>
      </c>
      <c r="E27" s="70" t="s">
        <v>2106</v>
      </c>
      <c r="F27" s="264" t="s">
        <v>2107</v>
      </c>
      <c r="G27" s="55" t="s">
        <v>2108</v>
      </c>
      <c r="H27" s="50" t="s">
        <v>61</v>
      </c>
      <c r="I27" s="71"/>
      <c r="J27" s="79"/>
      <c r="K27" s="59"/>
      <c r="L27" s="90">
        <v>650.0</v>
      </c>
      <c r="M27" s="125"/>
      <c r="N27" s="62"/>
      <c r="O27" s="85"/>
      <c r="P27" s="105"/>
      <c r="Q27" s="93"/>
      <c r="R27" s="53" t="s">
        <v>2109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41</v>
      </c>
      <c r="B28" s="78"/>
      <c r="C28" s="83" t="s">
        <v>646</v>
      </c>
      <c r="D28" s="53" t="s">
        <v>43</v>
      </c>
      <c r="E28" s="70" t="s">
        <v>2110</v>
      </c>
      <c r="F28" s="264" t="s">
        <v>2111</v>
      </c>
      <c r="G28" s="55" t="s">
        <v>2108</v>
      </c>
      <c r="H28" s="50" t="s">
        <v>97</v>
      </c>
      <c r="I28" s="57"/>
      <c r="J28" s="58"/>
      <c r="K28" s="126"/>
      <c r="L28" s="90">
        <v>600.0</v>
      </c>
      <c r="M28" s="125"/>
      <c r="N28" s="74"/>
      <c r="O28" s="85"/>
      <c r="P28" s="105"/>
      <c r="Q28" s="93"/>
      <c r="R28" s="53" t="s">
        <v>2109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2112</v>
      </c>
      <c r="D29" s="53" t="s">
        <v>75</v>
      </c>
      <c r="E29" s="70" t="s">
        <v>1154</v>
      </c>
      <c r="F29" s="264" t="s">
        <v>2113</v>
      </c>
      <c r="G29" s="55" t="s">
        <v>2114</v>
      </c>
      <c r="H29" s="50" t="s">
        <v>97</v>
      </c>
      <c r="I29" s="71">
        <v>294.0</v>
      </c>
      <c r="J29" s="58"/>
      <c r="K29" s="117"/>
      <c r="L29" s="90"/>
      <c r="M29" s="61"/>
      <c r="N29" s="62"/>
      <c r="O29" s="85"/>
      <c r="P29" s="105"/>
      <c r="Q29" s="128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83" t="s">
        <v>2115</v>
      </c>
      <c r="D30" s="53" t="s">
        <v>138</v>
      </c>
      <c r="E30" s="70" t="s">
        <v>2116</v>
      </c>
      <c r="F30" s="264" t="s">
        <v>2117</v>
      </c>
      <c r="G30" s="55" t="s">
        <v>2118</v>
      </c>
      <c r="H30" s="50" t="s">
        <v>61</v>
      </c>
      <c r="I30" s="127"/>
      <c r="J30" s="58">
        <v>127.0</v>
      </c>
      <c r="K30" s="72"/>
      <c r="L30" s="120"/>
      <c r="M30" s="61"/>
      <c r="N30" s="62"/>
      <c r="O30" s="75"/>
      <c r="P30" s="92"/>
      <c r="Q30" s="129"/>
      <c r="R30" s="53">
        <v>50.0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41</v>
      </c>
      <c r="B31" s="78"/>
      <c r="C31" s="69" t="s">
        <v>2119</v>
      </c>
      <c r="D31" s="53" t="s">
        <v>28</v>
      </c>
      <c r="E31" s="70"/>
      <c r="F31" s="264" t="s">
        <v>2120</v>
      </c>
      <c r="G31" s="55" t="s">
        <v>2121</v>
      </c>
      <c r="H31" s="50" t="s">
        <v>61</v>
      </c>
      <c r="I31" s="71"/>
      <c r="J31" s="58"/>
      <c r="K31" s="72"/>
      <c r="L31" s="90">
        <v>244.0</v>
      </c>
      <c r="M31" s="122"/>
      <c r="N31" s="62"/>
      <c r="O31" s="85"/>
      <c r="P31" s="92"/>
      <c r="Q31" s="129"/>
      <c r="R31" s="53">
        <v>100.0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51"/>
      <c r="C32" s="69" t="s">
        <v>2122</v>
      </c>
      <c r="D32" s="53" t="s">
        <v>49</v>
      </c>
      <c r="E32" s="70" t="s">
        <v>2123</v>
      </c>
      <c r="F32" s="264" t="s">
        <v>2124</v>
      </c>
      <c r="G32" s="55" t="s">
        <v>2125</v>
      </c>
      <c r="H32" s="50" t="s">
        <v>38</v>
      </c>
      <c r="I32" s="71"/>
      <c r="J32" s="79">
        <v>147.0</v>
      </c>
      <c r="K32" s="72"/>
      <c r="L32" s="90"/>
      <c r="M32" s="61"/>
      <c r="N32" s="62"/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47</v>
      </c>
      <c r="B33" s="132"/>
      <c r="C33" s="69" t="s">
        <v>2126</v>
      </c>
      <c r="D33" s="53" t="s">
        <v>67</v>
      </c>
      <c r="E33" s="70"/>
      <c r="F33" s="264" t="s">
        <v>2127</v>
      </c>
      <c r="G33" s="55" t="s">
        <v>2128</v>
      </c>
      <c r="H33" s="50" t="s">
        <v>61</v>
      </c>
      <c r="I33" s="71"/>
      <c r="J33" s="58">
        <v>294.0</v>
      </c>
      <c r="K33" s="72"/>
      <c r="L33" s="80"/>
      <c r="M33" s="61"/>
      <c r="N33" s="84"/>
      <c r="O33" s="130"/>
      <c r="P33" s="131"/>
      <c r="Q33" s="129"/>
      <c r="R33" s="53">
        <v>100.0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51"/>
      <c r="C34" s="69" t="s">
        <v>2129</v>
      </c>
      <c r="D34" s="53" t="s">
        <v>130</v>
      </c>
      <c r="E34" s="133"/>
      <c r="F34" s="278" t="s">
        <v>2130</v>
      </c>
      <c r="G34" s="55" t="s">
        <v>2131</v>
      </c>
      <c r="H34" s="50" t="s">
        <v>61</v>
      </c>
      <c r="I34" s="71"/>
      <c r="J34" s="58"/>
      <c r="K34" s="135"/>
      <c r="L34" s="90"/>
      <c r="M34" s="61"/>
      <c r="N34" s="62"/>
      <c r="O34" s="141">
        <v>147.0</v>
      </c>
      <c r="P34" s="131"/>
      <c r="Q34" s="128"/>
      <c r="R34" s="269">
        <v>147.0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41</v>
      </c>
      <c r="B35" s="136"/>
      <c r="C35" s="83" t="s">
        <v>2132</v>
      </c>
      <c r="D35" s="53" t="s">
        <v>28</v>
      </c>
      <c r="E35" s="70" t="s">
        <v>2133</v>
      </c>
      <c r="F35" s="264" t="s">
        <v>2134</v>
      </c>
      <c r="G35" s="55" t="s">
        <v>2135</v>
      </c>
      <c r="H35" s="50" t="s">
        <v>61</v>
      </c>
      <c r="I35" s="71"/>
      <c r="J35" s="58"/>
      <c r="K35" s="117">
        <v>225.0</v>
      </c>
      <c r="L35" s="90"/>
      <c r="M35" s="61"/>
      <c r="N35" s="62"/>
      <c r="O35" s="130"/>
      <c r="P35" s="131"/>
      <c r="Q35" s="129"/>
      <c r="R35" s="53">
        <v>100.0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41</v>
      </c>
      <c r="B36" s="51"/>
      <c r="C36" s="151" t="s">
        <v>2136</v>
      </c>
      <c r="D36" s="53" t="s">
        <v>138</v>
      </c>
      <c r="E36" s="108" t="s">
        <v>2137</v>
      </c>
      <c r="F36" s="264" t="s">
        <v>2138</v>
      </c>
      <c r="G36" s="55" t="s">
        <v>2139</v>
      </c>
      <c r="H36" s="50" t="s">
        <v>61</v>
      </c>
      <c r="I36" s="71"/>
      <c r="J36" s="58"/>
      <c r="K36" s="117">
        <v>294.0</v>
      </c>
      <c r="L36" s="90"/>
      <c r="M36" s="61"/>
      <c r="N36" s="74"/>
      <c r="O36" s="130"/>
      <c r="P36" s="138"/>
      <c r="Q36" s="129"/>
      <c r="R36" s="53">
        <v>100.0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47</v>
      </c>
      <c r="B37" s="51"/>
      <c r="C37" s="151" t="s">
        <v>2140</v>
      </c>
      <c r="D37" s="53" t="s">
        <v>138</v>
      </c>
      <c r="E37" s="70" t="s">
        <v>2141</v>
      </c>
      <c r="F37" s="264" t="s">
        <v>2142</v>
      </c>
      <c r="G37" s="54" t="s">
        <v>2143</v>
      </c>
      <c r="H37" s="50" t="s">
        <v>61</v>
      </c>
      <c r="I37" s="71"/>
      <c r="J37" s="58">
        <v>147.0</v>
      </c>
      <c r="K37" s="59"/>
      <c r="L37" s="90"/>
      <c r="M37" s="61"/>
      <c r="N37" s="84"/>
      <c r="O37" s="130"/>
      <c r="P37" s="131"/>
      <c r="Q37" s="129"/>
      <c r="R37" s="53">
        <v>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151" t="s">
        <v>2144</v>
      </c>
      <c r="D38" s="53" t="s">
        <v>130</v>
      </c>
      <c r="E38" s="70" t="s">
        <v>2145</v>
      </c>
      <c r="F38" s="264" t="s">
        <v>2146</v>
      </c>
      <c r="G38" s="54" t="s">
        <v>2147</v>
      </c>
      <c r="H38" s="50" t="s">
        <v>38</v>
      </c>
      <c r="I38" s="57"/>
      <c r="J38" s="58">
        <v>147.0</v>
      </c>
      <c r="K38" s="72"/>
      <c r="L38" s="90"/>
      <c r="M38" s="61"/>
      <c r="N38" s="62"/>
      <c r="O38" s="130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47</v>
      </c>
      <c r="B39" s="78"/>
      <c r="C39" s="69" t="s">
        <v>2148</v>
      </c>
      <c r="D39" s="53" t="s">
        <v>75</v>
      </c>
      <c r="E39" s="70"/>
      <c r="F39" s="270" t="s">
        <v>2149</v>
      </c>
      <c r="G39" s="54" t="s">
        <v>2150</v>
      </c>
      <c r="H39" s="50" t="s">
        <v>97</v>
      </c>
      <c r="I39" s="57">
        <v>147.0</v>
      </c>
      <c r="J39" s="58"/>
      <c r="K39" s="72"/>
      <c r="L39" s="90"/>
      <c r="M39" s="61"/>
      <c r="N39" s="62"/>
      <c r="O39" s="141"/>
      <c r="P39" s="131"/>
      <c r="Q39" s="128"/>
      <c r="R39" s="53">
        <v>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41</v>
      </c>
      <c r="B40" s="78"/>
      <c r="C40" s="69" t="s">
        <v>650</v>
      </c>
      <c r="D40" s="53" t="s">
        <v>138</v>
      </c>
      <c r="E40" s="70"/>
      <c r="F40" s="271" t="s">
        <v>2151</v>
      </c>
      <c r="G40" s="55" t="s">
        <v>2152</v>
      </c>
      <c r="H40" s="50" t="s">
        <v>61</v>
      </c>
      <c r="I40" s="71"/>
      <c r="J40" s="58"/>
      <c r="K40" s="72"/>
      <c r="L40" s="90">
        <v>147.0</v>
      </c>
      <c r="M40" s="61"/>
      <c r="N40" s="74"/>
      <c r="O40" s="130"/>
      <c r="P40" s="131"/>
      <c r="Q40" s="128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2153</v>
      </c>
      <c r="D41" s="53" t="s">
        <v>130</v>
      </c>
      <c r="E41" s="70"/>
      <c r="F41" s="264" t="s">
        <v>2154</v>
      </c>
      <c r="G41" s="55" t="s">
        <v>2155</v>
      </c>
      <c r="H41" s="50" t="s">
        <v>38</v>
      </c>
      <c r="I41" s="71">
        <v>147.0</v>
      </c>
      <c r="J41" s="58"/>
      <c r="K41" s="72"/>
      <c r="L41" s="90"/>
      <c r="M41" s="61"/>
      <c r="N41" s="143"/>
      <c r="O41" s="130"/>
      <c r="P41" s="131"/>
      <c r="Q41" s="129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47</v>
      </c>
      <c r="B42" s="51"/>
      <c r="C42" s="69" t="s">
        <v>2156</v>
      </c>
      <c r="D42" s="53" t="s">
        <v>344</v>
      </c>
      <c r="E42" s="70" t="s">
        <v>2157</v>
      </c>
      <c r="F42" s="264" t="s">
        <v>2158</v>
      </c>
      <c r="G42" s="53" t="s">
        <v>2159</v>
      </c>
      <c r="H42" s="50" t="s">
        <v>97</v>
      </c>
      <c r="I42" s="127"/>
      <c r="J42" s="58">
        <v>147.0</v>
      </c>
      <c r="K42" s="72"/>
      <c r="L42" s="90"/>
      <c r="M42" s="61"/>
      <c r="N42" s="62"/>
      <c r="O42" s="130"/>
      <c r="P42" s="131"/>
      <c r="Q42" s="128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47</v>
      </c>
      <c r="B43" s="51"/>
      <c r="C43" s="83" t="s">
        <v>2160</v>
      </c>
      <c r="D43" s="53" t="s">
        <v>344</v>
      </c>
      <c r="E43" s="70" t="s">
        <v>2161</v>
      </c>
      <c r="F43" s="264" t="s">
        <v>2162</v>
      </c>
      <c r="G43" s="55" t="s">
        <v>2163</v>
      </c>
      <c r="H43" s="50" t="s">
        <v>97</v>
      </c>
      <c r="I43" s="71"/>
      <c r="J43" s="58">
        <v>147.0</v>
      </c>
      <c r="K43" s="59"/>
      <c r="L43" s="144"/>
      <c r="M43" s="122"/>
      <c r="N43" s="62"/>
      <c r="O43" s="130"/>
      <c r="P43" s="131"/>
      <c r="Q43" s="129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69" t="s">
        <v>2164</v>
      </c>
      <c r="D44" s="53" t="s">
        <v>75</v>
      </c>
      <c r="E44" s="70" t="s">
        <v>1383</v>
      </c>
      <c r="F44" s="264" t="s">
        <v>2165</v>
      </c>
      <c r="G44" s="55" t="s">
        <v>2166</v>
      </c>
      <c r="H44" s="50" t="s">
        <v>97</v>
      </c>
      <c r="I44" s="71">
        <v>244.0</v>
      </c>
      <c r="J44" s="89"/>
      <c r="K44" s="72"/>
      <c r="L44" s="145"/>
      <c r="M44" s="61"/>
      <c r="N44" s="62"/>
      <c r="O44" s="130"/>
      <c r="P44" s="131"/>
      <c r="Q44" s="129"/>
      <c r="R44" s="53">
        <v>100.0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78"/>
      <c r="C45" s="272" t="s">
        <v>2167</v>
      </c>
      <c r="D45" s="53" t="s">
        <v>49</v>
      </c>
      <c r="E45" s="70" t="s">
        <v>453</v>
      </c>
      <c r="F45" s="273" t="s">
        <v>2168</v>
      </c>
      <c r="G45" s="142" t="s">
        <v>2169</v>
      </c>
      <c r="H45" s="50" t="s">
        <v>38</v>
      </c>
      <c r="I45" s="57">
        <v>147.0</v>
      </c>
      <c r="J45" s="58"/>
      <c r="K45" s="72"/>
      <c r="L45" s="144"/>
      <c r="M45" s="61"/>
      <c r="N45" s="62"/>
      <c r="O45" s="130"/>
      <c r="P45" s="138"/>
      <c r="Q45" s="12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78"/>
      <c r="C46" s="83" t="s">
        <v>2170</v>
      </c>
      <c r="D46" s="53" t="s">
        <v>54</v>
      </c>
      <c r="E46" s="111"/>
      <c r="F46" s="264" t="s">
        <v>2171</v>
      </c>
      <c r="G46" s="55" t="s">
        <v>2172</v>
      </c>
      <c r="H46" s="50" t="s">
        <v>38</v>
      </c>
      <c r="I46" s="71"/>
      <c r="J46" s="58">
        <v>127.0</v>
      </c>
      <c r="K46" s="72"/>
      <c r="L46" s="149"/>
      <c r="M46" s="61"/>
      <c r="N46" s="62"/>
      <c r="O46" s="130"/>
      <c r="P46" s="138"/>
      <c r="Q46" s="99"/>
      <c r="R46" s="53">
        <v>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51"/>
      <c r="C47" s="83" t="s">
        <v>2173</v>
      </c>
      <c r="D47" s="53" t="s">
        <v>28</v>
      </c>
      <c r="E47" s="111" t="s">
        <v>2174</v>
      </c>
      <c r="F47" s="264" t="s">
        <v>2175</v>
      </c>
      <c r="G47" s="55" t="s">
        <v>2176</v>
      </c>
      <c r="H47" s="50" t="s">
        <v>61</v>
      </c>
      <c r="I47" s="57"/>
      <c r="J47" s="58"/>
      <c r="K47" s="72">
        <v>550.0</v>
      </c>
      <c r="L47" s="150"/>
      <c r="M47" s="125"/>
      <c r="N47" s="62"/>
      <c r="O47" s="141"/>
      <c r="P47" s="131"/>
      <c r="Q47" s="99"/>
      <c r="R47" s="53">
        <v>200.0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151" t="s">
        <v>2177</v>
      </c>
      <c r="D48" s="53" t="s">
        <v>75</v>
      </c>
      <c r="E48" s="70" t="s">
        <v>2178</v>
      </c>
      <c r="F48" s="264" t="s">
        <v>2179</v>
      </c>
      <c r="G48" s="55" t="s">
        <v>2180</v>
      </c>
      <c r="H48" s="50" t="s">
        <v>97</v>
      </c>
      <c r="I48" s="71"/>
      <c r="J48" s="89"/>
      <c r="K48" s="72"/>
      <c r="L48" s="150"/>
      <c r="M48" s="61"/>
      <c r="N48" s="62">
        <v>294.0</v>
      </c>
      <c r="O48" s="130"/>
      <c r="P48" s="131"/>
      <c r="Q48" s="93"/>
      <c r="R48" s="53">
        <v>100.0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41</v>
      </c>
      <c r="B49" s="51"/>
      <c r="C49" s="69" t="s">
        <v>2181</v>
      </c>
      <c r="D49" s="53" t="s">
        <v>28</v>
      </c>
      <c r="E49" s="70"/>
      <c r="F49" s="279" t="s">
        <v>2182</v>
      </c>
      <c r="G49" s="55" t="s">
        <v>2183</v>
      </c>
      <c r="H49" s="50" t="s">
        <v>61</v>
      </c>
      <c r="I49" s="71"/>
      <c r="J49" s="58"/>
      <c r="K49" s="135"/>
      <c r="L49" s="150">
        <v>147.0</v>
      </c>
      <c r="M49" s="61"/>
      <c r="N49" s="74"/>
      <c r="O49" s="153"/>
      <c r="P49" s="154"/>
      <c r="Q49" s="99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78"/>
      <c r="C50" s="69" t="s">
        <v>2184</v>
      </c>
      <c r="D50" s="53" t="s">
        <v>130</v>
      </c>
      <c r="E50" s="108" t="s">
        <v>71</v>
      </c>
      <c r="F50" s="264" t="s">
        <v>2185</v>
      </c>
      <c r="G50" s="54" t="s">
        <v>2186</v>
      </c>
      <c r="H50" s="50" t="s">
        <v>38</v>
      </c>
      <c r="I50" s="71"/>
      <c r="J50" s="58">
        <v>294.0</v>
      </c>
      <c r="K50" s="155"/>
      <c r="L50" s="150"/>
      <c r="M50" s="61"/>
      <c r="N50" s="62"/>
      <c r="O50" s="153"/>
      <c r="P50" s="156"/>
      <c r="Q50" s="128"/>
      <c r="R50" s="53">
        <v>100.0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41</v>
      </c>
      <c r="B51" s="51"/>
      <c r="C51" s="69" t="s">
        <v>2187</v>
      </c>
      <c r="D51" s="53" t="s">
        <v>28</v>
      </c>
      <c r="E51" s="70"/>
      <c r="F51" s="264" t="s">
        <v>2188</v>
      </c>
      <c r="G51" s="54" t="s">
        <v>2189</v>
      </c>
      <c r="H51" s="50" t="s">
        <v>61</v>
      </c>
      <c r="I51" s="71"/>
      <c r="J51" s="58"/>
      <c r="K51" s="155"/>
      <c r="L51" s="150"/>
      <c r="M51" s="61">
        <v>147.0</v>
      </c>
      <c r="N51" s="84"/>
      <c r="O51" s="153"/>
      <c r="P51" s="156"/>
      <c r="Q51" s="129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151" t="s">
        <v>2190</v>
      </c>
      <c r="D52" s="53" t="s">
        <v>49</v>
      </c>
      <c r="E52" s="54" t="s">
        <v>1190</v>
      </c>
      <c r="F52" s="264" t="s">
        <v>2191</v>
      </c>
      <c r="G52" s="101" t="s">
        <v>2192</v>
      </c>
      <c r="H52" s="50" t="s">
        <v>38</v>
      </c>
      <c r="I52" s="57">
        <v>147.0</v>
      </c>
      <c r="J52" s="58"/>
      <c r="K52" s="155"/>
      <c r="L52" s="150"/>
      <c r="M52" s="61"/>
      <c r="N52" s="74"/>
      <c r="O52" s="157"/>
      <c r="P52" s="156"/>
      <c r="Q52" s="129"/>
      <c r="R52" s="53">
        <v>50.0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41</v>
      </c>
      <c r="B53" s="51"/>
      <c r="C53" s="281" t="s">
        <v>2193</v>
      </c>
      <c r="D53" s="53" t="s">
        <v>54</v>
      </c>
      <c r="E53" s="70" t="s">
        <v>2194</v>
      </c>
      <c r="F53" s="264" t="s">
        <v>2195</v>
      </c>
      <c r="G53" s="55" t="s">
        <v>2196</v>
      </c>
      <c r="H53" s="50" t="s">
        <v>38</v>
      </c>
      <c r="I53" s="57"/>
      <c r="J53" s="58"/>
      <c r="K53" s="155">
        <v>294.0</v>
      </c>
      <c r="L53" s="150"/>
      <c r="M53" s="160"/>
      <c r="N53" s="74"/>
      <c r="O53" s="153"/>
      <c r="P53" s="156"/>
      <c r="Q53" s="129"/>
      <c r="R53" s="53">
        <v>100.0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41</v>
      </c>
      <c r="B54" s="51"/>
      <c r="C54" s="132" t="s">
        <v>2197</v>
      </c>
      <c r="D54" s="53" t="s">
        <v>75</v>
      </c>
      <c r="E54" s="54"/>
      <c r="F54" s="264" t="s">
        <v>2198</v>
      </c>
      <c r="G54" s="55" t="s">
        <v>2199</v>
      </c>
      <c r="H54" s="50" t="s">
        <v>97</v>
      </c>
      <c r="I54" s="71"/>
      <c r="J54" s="89"/>
      <c r="K54" s="155"/>
      <c r="L54" s="161"/>
      <c r="M54" s="160">
        <v>294.0</v>
      </c>
      <c r="N54" s="62"/>
      <c r="O54" s="153"/>
      <c r="P54" s="156"/>
      <c r="Q54" s="129"/>
      <c r="R54" s="53">
        <v>50.0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2200</v>
      </c>
      <c r="D55" s="53" t="s">
        <v>28</v>
      </c>
      <c r="E55" s="54" t="s">
        <v>2201</v>
      </c>
      <c r="F55" s="270" t="s">
        <v>2202</v>
      </c>
      <c r="G55" s="55" t="s">
        <v>2203</v>
      </c>
      <c r="H55" s="50" t="s">
        <v>61</v>
      </c>
      <c r="I55" s="148"/>
      <c r="J55" s="58"/>
      <c r="K55" s="155"/>
      <c r="L55" s="150"/>
      <c r="M55" s="160"/>
      <c r="N55" s="62">
        <v>147.0</v>
      </c>
      <c r="O55" s="153"/>
      <c r="P55" s="154"/>
      <c r="Q55" s="129"/>
      <c r="R55" s="53">
        <v>50.0</v>
      </c>
      <c r="S55" s="8"/>
      <c r="T55" s="8"/>
      <c r="U55" s="8"/>
      <c r="V55" s="8"/>
      <c r="W55" s="8"/>
      <c r="X55" s="8"/>
      <c r="Y55" s="8"/>
      <c r="Z55" s="8"/>
    </row>
    <row r="56">
      <c r="A56" s="50"/>
      <c r="B56" s="51"/>
      <c r="C56" s="51"/>
      <c r="D56" s="162"/>
      <c r="E56" s="163"/>
      <c r="F56" s="54"/>
      <c r="G56" s="55"/>
      <c r="H56" s="56"/>
      <c r="I56" s="71"/>
      <c r="J56" s="164"/>
      <c r="K56" s="155"/>
      <c r="L56" s="161"/>
      <c r="M56" s="160"/>
      <c r="N56" s="62"/>
      <c r="O56" s="157"/>
      <c r="P56" s="156"/>
      <c r="Q56" s="129"/>
      <c r="R56" s="66"/>
      <c r="S56" s="8"/>
      <c r="T56" s="8"/>
      <c r="U56" s="8"/>
      <c r="V56" s="8"/>
      <c r="W56" s="8"/>
      <c r="X56" s="8"/>
      <c r="Y56" s="8"/>
      <c r="Z56" s="8"/>
    </row>
    <row r="57">
      <c r="A57" s="50"/>
      <c r="B57" s="51"/>
      <c r="C57" s="51"/>
      <c r="D57" s="23"/>
      <c r="E57" s="54"/>
      <c r="F57" s="165"/>
      <c r="G57" s="55"/>
      <c r="H57" s="56"/>
      <c r="I57" s="71"/>
      <c r="J57" s="58"/>
      <c r="K57" s="155"/>
      <c r="L57" s="166"/>
      <c r="M57" s="160"/>
      <c r="N57" s="62"/>
      <c r="O57" s="157"/>
      <c r="P57" s="156"/>
      <c r="Q57" s="129"/>
      <c r="R57" s="53"/>
      <c r="S57" s="8"/>
      <c r="T57" s="8"/>
      <c r="U57" s="8"/>
      <c r="V57" s="8"/>
      <c r="W57" s="8"/>
      <c r="X57" s="8"/>
      <c r="Y57" s="8"/>
      <c r="Z57" s="8"/>
    </row>
    <row r="58">
      <c r="A58" s="50"/>
      <c r="B58" s="51"/>
      <c r="C58" s="51"/>
      <c r="D58" s="23"/>
      <c r="E58" s="54"/>
      <c r="F58" s="54"/>
      <c r="G58" s="55"/>
      <c r="H58" s="56"/>
      <c r="I58" s="167"/>
      <c r="J58" s="58"/>
      <c r="K58" s="155"/>
      <c r="L58" s="150"/>
      <c r="M58" s="160"/>
      <c r="N58" s="143"/>
      <c r="O58" s="157"/>
      <c r="P58" s="156"/>
      <c r="Q58" s="129"/>
      <c r="R58" s="53"/>
      <c r="S58" s="8"/>
      <c r="T58" s="8"/>
      <c r="U58" s="8"/>
      <c r="V58" s="8"/>
      <c r="W58" s="8"/>
      <c r="X58" s="8"/>
      <c r="Y58" s="8"/>
      <c r="Z58" s="8"/>
    </row>
    <row r="59">
      <c r="A59" s="50"/>
      <c r="B59" s="51"/>
      <c r="C59" s="51"/>
      <c r="D59" s="23"/>
      <c r="E59" s="54"/>
      <c r="F59" s="54"/>
      <c r="G59" s="55"/>
      <c r="H59" s="56"/>
      <c r="I59" s="168"/>
      <c r="J59" s="58"/>
      <c r="K59" s="155"/>
      <c r="L59" s="161"/>
      <c r="M59" s="169"/>
      <c r="N59" s="143"/>
      <c r="O59" s="157"/>
      <c r="P59" s="156"/>
      <c r="Q59" s="129"/>
      <c r="R59" s="53"/>
      <c r="S59" s="8"/>
      <c r="T59" s="8"/>
      <c r="U59" s="8"/>
      <c r="V59" s="8"/>
      <c r="W59" s="8"/>
      <c r="X59" s="8"/>
      <c r="Y59" s="8"/>
      <c r="Z59" s="8"/>
    </row>
    <row r="60">
      <c r="A60" s="50"/>
      <c r="B60" s="51"/>
      <c r="C60" s="51"/>
      <c r="D60" s="23"/>
      <c r="E60" s="54"/>
      <c r="F60" s="54"/>
      <c r="G60" s="55"/>
      <c r="H60" s="56"/>
      <c r="I60" s="167"/>
      <c r="J60" s="58"/>
      <c r="K60" s="170"/>
      <c r="L60" s="161"/>
      <c r="M60" s="160"/>
      <c r="N60" s="62"/>
      <c r="O60" s="153"/>
      <c r="P60" s="156"/>
      <c r="Q60" s="129"/>
      <c r="R60" s="53"/>
      <c r="S60" s="8"/>
      <c r="T60" s="8"/>
      <c r="U60" s="8"/>
      <c r="V60" s="8"/>
      <c r="W60" s="8"/>
      <c r="X60" s="8"/>
      <c r="Y60" s="8"/>
      <c r="Z60" s="8"/>
    </row>
    <row r="61">
      <c r="A61" s="50"/>
      <c r="B61" s="51"/>
      <c r="C61" s="132"/>
      <c r="D61" s="23"/>
      <c r="E61" s="54"/>
      <c r="F61" s="54"/>
      <c r="G61" s="55"/>
      <c r="H61" s="56"/>
      <c r="I61" s="167"/>
      <c r="J61" s="58"/>
      <c r="K61" s="155"/>
      <c r="L61" s="166"/>
      <c r="M61" s="160"/>
      <c r="N61" s="74"/>
      <c r="O61" s="153"/>
      <c r="P61" s="156"/>
      <c r="Q61" s="129"/>
      <c r="R61" s="53"/>
      <c r="S61" s="8"/>
      <c r="T61" s="8"/>
      <c r="U61" s="8"/>
      <c r="V61" s="8"/>
      <c r="W61" s="8"/>
      <c r="X61" s="8"/>
      <c r="Y61" s="8"/>
      <c r="Z61" s="8"/>
    </row>
    <row r="62">
      <c r="A62" s="50"/>
      <c r="B62" s="78"/>
      <c r="C62" s="51"/>
      <c r="D62" s="23"/>
      <c r="E62" s="54"/>
      <c r="F62" s="54"/>
      <c r="G62" s="55"/>
      <c r="H62" s="56"/>
      <c r="I62" s="167"/>
      <c r="J62" s="58"/>
      <c r="K62" s="155"/>
      <c r="L62" s="161"/>
      <c r="M62" s="160"/>
      <c r="N62" s="74"/>
      <c r="O62" s="153"/>
      <c r="P62" s="156"/>
      <c r="Q62" s="129"/>
      <c r="R62" s="53"/>
      <c r="S62" s="8"/>
      <c r="T62" s="8"/>
      <c r="U62" s="8"/>
      <c r="V62" s="8"/>
      <c r="W62" s="8"/>
      <c r="X62" s="8"/>
      <c r="Y62" s="8"/>
      <c r="Z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89"/>
      <c r="K63" s="155"/>
      <c r="L63" s="171"/>
      <c r="M63" s="169"/>
      <c r="N63" s="74"/>
      <c r="O63" s="153"/>
      <c r="P63" s="156"/>
      <c r="Q63" s="128"/>
      <c r="R63" s="53"/>
      <c r="S63" s="8"/>
      <c r="T63" s="8"/>
      <c r="U63" s="8"/>
      <c r="V63" s="8"/>
      <c r="W63" s="8"/>
      <c r="X63" s="8"/>
      <c r="Y63" s="8"/>
      <c r="Z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5"/>
      <c r="L64" s="171"/>
      <c r="M64" s="160"/>
      <c r="N64" s="74"/>
      <c r="O64" s="153"/>
      <c r="P64" s="156"/>
      <c r="Q64" s="129"/>
      <c r="R64" s="53"/>
      <c r="S64" s="8"/>
      <c r="T64" s="8"/>
      <c r="U64" s="8"/>
      <c r="V64" s="8"/>
      <c r="W64" s="8"/>
      <c r="X64" s="8"/>
      <c r="Y64" s="8"/>
      <c r="Z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58"/>
      <c r="K65" s="159"/>
      <c r="L65" s="171"/>
      <c r="M65" s="169"/>
      <c r="N65" s="62"/>
      <c r="O65" s="153"/>
      <c r="P65" s="156"/>
      <c r="Q65" s="129"/>
      <c r="R65" s="53"/>
      <c r="S65" s="8"/>
      <c r="T65" s="8"/>
      <c r="U65" s="8"/>
      <c r="V65" s="8"/>
      <c r="W65" s="8"/>
      <c r="X65" s="8"/>
      <c r="Y65" s="8"/>
      <c r="Z65" s="8"/>
    </row>
    <row r="66">
      <c r="A66" s="50"/>
      <c r="B66" s="51"/>
      <c r="C66" s="51"/>
      <c r="D66" s="23"/>
      <c r="E66" s="54"/>
      <c r="F66" s="54"/>
      <c r="G66" s="55"/>
      <c r="H66" s="56"/>
      <c r="I66" s="167"/>
      <c r="J66" s="89"/>
      <c r="K66" s="159"/>
      <c r="L66" s="171"/>
      <c r="M66" s="169"/>
      <c r="N66" s="74"/>
      <c r="O66" s="153"/>
      <c r="P66" s="156"/>
      <c r="Q66" s="129"/>
      <c r="R66" s="172"/>
      <c r="S66" s="8"/>
      <c r="T66" s="8"/>
      <c r="U66" s="8"/>
      <c r="V66" s="8"/>
      <c r="W66" s="8"/>
      <c r="X66" s="8"/>
      <c r="Y66" s="8"/>
      <c r="Z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5"/>
      <c r="L67" s="161"/>
      <c r="M67" s="169"/>
      <c r="N67" s="62"/>
      <c r="O67" s="153"/>
      <c r="P67" s="156"/>
      <c r="Q67" s="129"/>
      <c r="R67" s="53"/>
      <c r="S67" s="8"/>
      <c r="T67" s="8"/>
      <c r="U67" s="8"/>
      <c r="V67" s="8"/>
      <c r="W67" s="8"/>
      <c r="X67" s="8"/>
      <c r="Y67" s="8"/>
      <c r="Z67" s="8"/>
    </row>
    <row r="68">
      <c r="A68" s="50"/>
      <c r="B68" s="51"/>
      <c r="C68" s="51"/>
      <c r="D68" s="23"/>
      <c r="E68" s="54"/>
      <c r="F68" s="54"/>
      <c r="G68" s="55"/>
      <c r="H68" s="56"/>
      <c r="I68" s="168"/>
      <c r="J68" s="89"/>
      <c r="K68" s="159"/>
      <c r="L68" s="166"/>
      <c r="M68" s="160"/>
      <c r="N68" s="74"/>
      <c r="O68" s="153"/>
      <c r="P68" s="156"/>
      <c r="Q68" s="129"/>
      <c r="R68" s="53"/>
      <c r="S68" s="8"/>
      <c r="T68" s="8"/>
      <c r="U68" s="8"/>
      <c r="V68" s="8"/>
      <c r="W68" s="8"/>
      <c r="X68" s="8"/>
      <c r="Y68" s="8"/>
      <c r="Z68" s="8"/>
    </row>
    <row r="69">
      <c r="A69" s="50"/>
      <c r="B69" s="51"/>
      <c r="C69" s="51"/>
      <c r="D69" s="23"/>
      <c r="E69" s="54"/>
      <c r="F69" s="54"/>
      <c r="G69" s="55"/>
      <c r="H69" s="56"/>
      <c r="I69" s="167"/>
      <c r="J69" s="89"/>
      <c r="K69" s="159"/>
      <c r="L69" s="150"/>
      <c r="M69" s="173"/>
      <c r="N69" s="74"/>
      <c r="O69" s="153"/>
      <c r="P69" s="156"/>
      <c r="Q69" s="129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9"/>
      <c r="K70" s="155"/>
      <c r="L70" s="161"/>
      <c r="M70" s="169"/>
      <c r="N70" s="62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9"/>
      <c r="K71" s="159"/>
      <c r="L71" s="161"/>
      <c r="M71" s="169"/>
      <c r="N71" s="74"/>
      <c r="O71" s="153"/>
      <c r="P71" s="156"/>
      <c r="Q71" s="129"/>
      <c r="R71" s="53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9"/>
      <c r="K72" s="178"/>
      <c r="L72" s="161"/>
      <c r="M72" s="169"/>
      <c r="N72" s="74"/>
      <c r="O72" s="153"/>
      <c r="P72" s="156"/>
      <c r="Q72" s="129"/>
      <c r="R72" s="66"/>
      <c r="S72" s="8"/>
      <c r="T72" s="8"/>
      <c r="U72" s="8"/>
      <c r="V72" s="8"/>
      <c r="W72" s="8"/>
      <c r="X72" s="8"/>
      <c r="Y72" s="8"/>
      <c r="Z72" s="8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9"/>
      <c r="L73" s="161"/>
      <c r="M73" s="169"/>
      <c r="N73" s="74"/>
      <c r="O73" s="153"/>
      <c r="P73" s="15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4"/>
      <c r="O74" s="185"/>
      <c r="P74" s="186"/>
      <c r="Q74" s="129"/>
      <c r="R74" s="53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9"/>
      <c r="K75" s="182"/>
      <c r="L75" s="183"/>
      <c r="M75" s="188"/>
      <c r="N75" s="143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87"/>
      <c r="D76" s="174"/>
      <c r="E76" s="176"/>
      <c r="F76" s="54"/>
      <c r="G76" s="54"/>
      <c r="H76" s="56"/>
      <c r="I76" s="181"/>
      <c r="J76" s="89"/>
      <c r="K76" s="189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5871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2644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52.88</v>
      </c>
      <c r="J99" s="231">
        <f>SUM(J7:J95)</f>
        <v>3006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SUM(J99*2%)</f>
        <v>60.12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1754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274">
        <f>SUM(M26)</f>
        <v>294</v>
      </c>
      <c r="G102" s="3"/>
      <c r="H102" s="1"/>
      <c r="I102" s="8"/>
      <c r="J102" s="8"/>
      <c r="K102" s="87">
        <f>SUM(K101*1%)</f>
        <v>17.54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12597</v>
      </c>
      <c r="G103" s="3"/>
      <c r="H103" s="1"/>
      <c r="I103" s="8"/>
      <c r="J103" s="8"/>
      <c r="K103" s="18"/>
      <c r="L103" s="180">
        <f>SUM(L7:L95)</f>
        <v>2082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SUM(L103*2%)</f>
        <v>41.64</v>
      </c>
      <c r="M104" s="180">
        <f>SUM(M7:M95)</f>
        <v>1029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SUM(M104*1%)</f>
        <v>10.29</v>
      </c>
      <c r="N105" s="180">
        <f>SUM(N7:N95)</f>
        <v>1935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SUM(I8,I9,N12,J16,I19,J20,L27,J30,L31,J33,O34,K35,K36,J37,L40,K47,L49,M51,N55,N55)</f>
        <v>5725</v>
      </c>
      <c r="G106" s="264">
        <v>0.0</v>
      </c>
      <c r="H106" s="1"/>
      <c r="I106" s="8"/>
      <c r="J106" s="8"/>
      <c r="K106" s="1"/>
      <c r="L106" s="1"/>
      <c r="M106" s="8"/>
      <c r="N106" s="180">
        <f>SUM(N105*1%)</f>
        <v>19.35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94">
        <f>SUM(M7,K11,I23,J25,I29,I39,J42,J43,I44,N48)</f>
        <v>1958</v>
      </c>
      <c r="G107" s="295"/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94">
        <f>SUM(K13,N14,L17,J18,M22,J24,M26,J32,J38,I41,I45,J46,J50,I52,K53)</f>
        <v>4020</v>
      </c>
      <c r="G108" s="276">
        <f>SUM(M26)</f>
        <v>294</v>
      </c>
      <c r="H108" s="1"/>
      <c r="I108" s="8"/>
      <c r="J108" s="8"/>
      <c r="K108" s="1"/>
      <c r="L108" s="1"/>
      <c r="M108" s="8"/>
      <c r="N108" s="18"/>
      <c r="O108" s="180">
        <f>SUM(O7:O95)</f>
        <v>147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2.94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0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0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A7:A95">
      <formula1>"Nobre,Publicidade"</formula1>
    </dataValidation>
    <dataValidation type="list" allowBlank="1" showErrorMessage="1" sqref="D7:D95 D212:D1003">
      <formula1>"Vinicius,Gustavo,Kaua,Wesley,Caio,Julia,Thiago,Daniel,Jonatha,Jhonatas,Otavio,Produtor,David,Caio Ferreira,Kaicky,Pamelah,Caio Alves,Leandro,camila"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0.5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19098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69" t="s">
        <v>42</v>
      </c>
      <c r="D7" s="53" t="s">
        <v>67</v>
      </c>
      <c r="E7" s="54"/>
      <c r="F7" s="264" t="s">
        <v>2204</v>
      </c>
      <c r="G7" s="55" t="s">
        <v>1873</v>
      </c>
      <c r="H7" s="50" t="s">
        <v>97</v>
      </c>
      <c r="I7" s="57"/>
      <c r="J7" s="58"/>
      <c r="K7" s="59"/>
      <c r="L7" s="60"/>
      <c r="M7" s="61" t="s">
        <v>46</v>
      </c>
      <c r="N7" s="62"/>
      <c r="O7" s="63"/>
      <c r="P7" s="64"/>
      <c r="Q7" s="65"/>
      <c r="R7" s="53" t="s">
        <v>42</v>
      </c>
      <c r="S7" s="67" t="s">
        <v>24</v>
      </c>
      <c r="T7" s="68">
        <f>SUM(I7:I87)</f>
        <v>3832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2205</v>
      </c>
      <c r="D8" s="53" t="s">
        <v>88</v>
      </c>
      <c r="E8" s="70" t="s">
        <v>564</v>
      </c>
      <c r="F8" s="264" t="s">
        <v>2206</v>
      </c>
      <c r="G8" s="55" t="s">
        <v>2207</v>
      </c>
      <c r="H8" s="50" t="s">
        <v>61</v>
      </c>
      <c r="I8" s="71">
        <v>500.0</v>
      </c>
      <c r="J8" s="58"/>
      <c r="K8" s="72"/>
      <c r="L8" s="73"/>
      <c r="M8" s="61"/>
      <c r="N8" s="74"/>
      <c r="O8" s="75"/>
      <c r="P8" s="76"/>
      <c r="Q8" s="77"/>
      <c r="R8" s="269">
        <v>500.0</v>
      </c>
      <c r="S8" s="39" t="s">
        <v>13</v>
      </c>
      <c r="T8" s="68">
        <f>SUM(J7:J87)</f>
        <v>5536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52"/>
      <c r="D9" s="53"/>
      <c r="E9" s="70" t="s">
        <v>564</v>
      </c>
      <c r="F9" s="298" t="s">
        <v>2208</v>
      </c>
      <c r="G9" s="55" t="s">
        <v>2207</v>
      </c>
      <c r="H9" s="56"/>
      <c r="I9" s="71">
        <v>320.0</v>
      </c>
      <c r="J9" s="79"/>
      <c r="K9" s="72"/>
      <c r="L9" s="80"/>
      <c r="M9" s="61"/>
      <c r="N9" s="74"/>
      <c r="O9" s="75"/>
      <c r="P9" s="76"/>
      <c r="Q9" s="65"/>
      <c r="R9" s="269">
        <v>320.0</v>
      </c>
      <c r="S9" s="81" t="s">
        <v>14</v>
      </c>
      <c r="T9" s="82">
        <f>SUM(K7:K87)</f>
        <v>3070</v>
      </c>
      <c r="U9" s="8"/>
      <c r="V9" s="8"/>
      <c r="W9" s="8"/>
      <c r="X9" s="8"/>
      <c r="Y9" s="8"/>
      <c r="Z9" s="8"/>
    </row>
    <row r="10">
      <c r="A10" s="50" t="s">
        <v>47</v>
      </c>
      <c r="B10" s="51"/>
      <c r="C10" s="83" t="s">
        <v>2209</v>
      </c>
      <c r="D10" s="53" t="s">
        <v>130</v>
      </c>
      <c r="E10" s="70"/>
      <c r="F10" s="264" t="s">
        <v>2210</v>
      </c>
      <c r="G10" s="55" t="s">
        <v>2211</v>
      </c>
      <c r="H10" s="50" t="s">
        <v>38</v>
      </c>
      <c r="I10" s="71"/>
      <c r="J10" s="58"/>
      <c r="K10" s="72"/>
      <c r="L10" s="80"/>
      <c r="M10" s="61"/>
      <c r="N10" s="84">
        <v>147.0</v>
      </c>
      <c r="O10" s="85"/>
      <c r="P10" s="76"/>
      <c r="Q10" s="65"/>
      <c r="R10" s="53">
        <v>50.0</v>
      </c>
      <c r="S10" s="86" t="s">
        <v>25</v>
      </c>
      <c r="T10" s="82">
        <f>SUM(L7:L87)</f>
        <v>2900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42</v>
      </c>
      <c r="D11" s="53" t="s">
        <v>75</v>
      </c>
      <c r="E11" s="70" t="s">
        <v>715</v>
      </c>
      <c r="F11" s="277" t="s">
        <v>2212</v>
      </c>
      <c r="G11" s="55" t="s">
        <v>2213</v>
      </c>
      <c r="H11" s="50" t="s">
        <v>97</v>
      </c>
      <c r="I11" s="57">
        <v>294.0</v>
      </c>
      <c r="J11" s="89"/>
      <c r="K11" s="72"/>
      <c r="L11" s="90"/>
      <c r="M11" s="91"/>
      <c r="N11" s="62"/>
      <c r="O11" s="85"/>
      <c r="P11" s="92"/>
      <c r="Q11" s="93"/>
      <c r="R11" s="53">
        <v>100.0</v>
      </c>
      <c r="S11" s="42" t="s">
        <v>16</v>
      </c>
      <c r="T11" s="82">
        <f>SUM(M7:M87)</f>
        <v>870</v>
      </c>
      <c r="U11" s="8"/>
      <c r="V11" s="8"/>
      <c r="W11" s="8"/>
      <c r="X11" s="8"/>
      <c r="Y11" s="8"/>
      <c r="Z11" s="8"/>
    </row>
    <row r="12">
      <c r="A12" s="50" t="s">
        <v>47</v>
      </c>
      <c r="B12" s="94"/>
      <c r="C12" s="83" t="s">
        <v>2214</v>
      </c>
      <c r="D12" s="53" t="s">
        <v>75</v>
      </c>
      <c r="E12" s="70" t="s">
        <v>2215</v>
      </c>
      <c r="F12" s="264" t="s">
        <v>2216</v>
      </c>
      <c r="G12" s="55" t="s">
        <v>2217</v>
      </c>
      <c r="H12" s="50" t="s">
        <v>97</v>
      </c>
      <c r="I12" s="57"/>
      <c r="J12" s="265">
        <v>147.0</v>
      </c>
      <c r="K12" s="72"/>
      <c r="L12" s="96"/>
      <c r="M12" s="61"/>
      <c r="N12" s="62"/>
      <c r="O12" s="97"/>
      <c r="P12" s="98"/>
      <c r="Q12" s="99"/>
      <c r="R12" s="53">
        <v>50.0</v>
      </c>
      <c r="S12" s="100" t="s">
        <v>17</v>
      </c>
      <c r="T12" s="68">
        <f>SUM(N7:N87)</f>
        <v>2066</v>
      </c>
      <c r="U12" s="8"/>
      <c r="V12" s="8"/>
      <c r="W12" s="8"/>
      <c r="X12" s="8"/>
      <c r="Y12" s="8"/>
      <c r="Z12" s="8"/>
    </row>
    <row r="13" ht="16.5" customHeight="1">
      <c r="A13" s="50" t="s">
        <v>41</v>
      </c>
      <c r="B13" s="78"/>
      <c r="C13" s="69" t="s">
        <v>2218</v>
      </c>
      <c r="D13" s="53" t="s">
        <v>130</v>
      </c>
      <c r="E13" s="70" t="s">
        <v>2219</v>
      </c>
      <c r="F13" s="270" t="s">
        <v>2220</v>
      </c>
      <c r="G13" s="282" t="s">
        <v>2221</v>
      </c>
      <c r="H13" s="50" t="s">
        <v>38</v>
      </c>
      <c r="I13" s="71"/>
      <c r="J13" s="58"/>
      <c r="K13" s="59"/>
      <c r="L13" s="90">
        <v>147.0</v>
      </c>
      <c r="M13" s="61"/>
      <c r="N13" s="84"/>
      <c r="O13" s="75"/>
      <c r="P13" s="92"/>
      <c r="Q13" s="99"/>
      <c r="R13" s="102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41</v>
      </c>
      <c r="B14" s="51"/>
      <c r="C14" s="83" t="s">
        <v>2222</v>
      </c>
      <c r="D14" s="53" t="s">
        <v>82</v>
      </c>
      <c r="E14" s="70"/>
      <c r="F14" s="264" t="s">
        <v>2223</v>
      </c>
      <c r="G14" s="55" t="s">
        <v>2224</v>
      </c>
      <c r="H14" s="50" t="s">
        <v>38</v>
      </c>
      <c r="I14" s="71"/>
      <c r="J14" s="58"/>
      <c r="K14" s="72"/>
      <c r="L14" s="90">
        <v>294.0</v>
      </c>
      <c r="M14" s="61"/>
      <c r="N14" s="84"/>
      <c r="O14" s="85"/>
      <c r="P14" s="105"/>
      <c r="Q14" s="99"/>
      <c r="R14" s="53">
        <v>100.0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2225</v>
      </c>
      <c r="D15" s="53" t="s">
        <v>49</v>
      </c>
      <c r="E15" s="70" t="s">
        <v>2226</v>
      </c>
      <c r="F15" s="264" t="s">
        <v>2227</v>
      </c>
      <c r="G15" s="55" t="s">
        <v>2228</v>
      </c>
      <c r="H15" s="50" t="s">
        <v>38</v>
      </c>
      <c r="I15" s="71">
        <v>200.0</v>
      </c>
      <c r="J15" s="58"/>
      <c r="K15" s="72"/>
      <c r="L15" s="90"/>
      <c r="M15" s="61"/>
      <c r="N15" s="62"/>
      <c r="O15" s="85"/>
      <c r="P15" s="92"/>
      <c r="Q15" s="106"/>
      <c r="R15" s="53">
        <v>100.0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2229</v>
      </c>
      <c r="D16" s="53" t="s">
        <v>28</v>
      </c>
      <c r="E16" s="133" t="s">
        <v>1582</v>
      </c>
      <c r="F16" s="300" t="s">
        <v>2230</v>
      </c>
      <c r="G16" s="55" t="s">
        <v>2231</v>
      </c>
      <c r="H16" s="50" t="s">
        <v>61</v>
      </c>
      <c r="I16" s="71"/>
      <c r="J16" s="58">
        <v>294.0</v>
      </c>
      <c r="K16" s="72"/>
      <c r="L16" s="90"/>
      <c r="M16" s="109"/>
      <c r="N16" s="62"/>
      <c r="O16" s="85"/>
      <c r="P16" s="92"/>
      <c r="Q16" s="99"/>
      <c r="R16" s="53">
        <v>100.0</v>
      </c>
      <c r="S16" s="110" t="s">
        <v>18</v>
      </c>
      <c r="T16" s="82">
        <f>SUM(O7:O79)</f>
        <v>0</v>
      </c>
      <c r="U16" s="8"/>
      <c r="V16" s="8"/>
      <c r="W16" s="8"/>
      <c r="X16" s="8"/>
      <c r="Y16" s="8"/>
      <c r="Z16" s="8"/>
    </row>
    <row r="17">
      <c r="A17" s="50" t="s">
        <v>41</v>
      </c>
      <c r="B17" s="78"/>
      <c r="C17" s="83" t="s">
        <v>675</v>
      </c>
      <c r="D17" s="53" t="s">
        <v>49</v>
      </c>
      <c r="E17" s="314" t="s">
        <v>2232</v>
      </c>
      <c r="F17" s="264" t="s">
        <v>2233</v>
      </c>
      <c r="G17" s="55" t="s">
        <v>2234</v>
      </c>
      <c r="H17" s="50" t="s">
        <v>38</v>
      </c>
      <c r="I17" s="71"/>
      <c r="J17" s="89"/>
      <c r="K17" s="72">
        <v>147.0</v>
      </c>
      <c r="L17" s="80"/>
      <c r="M17" s="61"/>
      <c r="N17" s="84"/>
      <c r="O17" s="85"/>
      <c r="P17" s="92"/>
      <c r="Q17" s="93"/>
      <c r="R17" s="53">
        <v>50.0</v>
      </c>
      <c r="S17" s="112" t="s">
        <v>19</v>
      </c>
      <c r="T17" s="82">
        <f>SUM(P7:P87)</f>
        <v>0</v>
      </c>
      <c r="U17" s="8"/>
      <c r="V17" s="8"/>
      <c r="W17" s="8"/>
      <c r="X17" s="8"/>
      <c r="Y17" s="8"/>
      <c r="Z17" s="8"/>
    </row>
    <row r="18">
      <c r="A18" s="50" t="s">
        <v>41</v>
      </c>
      <c r="B18" s="78"/>
      <c r="C18" s="83" t="s">
        <v>2235</v>
      </c>
      <c r="D18" s="53" t="s">
        <v>82</v>
      </c>
      <c r="E18" s="70" t="s">
        <v>2236</v>
      </c>
      <c r="F18" s="264" t="s">
        <v>2237</v>
      </c>
      <c r="G18" s="55" t="s">
        <v>2238</v>
      </c>
      <c r="H18" s="50" t="s">
        <v>38</v>
      </c>
      <c r="I18" s="71"/>
      <c r="J18" s="79"/>
      <c r="K18" s="72">
        <v>294.0</v>
      </c>
      <c r="L18" s="90"/>
      <c r="M18" s="61"/>
      <c r="N18" s="62"/>
      <c r="O18" s="85"/>
      <c r="P18" s="92"/>
      <c r="Q18" s="99"/>
      <c r="R18" s="53">
        <v>100.0</v>
      </c>
      <c r="S18" s="113" t="s">
        <v>20</v>
      </c>
      <c r="T18" s="114">
        <f>SUM(Q7:Q87)</f>
        <v>824</v>
      </c>
      <c r="U18" s="8"/>
      <c r="V18" s="8"/>
      <c r="W18" s="8"/>
      <c r="X18" s="8"/>
      <c r="Y18" s="8"/>
      <c r="Z18" s="8"/>
    </row>
    <row r="19">
      <c r="A19" s="50" t="s">
        <v>47</v>
      </c>
      <c r="B19" s="51"/>
      <c r="C19" s="83" t="s">
        <v>2239</v>
      </c>
      <c r="D19" s="53" t="s">
        <v>344</v>
      </c>
      <c r="E19" s="70" t="s">
        <v>2240</v>
      </c>
      <c r="F19" s="264" t="s">
        <v>2241</v>
      </c>
      <c r="G19" s="55" t="s">
        <v>2242</v>
      </c>
      <c r="H19" s="50" t="s">
        <v>97</v>
      </c>
      <c r="I19" s="71"/>
      <c r="J19" s="79">
        <v>541.0</v>
      </c>
      <c r="K19" s="72"/>
      <c r="L19" s="90"/>
      <c r="M19" s="61"/>
      <c r="N19" s="62"/>
      <c r="O19" s="85"/>
      <c r="P19" s="92"/>
      <c r="Q19" s="93"/>
      <c r="R19" s="53">
        <v>200.0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2243</v>
      </c>
      <c r="D20" s="53" t="s">
        <v>54</v>
      </c>
      <c r="E20" s="70" t="s">
        <v>2244</v>
      </c>
      <c r="F20" s="264" t="s">
        <v>2245</v>
      </c>
      <c r="G20" s="55" t="s">
        <v>2246</v>
      </c>
      <c r="H20" s="50" t="s">
        <v>38</v>
      </c>
      <c r="I20" s="71">
        <v>250.0</v>
      </c>
      <c r="J20" s="58"/>
      <c r="K20" s="117"/>
      <c r="L20" s="90"/>
      <c r="M20" s="61"/>
      <c r="N20" s="74"/>
      <c r="O20" s="75"/>
      <c r="P20" s="92"/>
      <c r="Q20" s="99"/>
      <c r="R20" s="53">
        <v>100.0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2247</v>
      </c>
      <c r="D21" s="53" t="s">
        <v>88</v>
      </c>
      <c r="E21" s="314" t="s">
        <v>2248</v>
      </c>
      <c r="F21" s="264" t="s">
        <v>2249</v>
      </c>
      <c r="G21" s="55" t="s">
        <v>2250</v>
      </c>
      <c r="H21" s="50" t="s">
        <v>61</v>
      </c>
      <c r="I21" s="71"/>
      <c r="J21" s="58">
        <v>1100.0</v>
      </c>
      <c r="K21" s="117"/>
      <c r="L21" s="90"/>
      <c r="M21" s="61"/>
      <c r="N21" s="62"/>
      <c r="O21" s="85"/>
      <c r="P21" s="92"/>
      <c r="Q21" s="99"/>
      <c r="R21" s="53">
        <v>550.0</v>
      </c>
      <c r="S21" s="119">
        <f>SUM(F103)</f>
        <v>19098</v>
      </c>
      <c r="T21" s="8"/>
      <c r="U21" s="8"/>
      <c r="V21" s="8"/>
      <c r="W21" s="8"/>
      <c r="X21" s="8"/>
      <c r="Y21" s="8"/>
      <c r="Z21" s="8"/>
    </row>
    <row r="22">
      <c r="A22" s="50" t="s">
        <v>47</v>
      </c>
      <c r="B22" s="51"/>
      <c r="C22" s="83" t="s">
        <v>2251</v>
      </c>
      <c r="D22" s="53" t="s">
        <v>49</v>
      </c>
      <c r="E22" s="70" t="s">
        <v>2252</v>
      </c>
      <c r="F22" s="264" t="s">
        <v>2253</v>
      </c>
      <c r="G22" s="55" t="s">
        <v>2254</v>
      </c>
      <c r="H22" s="50" t="s">
        <v>38</v>
      </c>
      <c r="I22" s="71">
        <v>294.0</v>
      </c>
      <c r="J22" s="58"/>
      <c r="K22" s="72"/>
      <c r="L22" s="120"/>
      <c r="M22" s="61"/>
      <c r="N22" s="62"/>
      <c r="O22" s="85"/>
      <c r="P22" s="92"/>
      <c r="Q22" s="99"/>
      <c r="R22" s="53">
        <v>50.0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41</v>
      </c>
      <c r="B23" s="51"/>
      <c r="C23" s="83" t="s">
        <v>2255</v>
      </c>
      <c r="D23" s="53" t="s">
        <v>166</v>
      </c>
      <c r="E23" s="70"/>
      <c r="F23" s="264" t="s">
        <v>2256</v>
      </c>
      <c r="G23" s="55" t="s">
        <v>2257</v>
      </c>
      <c r="H23" s="50" t="s">
        <v>97</v>
      </c>
      <c r="I23" s="71"/>
      <c r="J23" s="58"/>
      <c r="K23" s="72"/>
      <c r="L23" s="120">
        <v>127.0</v>
      </c>
      <c r="M23" s="61"/>
      <c r="N23" s="62"/>
      <c r="O23" s="85"/>
      <c r="P23" s="92"/>
      <c r="Q23" s="99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41</v>
      </c>
      <c r="B24" s="51"/>
      <c r="C24" s="83" t="s">
        <v>2258</v>
      </c>
      <c r="D24" s="53" t="s">
        <v>130</v>
      </c>
      <c r="E24" s="70"/>
      <c r="F24" s="264" t="s">
        <v>2259</v>
      </c>
      <c r="G24" s="55" t="s">
        <v>2260</v>
      </c>
      <c r="H24" s="50" t="s">
        <v>38</v>
      </c>
      <c r="I24" s="71"/>
      <c r="J24" s="58"/>
      <c r="K24" s="72"/>
      <c r="L24" s="90">
        <v>294.0</v>
      </c>
      <c r="M24" s="61"/>
      <c r="N24" s="62"/>
      <c r="O24" s="121"/>
      <c r="P24" s="92"/>
      <c r="Q24" s="93"/>
      <c r="R24" s="53">
        <v>100.0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3" t="s">
        <v>2261</v>
      </c>
      <c r="D25" s="53" t="s">
        <v>49</v>
      </c>
      <c r="E25" s="70" t="s">
        <v>2262</v>
      </c>
      <c r="F25" s="264" t="s">
        <v>2263</v>
      </c>
      <c r="G25" s="55" t="s">
        <v>2264</v>
      </c>
      <c r="H25" s="50" t="s">
        <v>38</v>
      </c>
      <c r="I25" s="71"/>
      <c r="J25" s="58"/>
      <c r="K25" s="72">
        <v>147.0</v>
      </c>
      <c r="L25" s="90"/>
      <c r="M25" s="122"/>
      <c r="N25" s="62"/>
      <c r="O25" s="75"/>
      <c r="P25" s="92"/>
      <c r="Q25" s="123"/>
      <c r="R25" s="53">
        <v>50.0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41</v>
      </c>
      <c r="B26" s="51"/>
      <c r="C26" s="132" t="s">
        <v>42</v>
      </c>
      <c r="D26" s="53" t="s">
        <v>28</v>
      </c>
      <c r="E26" s="70" t="s">
        <v>2265</v>
      </c>
      <c r="F26" s="264" t="s">
        <v>2266</v>
      </c>
      <c r="G26" s="55" t="s">
        <v>2267</v>
      </c>
      <c r="H26" s="50" t="s">
        <v>61</v>
      </c>
      <c r="I26" s="124"/>
      <c r="J26" s="58"/>
      <c r="K26" s="72" t="s">
        <v>46</v>
      </c>
      <c r="L26" s="80"/>
      <c r="M26" s="61"/>
      <c r="N26" s="62"/>
      <c r="O26" s="85"/>
      <c r="P26" s="105"/>
      <c r="Q26" s="99"/>
      <c r="R26" s="53" t="s">
        <v>42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47</v>
      </c>
      <c r="B27" s="51"/>
      <c r="C27" s="132" t="s">
        <v>2268</v>
      </c>
      <c r="D27" s="53" t="s">
        <v>28</v>
      </c>
      <c r="E27" s="70" t="s">
        <v>2269</v>
      </c>
      <c r="F27" s="264" t="s">
        <v>2270</v>
      </c>
      <c r="G27" s="55" t="s">
        <v>2271</v>
      </c>
      <c r="H27" s="50" t="s">
        <v>61</v>
      </c>
      <c r="I27" s="71">
        <v>294.0</v>
      </c>
      <c r="J27" s="79"/>
      <c r="K27" s="59"/>
      <c r="L27" s="80"/>
      <c r="M27" s="125"/>
      <c r="N27" s="62"/>
      <c r="O27" s="85"/>
      <c r="P27" s="105"/>
      <c r="Q27" s="93"/>
      <c r="R27" s="53">
        <v>100.0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41</v>
      </c>
      <c r="B28" s="78"/>
      <c r="C28" s="83" t="s">
        <v>2272</v>
      </c>
      <c r="D28" s="53" t="s">
        <v>344</v>
      </c>
      <c r="E28" s="70" t="s">
        <v>2273</v>
      </c>
      <c r="F28" s="264" t="s">
        <v>2274</v>
      </c>
      <c r="G28" s="55" t="s">
        <v>2275</v>
      </c>
      <c r="H28" s="50" t="s">
        <v>97</v>
      </c>
      <c r="I28" s="57"/>
      <c r="J28" s="58"/>
      <c r="K28" s="72">
        <v>147.0</v>
      </c>
      <c r="L28" s="80"/>
      <c r="M28" s="125"/>
      <c r="N28" s="74"/>
      <c r="O28" s="85"/>
      <c r="P28" s="105"/>
      <c r="Q28" s="93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41</v>
      </c>
      <c r="B29" s="78"/>
      <c r="C29" s="83" t="s">
        <v>2276</v>
      </c>
      <c r="D29" s="53" t="s">
        <v>28</v>
      </c>
      <c r="E29" s="70"/>
      <c r="F29" s="264" t="s">
        <v>2277</v>
      </c>
      <c r="G29" s="55" t="s">
        <v>2278</v>
      </c>
      <c r="H29" s="50" t="s">
        <v>61</v>
      </c>
      <c r="I29" s="127"/>
      <c r="J29" s="58"/>
      <c r="K29" s="117"/>
      <c r="L29" s="90">
        <v>294.0</v>
      </c>
      <c r="M29" s="61"/>
      <c r="N29" s="62"/>
      <c r="O29" s="85"/>
      <c r="P29" s="105"/>
      <c r="Q29" s="128"/>
      <c r="R29" s="53">
        <v>100.0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47</v>
      </c>
      <c r="B30" s="78"/>
      <c r="C30" s="83" t="s">
        <v>2279</v>
      </c>
      <c r="D30" s="53" t="s">
        <v>166</v>
      </c>
      <c r="E30" s="70" t="s">
        <v>2280</v>
      </c>
      <c r="F30" s="264" t="s">
        <v>2281</v>
      </c>
      <c r="G30" s="55" t="s">
        <v>2282</v>
      </c>
      <c r="H30" s="50" t="s">
        <v>97</v>
      </c>
      <c r="I30" s="127"/>
      <c r="J30" s="58">
        <v>220.0</v>
      </c>
      <c r="K30" s="72"/>
      <c r="L30" s="120"/>
      <c r="M30" s="61"/>
      <c r="N30" s="62"/>
      <c r="O30" s="75"/>
      <c r="P30" s="92"/>
      <c r="Q30" s="129"/>
      <c r="R30" s="53">
        <v>100.0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78"/>
      <c r="C31" s="69" t="s">
        <v>2283</v>
      </c>
      <c r="D31" s="53" t="s">
        <v>344</v>
      </c>
      <c r="E31" s="70" t="s">
        <v>2284</v>
      </c>
      <c r="F31" s="264" t="s">
        <v>2285</v>
      </c>
      <c r="G31" s="55" t="s">
        <v>2286</v>
      </c>
      <c r="H31" s="50" t="s">
        <v>97</v>
      </c>
      <c r="I31" s="71"/>
      <c r="J31" s="58">
        <v>294.0</v>
      </c>
      <c r="K31" s="72"/>
      <c r="L31" s="90"/>
      <c r="M31" s="122"/>
      <c r="N31" s="62"/>
      <c r="O31" s="85"/>
      <c r="P31" s="92"/>
      <c r="Q31" s="129"/>
      <c r="R31" s="53">
        <v>100.0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41</v>
      </c>
      <c r="B32" s="51"/>
      <c r="C32" s="69" t="s">
        <v>2287</v>
      </c>
      <c r="D32" s="53" t="s">
        <v>28</v>
      </c>
      <c r="E32" s="70" t="s">
        <v>2288</v>
      </c>
      <c r="F32" s="264" t="s">
        <v>2289</v>
      </c>
      <c r="G32" s="55" t="s">
        <v>2290</v>
      </c>
      <c r="H32" s="50" t="s">
        <v>61</v>
      </c>
      <c r="I32" s="71"/>
      <c r="J32" s="79"/>
      <c r="K32" s="72">
        <v>147.0</v>
      </c>
      <c r="L32" s="90"/>
      <c r="M32" s="61"/>
      <c r="N32" s="62"/>
      <c r="O32" s="130"/>
      <c r="P32" s="131"/>
      <c r="Q32" s="129"/>
      <c r="R32" s="53">
        <v>50.0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132"/>
      <c r="C33" s="69" t="s">
        <v>2291</v>
      </c>
      <c r="D33" s="53" t="s">
        <v>49</v>
      </c>
      <c r="E33" s="70"/>
      <c r="F33" s="264" t="s">
        <v>2292</v>
      </c>
      <c r="G33" s="55" t="s">
        <v>2293</v>
      </c>
      <c r="H33" s="50" t="s">
        <v>38</v>
      </c>
      <c r="I33" s="71"/>
      <c r="J33" s="58"/>
      <c r="K33" s="72"/>
      <c r="L33" s="90">
        <v>127.0</v>
      </c>
      <c r="M33" s="61"/>
      <c r="N33" s="84"/>
      <c r="O33" s="130"/>
      <c r="P33" s="131"/>
      <c r="Q33" s="129"/>
      <c r="R33" s="53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47</v>
      </c>
      <c r="B34" s="51"/>
      <c r="C34" s="69" t="s">
        <v>2294</v>
      </c>
      <c r="D34" s="53" t="s">
        <v>130</v>
      </c>
      <c r="E34" s="133" t="s">
        <v>2295</v>
      </c>
      <c r="F34" s="278" t="s">
        <v>2296</v>
      </c>
      <c r="G34" s="55" t="s">
        <v>2297</v>
      </c>
      <c r="H34" s="50" t="s">
        <v>38</v>
      </c>
      <c r="I34" s="71"/>
      <c r="J34" s="58">
        <v>294.0</v>
      </c>
      <c r="K34" s="135"/>
      <c r="L34" s="90"/>
      <c r="M34" s="61"/>
      <c r="N34" s="62"/>
      <c r="O34" s="130"/>
      <c r="P34" s="131"/>
      <c r="Q34" s="128"/>
      <c r="R34" s="53">
        <v>100.0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2298</v>
      </c>
      <c r="D35" s="53" t="s">
        <v>28</v>
      </c>
      <c r="E35" s="70" t="s">
        <v>2299</v>
      </c>
      <c r="F35" s="264" t="s">
        <v>2300</v>
      </c>
      <c r="G35" s="55" t="s">
        <v>2301</v>
      </c>
      <c r="H35" s="50" t="s">
        <v>61</v>
      </c>
      <c r="I35" s="71"/>
      <c r="J35" s="58">
        <v>244.0</v>
      </c>
      <c r="K35" s="135"/>
      <c r="L35" s="90"/>
      <c r="M35" s="61"/>
      <c r="N35" s="62"/>
      <c r="O35" s="130"/>
      <c r="P35" s="131"/>
      <c r="Q35" s="129"/>
      <c r="R35" s="53">
        <v>100.0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47</v>
      </c>
      <c r="B36" s="51"/>
      <c r="C36" s="151" t="s">
        <v>42</v>
      </c>
      <c r="D36" s="53" t="s">
        <v>28</v>
      </c>
      <c r="E36" s="108" t="s">
        <v>715</v>
      </c>
      <c r="F36" s="264" t="s">
        <v>2302</v>
      </c>
      <c r="G36" s="55" t="s">
        <v>610</v>
      </c>
      <c r="H36" s="50" t="s">
        <v>38</v>
      </c>
      <c r="I36" s="71" t="s">
        <v>263</v>
      </c>
      <c r="J36" s="58"/>
      <c r="K36" s="117"/>
      <c r="L36" s="90"/>
      <c r="M36" s="61"/>
      <c r="N36" s="74"/>
      <c r="O36" s="130"/>
      <c r="P36" s="138"/>
      <c r="Q36" s="129"/>
      <c r="R36" s="53" t="s">
        <v>42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47</v>
      </c>
      <c r="B37" s="51"/>
      <c r="C37" s="151" t="s">
        <v>2303</v>
      </c>
      <c r="D37" s="88"/>
      <c r="E37" s="70" t="s">
        <v>2304</v>
      </c>
      <c r="F37" s="315" t="s">
        <v>2305</v>
      </c>
      <c r="G37" s="54" t="s">
        <v>2306</v>
      </c>
      <c r="H37" s="50" t="s">
        <v>61</v>
      </c>
      <c r="I37" s="71"/>
      <c r="J37" s="58">
        <v>990.0</v>
      </c>
      <c r="K37" s="59"/>
      <c r="L37" s="90"/>
      <c r="M37" s="61"/>
      <c r="N37" s="84"/>
      <c r="O37" s="130"/>
      <c r="P37" s="131"/>
      <c r="Q37" s="129"/>
      <c r="R37" s="269">
        <v>990.0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151" t="s">
        <v>2307</v>
      </c>
      <c r="D38" s="53" t="s">
        <v>49</v>
      </c>
      <c r="E38" s="70" t="s">
        <v>2308</v>
      </c>
      <c r="F38" s="264" t="s">
        <v>2309</v>
      </c>
      <c r="G38" s="54" t="s">
        <v>2310</v>
      </c>
      <c r="H38" s="50" t="s">
        <v>38</v>
      </c>
      <c r="I38" s="57"/>
      <c r="J38" s="58"/>
      <c r="K38" s="72"/>
      <c r="L38" s="90"/>
      <c r="M38" s="61"/>
      <c r="N38" s="62">
        <v>294.0</v>
      </c>
      <c r="O38" s="130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47</v>
      </c>
      <c r="B39" s="78"/>
      <c r="C39" s="69" t="s">
        <v>2311</v>
      </c>
      <c r="D39" s="53" t="s">
        <v>28</v>
      </c>
      <c r="E39" s="70" t="s">
        <v>2312</v>
      </c>
      <c r="F39" s="270" t="s">
        <v>2313</v>
      </c>
      <c r="G39" s="54" t="s">
        <v>2314</v>
      </c>
      <c r="H39" s="50" t="s">
        <v>61</v>
      </c>
      <c r="I39" s="57">
        <v>147.0</v>
      </c>
      <c r="J39" s="58"/>
      <c r="K39" s="72"/>
      <c r="L39" s="90"/>
      <c r="M39" s="61"/>
      <c r="N39" s="62"/>
      <c r="O39" s="141"/>
      <c r="P39" s="131"/>
      <c r="Q39" s="128"/>
      <c r="R39" s="53">
        <v>50.0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78"/>
      <c r="C40" s="69" t="s">
        <v>2315</v>
      </c>
      <c r="D40" s="53" t="s">
        <v>344</v>
      </c>
      <c r="E40" s="70"/>
      <c r="F40" s="271" t="s">
        <v>2316</v>
      </c>
      <c r="G40" s="55" t="s">
        <v>2317</v>
      </c>
      <c r="H40" s="50" t="s">
        <v>97</v>
      </c>
      <c r="I40" s="71">
        <v>147.0</v>
      </c>
      <c r="J40" s="58"/>
      <c r="K40" s="72"/>
      <c r="L40" s="80"/>
      <c r="M40" s="61"/>
      <c r="N40" s="74"/>
      <c r="O40" s="130"/>
      <c r="P40" s="131"/>
      <c r="Q40" s="128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41</v>
      </c>
      <c r="B41" s="51"/>
      <c r="C41" s="69" t="s">
        <v>277</v>
      </c>
      <c r="D41" s="53" t="s">
        <v>49</v>
      </c>
      <c r="E41" s="70"/>
      <c r="F41" s="264" t="s">
        <v>2318</v>
      </c>
      <c r="G41" s="55" t="s">
        <v>2319</v>
      </c>
      <c r="H41" s="50" t="s">
        <v>38</v>
      </c>
      <c r="I41" s="71"/>
      <c r="J41" s="58"/>
      <c r="K41" s="72"/>
      <c r="L41" s="90"/>
      <c r="M41" s="61">
        <v>294.0</v>
      </c>
      <c r="N41" s="143"/>
      <c r="O41" s="130"/>
      <c r="P41" s="131"/>
      <c r="Q41" s="129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47</v>
      </c>
      <c r="B42" s="51"/>
      <c r="C42" s="69" t="s">
        <v>2320</v>
      </c>
      <c r="D42" s="53" t="s">
        <v>28</v>
      </c>
      <c r="E42" s="70" t="s">
        <v>2321</v>
      </c>
      <c r="F42" s="264" t="s">
        <v>2322</v>
      </c>
      <c r="G42" s="53" t="s">
        <v>2323</v>
      </c>
      <c r="H42" s="50" t="s">
        <v>61</v>
      </c>
      <c r="I42" s="71">
        <v>244.0</v>
      </c>
      <c r="J42" s="58"/>
      <c r="K42" s="72"/>
      <c r="L42" s="90"/>
      <c r="M42" s="61"/>
      <c r="N42" s="62"/>
      <c r="O42" s="130"/>
      <c r="P42" s="131"/>
      <c r="Q42" s="128"/>
      <c r="R42" s="53">
        <v>100.0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41</v>
      </c>
      <c r="B43" s="51"/>
      <c r="C43" s="83" t="s">
        <v>2324</v>
      </c>
      <c r="D43" s="53" t="s">
        <v>166</v>
      </c>
      <c r="E43" s="70" t="s">
        <v>2325</v>
      </c>
      <c r="F43" s="264" t="s">
        <v>2326</v>
      </c>
      <c r="G43" s="55" t="s">
        <v>2327</v>
      </c>
      <c r="H43" s="50" t="s">
        <v>61</v>
      </c>
      <c r="I43" s="71"/>
      <c r="J43" s="58"/>
      <c r="K43" s="59"/>
      <c r="L43" s="144">
        <v>441.0</v>
      </c>
      <c r="M43" s="122"/>
      <c r="N43" s="62"/>
      <c r="O43" s="130"/>
      <c r="P43" s="131"/>
      <c r="Q43" s="129"/>
      <c r="R43" s="53">
        <v>220.5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69" t="s">
        <v>2328</v>
      </c>
      <c r="D44" s="53" t="s">
        <v>103</v>
      </c>
      <c r="E44" s="70" t="s">
        <v>2065</v>
      </c>
      <c r="F44" s="264" t="s">
        <v>2329</v>
      </c>
      <c r="G44" s="55" t="s">
        <v>2330</v>
      </c>
      <c r="H44" s="50" t="s">
        <v>38</v>
      </c>
      <c r="I44" s="71"/>
      <c r="J44" s="58">
        <v>350.0</v>
      </c>
      <c r="K44" s="72"/>
      <c r="L44" s="145"/>
      <c r="M44" s="61"/>
      <c r="N44" s="62"/>
      <c r="O44" s="130"/>
      <c r="P44" s="131"/>
      <c r="Q44" s="129"/>
      <c r="R44" s="269">
        <v>350.0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47</v>
      </c>
      <c r="B45" s="78"/>
      <c r="C45" s="272" t="s">
        <v>2331</v>
      </c>
      <c r="D45" s="53" t="s">
        <v>75</v>
      </c>
      <c r="E45" s="70"/>
      <c r="F45" s="273" t="s">
        <v>2332</v>
      </c>
      <c r="G45" s="142" t="s">
        <v>2333</v>
      </c>
      <c r="H45" s="50" t="s">
        <v>97</v>
      </c>
      <c r="I45" s="57">
        <v>147.0</v>
      </c>
      <c r="J45" s="58"/>
      <c r="K45" s="72"/>
      <c r="L45" s="144"/>
      <c r="M45" s="61"/>
      <c r="N45" s="62"/>
      <c r="O45" s="130"/>
      <c r="P45" s="138"/>
      <c r="Q45" s="12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/>
      <c r="B46" s="78"/>
      <c r="C46" s="83" t="s">
        <v>42</v>
      </c>
      <c r="D46" s="53" t="s">
        <v>166</v>
      </c>
      <c r="E46" s="111" t="s">
        <v>2334</v>
      </c>
      <c r="F46" s="264" t="s">
        <v>2335</v>
      </c>
      <c r="G46" s="55" t="s">
        <v>610</v>
      </c>
      <c r="H46" s="50" t="s">
        <v>38</v>
      </c>
      <c r="I46" s="71" t="s">
        <v>263</v>
      </c>
      <c r="J46" s="58"/>
      <c r="K46" s="72"/>
      <c r="L46" s="149"/>
      <c r="M46" s="61"/>
      <c r="N46" s="62"/>
      <c r="O46" s="130"/>
      <c r="P46" s="138"/>
      <c r="Q46" s="99"/>
      <c r="R46" s="53" t="s">
        <v>42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51"/>
      <c r="C47" s="83" t="s">
        <v>682</v>
      </c>
      <c r="D47" s="53" t="s">
        <v>49</v>
      </c>
      <c r="E47" s="111"/>
      <c r="F47" s="264" t="s">
        <v>2336</v>
      </c>
      <c r="G47" s="55" t="s">
        <v>2337</v>
      </c>
      <c r="H47" s="50" t="s">
        <v>38</v>
      </c>
      <c r="I47" s="57"/>
      <c r="J47" s="58"/>
      <c r="K47" s="72"/>
      <c r="L47" s="150"/>
      <c r="M47" s="61">
        <v>147.0</v>
      </c>
      <c r="N47" s="62"/>
      <c r="O47" s="141"/>
      <c r="P47" s="131"/>
      <c r="Q47" s="99"/>
      <c r="R47" s="53">
        <v>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151" t="s">
        <v>2338</v>
      </c>
      <c r="D48" s="53" t="s">
        <v>82</v>
      </c>
      <c r="E48" s="70" t="s">
        <v>2339</v>
      </c>
      <c r="F48" s="264" t="s">
        <v>2340</v>
      </c>
      <c r="G48" s="55" t="s">
        <v>2341</v>
      </c>
      <c r="H48" s="50" t="s">
        <v>38</v>
      </c>
      <c r="I48" s="71">
        <v>300.0</v>
      </c>
      <c r="J48" s="89"/>
      <c r="K48" s="72"/>
      <c r="L48" s="150"/>
      <c r="M48" s="61"/>
      <c r="N48" s="62"/>
      <c r="O48" s="130"/>
      <c r="P48" s="131"/>
      <c r="Q48" s="93"/>
      <c r="R48" s="269">
        <v>300.0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41</v>
      </c>
      <c r="B49" s="51"/>
      <c r="C49" s="69" t="s">
        <v>2342</v>
      </c>
      <c r="D49" s="53" t="s">
        <v>166</v>
      </c>
      <c r="E49" s="70" t="s">
        <v>2343</v>
      </c>
      <c r="F49" s="279" t="s">
        <v>2344</v>
      </c>
      <c r="G49" s="55" t="s">
        <v>2345</v>
      </c>
      <c r="H49" s="50" t="s">
        <v>97</v>
      </c>
      <c r="I49" s="71"/>
      <c r="J49" s="58"/>
      <c r="K49" s="135"/>
      <c r="L49" s="150">
        <v>294.0</v>
      </c>
      <c r="M49" s="61"/>
      <c r="N49" s="74"/>
      <c r="O49" s="153"/>
      <c r="P49" s="154"/>
      <c r="Q49" s="99"/>
      <c r="R49" s="53">
        <v>100.0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47</v>
      </c>
      <c r="B50" s="78"/>
      <c r="C50" s="69" t="s">
        <v>2346</v>
      </c>
      <c r="D50" s="53" t="s">
        <v>130</v>
      </c>
      <c r="E50" s="108" t="s">
        <v>2347</v>
      </c>
      <c r="F50" s="264" t="s">
        <v>2348</v>
      </c>
      <c r="G50" s="54" t="s">
        <v>2349</v>
      </c>
      <c r="H50" s="50" t="s">
        <v>38</v>
      </c>
      <c r="I50" s="71"/>
      <c r="J50" s="58">
        <v>294.0</v>
      </c>
      <c r="K50" s="155"/>
      <c r="L50" s="150"/>
      <c r="M50" s="61"/>
      <c r="N50" s="62"/>
      <c r="O50" s="153"/>
      <c r="P50" s="156"/>
      <c r="Q50" s="128"/>
      <c r="R50" s="53">
        <v>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47</v>
      </c>
      <c r="B51" s="51"/>
      <c r="C51" s="52"/>
      <c r="D51" s="53" t="s">
        <v>88</v>
      </c>
      <c r="E51" s="70" t="s">
        <v>2350</v>
      </c>
      <c r="F51" s="264" t="s">
        <v>2351</v>
      </c>
      <c r="G51" s="54" t="s">
        <v>2352</v>
      </c>
      <c r="H51" s="50" t="s">
        <v>61</v>
      </c>
      <c r="I51" s="71"/>
      <c r="J51" s="58"/>
      <c r="K51" s="155"/>
      <c r="L51" s="150"/>
      <c r="M51" s="61"/>
      <c r="N51" s="84">
        <v>250.0</v>
      </c>
      <c r="O51" s="153"/>
      <c r="P51" s="156"/>
      <c r="Q51" s="129"/>
      <c r="R51" s="53">
        <v>125.0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151" t="s">
        <v>2353</v>
      </c>
      <c r="D52" s="53" t="s">
        <v>54</v>
      </c>
      <c r="E52" s="54" t="s">
        <v>1054</v>
      </c>
      <c r="F52" s="264" t="s">
        <v>2354</v>
      </c>
      <c r="G52" s="101" t="s">
        <v>2355</v>
      </c>
      <c r="H52" s="50" t="s">
        <v>38</v>
      </c>
      <c r="I52" s="57"/>
      <c r="J52" s="58"/>
      <c r="K52" s="155"/>
      <c r="L52" s="150"/>
      <c r="M52" s="61"/>
      <c r="N52" s="62">
        <v>147.0</v>
      </c>
      <c r="O52" s="157"/>
      <c r="P52" s="156"/>
      <c r="Q52" s="129"/>
      <c r="R52" s="53">
        <v>50.0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47</v>
      </c>
      <c r="B53" s="51"/>
      <c r="C53" s="281" t="s">
        <v>2356</v>
      </c>
      <c r="D53" s="53" t="s">
        <v>54</v>
      </c>
      <c r="E53" s="70" t="s">
        <v>2357</v>
      </c>
      <c r="F53" s="264" t="s">
        <v>2358</v>
      </c>
      <c r="G53" s="55" t="s">
        <v>2359</v>
      </c>
      <c r="H53" s="50" t="s">
        <v>38</v>
      </c>
      <c r="I53" s="57"/>
      <c r="J53" s="58">
        <v>127.0</v>
      </c>
      <c r="K53" s="159"/>
      <c r="L53" s="150"/>
      <c r="M53" s="160"/>
      <c r="N53" s="74"/>
      <c r="O53" s="153"/>
      <c r="P53" s="156"/>
      <c r="Q53" s="129"/>
      <c r="R53" s="53">
        <v>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47</v>
      </c>
      <c r="B54" s="51"/>
      <c r="C54" s="132" t="s">
        <v>2360</v>
      </c>
      <c r="D54" s="53" t="s">
        <v>166</v>
      </c>
      <c r="E54" s="54"/>
      <c r="F54" s="264" t="s">
        <v>2361</v>
      </c>
      <c r="G54" s="55" t="s">
        <v>2362</v>
      </c>
      <c r="H54" s="50" t="s">
        <v>38</v>
      </c>
      <c r="I54" s="71"/>
      <c r="J54" s="89"/>
      <c r="K54" s="155"/>
      <c r="L54" s="161"/>
      <c r="M54" s="160"/>
      <c r="N54" s="62"/>
      <c r="O54" s="153"/>
      <c r="P54" s="156"/>
      <c r="Q54" s="128">
        <v>530.0</v>
      </c>
      <c r="R54" s="53">
        <v>265.0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2363</v>
      </c>
      <c r="D55" s="53" t="s">
        <v>49</v>
      </c>
      <c r="E55" s="54"/>
      <c r="F55" s="270" t="s">
        <v>2364</v>
      </c>
      <c r="G55" s="55" t="s">
        <v>2365</v>
      </c>
      <c r="H55" s="50" t="s">
        <v>38</v>
      </c>
      <c r="I55" s="148"/>
      <c r="J55" s="58"/>
      <c r="K55" s="155"/>
      <c r="L55" s="150"/>
      <c r="M55" s="160"/>
      <c r="N55" s="74"/>
      <c r="O55" s="153"/>
      <c r="P55" s="154"/>
      <c r="Q55" s="128">
        <v>294.0</v>
      </c>
      <c r="R55" s="269">
        <v>294.0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41</v>
      </c>
      <c r="B56" s="51"/>
      <c r="C56" s="132" t="s">
        <v>2366</v>
      </c>
      <c r="D56" s="162" t="s">
        <v>130</v>
      </c>
      <c r="E56" s="163"/>
      <c r="F56" s="264" t="s">
        <v>2367</v>
      </c>
      <c r="G56" s="55" t="s">
        <v>2368</v>
      </c>
      <c r="H56" s="50" t="s">
        <v>38</v>
      </c>
      <c r="I56" s="71"/>
      <c r="J56" s="164"/>
      <c r="K56" s="155"/>
      <c r="L56" s="161"/>
      <c r="M56" s="160">
        <v>135.0</v>
      </c>
      <c r="N56" s="62"/>
      <c r="O56" s="157"/>
      <c r="P56" s="156"/>
      <c r="Q56" s="129"/>
      <c r="R56" s="66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47</v>
      </c>
      <c r="B57" s="51"/>
      <c r="C57" s="132" t="s">
        <v>2369</v>
      </c>
      <c r="D57" s="162" t="s">
        <v>130</v>
      </c>
      <c r="E57" s="54" t="s">
        <v>2370</v>
      </c>
      <c r="F57" s="287" t="s">
        <v>2371</v>
      </c>
      <c r="G57" s="55" t="s">
        <v>2372</v>
      </c>
      <c r="H57" s="50" t="s">
        <v>38</v>
      </c>
      <c r="I57" s="71"/>
      <c r="J57" s="58">
        <v>200.0</v>
      </c>
      <c r="K57" s="155"/>
      <c r="L57" s="166"/>
      <c r="M57" s="160"/>
      <c r="N57" s="62"/>
      <c r="O57" s="157"/>
      <c r="P57" s="156"/>
      <c r="Q57" s="129"/>
      <c r="R57" s="53">
        <v>100.0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41</v>
      </c>
      <c r="B58" s="51"/>
      <c r="C58" s="51"/>
      <c r="D58" s="162" t="s">
        <v>28</v>
      </c>
      <c r="E58" s="54" t="s">
        <v>2373</v>
      </c>
      <c r="F58" s="264" t="s">
        <v>2374</v>
      </c>
      <c r="G58" s="55" t="s">
        <v>2375</v>
      </c>
      <c r="H58" s="50" t="s">
        <v>61</v>
      </c>
      <c r="I58" s="167"/>
      <c r="J58" s="58"/>
      <c r="K58" s="155"/>
      <c r="L58" s="150">
        <v>294.0</v>
      </c>
      <c r="M58" s="160"/>
      <c r="N58" s="143"/>
      <c r="O58" s="157"/>
      <c r="P58" s="156"/>
      <c r="Q58" s="129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51"/>
      <c r="D59" s="162" t="s">
        <v>28</v>
      </c>
      <c r="E59" s="54"/>
      <c r="F59" s="277" t="s">
        <v>2376</v>
      </c>
      <c r="G59" s="55" t="s">
        <v>2377</v>
      </c>
      <c r="H59" s="50" t="s">
        <v>61</v>
      </c>
      <c r="I59" s="167">
        <v>127.0</v>
      </c>
      <c r="J59" s="58"/>
      <c r="K59" s="155"/>
      <c r="L59" s="161"/>
      <c r="M59" s="169"/>
      <c r="N59" s="143"/>
      <c r="O59" s="157"/>
      <c r="P59" s="156"/>
      <c r="Q59" s="129"/>
      <c r="R59" s="53">
        <v>50.0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47</v>
      </c>
      <c r="B60" s="51"/>
      <c r="C60" s="132" t="s">
        <v>2378</v>
      </c>
      <c r="D60" s="162" t="s">
        <v>49</v>
      </c>
      <c r="E60" s="54" t="s">
        <v>2379</v>
      </c>
      <c r="F60" s="264" t="s">
        <v>2380</v>
      </c>
      <c r="G60" s="55" t="s">
        <v>2381</v>
      </c>
      <c r="H60" s="50" t="s">
        <v>38</v>
      </c>
      <c r="I60" s="167"/>
      <c r="J60" s="58">
        <v>147.0</v>
      </c>
      <c r="K60" s="170"/>
      <c r="L60" s="161"/>
      <c r="M60" s="160"/>
      <c r="N60" s="62"/>
      <c r="O60" s="153"/>
      <c r="P60" s="156"/>
      <c r="Q60" s="129"/>
      <c r="R60" s="66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47</v>
      </c>
      <c r="B61" s="51"/>
      <c r="C61" s="132" t="s">
        <v>2382</v>
      </c>
      <c r="D61" s="162" t="s">
        <v>49</v>
      </c>
      <c r="E61" s="54" t="s">
        <v>2383</v>
      </c>
      <c r="F61" s="264" t="s">
        <v>2384</v>
      </c>
      <c r="G61" s="55" t="s">
        <v>2385</v>
      </c>
      <c r="H61" s="50" t="s">
        <v>38</v>
      </c>
      <c r="I61" s="167">
        <v>147.0</v>
      </c>
      <c r="J61" s="58"/>
      <c r="K61" s="155"/>
      <c r="L61" s="166"/>
      <c r="M61" s="160"/>
      <c r="N61" s="74"/>
      <c r="O61" s="153"/>
      <c r="P61" s="156"/>
      <c r="Q61" s="129"/>
      <c r="R61" s="53">
        <v>50.0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41</v>
      </c>
      <c r="B62" s="78"/>
      <c r="C62" s="132" t="s">
        <v>2386</v>
      </c>
      <c r="D62" s="162" t="s">
        <v>166</v>
      </c>
      <c r="E62" s="54"/>
      <c r="F62" s="264" t="s">
        <v>2387</v>
      </c>
      <c r="G62" s="55" t="s">
        <v>2388</v>
      </c>
      <c r="H62" s="50" t="s">
        <v>97</v>
      </c>
      <c r="I62" s="167"/>
      <c r="J62" s="58"/>
      <c r="K62" s="155"/>
      <c r="L62" s="150">
        <v>294.0</v>
      </c>
      <c r="M62" s="160"/>
      <c r="N62" s="74"/>
      <c r="O62" s="153"/>
      <c r="P62" s="156"/>
      <c r="Q62" s="129"/>
      <c r="R62" s="53">
        <v>100.0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47</v>
      </c>
      <c r="B63" s="51"/>
      <c r="C63" s="132" t="s">
        <v>2389</v>
      </c>
      <c r="D63" s="162" t="s">
        <v>28</v>
      </c>
      <c r="E63" s="54" t="s">
        <v>49</v>
      </c>
      <c r="F63" s="264" t="s">
        <v>2390</v>
      </c>
      <c r="G63" s="55" t="s">
        <v>2391</v>
      </c>
      <c r="H63" s="50" t="s">
        <v>61</v>
      </c>
      <c r="I63" s="167"/>
      <c r="J63" s="58">
        <v>147.0</v>
      </c>
      <c r="K63" s="155"/>
      <c r="L63" s="171"/>
      <c r="M63" s="169"/>
      <c r="N63" s="74"/>
      <c r="O63" s="153"/>
      <c r="P63" s="156"/>
      <c r="Q63" s="128"/>
      <c r="R63" s="53">
        <v>50.0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47</v>
      </c>
      <c r="B64" s="51"/>
      <c r="C64" s="132" t="s">
        <v>2392</v>
      </c>
      <c r="D64" s="162" t="s">
        <v>28</v>
      </c>
      <c r="E64" s="54" t="s">
        <v>2393</v>
      </c>
      <c r="F64" s="264" t="s">
        <v>2394</v>
      </c>
      <c r="G64" s="55" t="s">
        <v>2395</v>
      </c>
      <c r="H64" s="50" t="s">
        <v>61</v>
      </c>
      <c r="I64" s="167">
        <v>127.0</v>
      </c>
      <c r="J64" s="58"/>
      <c r="K64" s="155"/>
      <c r="L64" s="171"/>
      <c r="M64" s="160"/>
      <c r="N64" s="74"/>
      <c r="O64" s="153"/>
      <c r="P64" s="156"/>
      <c r="Q64" s="129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41</v>
      </c>
      <c r="B65" s="51"/>
      <c r="C65" s="132" t="s">
        <v>2396</v>
      </c>
      <c r="D65" s="162" t="s">
        <v>166</v>
      </c>
      <c r="E65" s="54" t="s">
        <v>2397</v>
      </c>
      <c r="F65" s="264" t="s">
        <v>2398</v>
      </c>
      <c r="G65" s="55" t="s">
        <v>2399</v>
      </c>
      <c r="H65" s="50" t="s">
        <v>97</v>
      </c>
      <c r="I65" s="167"/>
      <c r="J65" s="58"/>
      <c r="K65" s="155">
        <v>244.0</v>
      </c>
      <c r="L65" s="171"/>
      <c r="M65" s="169"/>
      <c r="N65" s="62"/>
      <c r="O65" s="153"/>
      <c r="P65" s="156"/>
      <c r="Q65" s="129"/>
      <c r="R65" s="53">
        <v>100.0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47</v>
      </c>
      <c r="B66" s="51"/>
      <c r="C66" s="132" t="s">
        <v>2400</v>
      </c>
      <c r="D66" s="162" t="s">
        <v>28</v>
      </c>
      <c r="E66" s="54" t="s">
        <v>2401</v>
      </c>
      <c r="F66" s="264" t="s">
        <v>2402</v>
      </c>
      <c r="G66" s="55" t="s">
        <v>2403</v>
      </c>
      <c r="H66" s="50" t="s">
        <v>61</v>
      </c>
      <c r="I66" s="167"/>
      <c r="J66" s="58">
        <v>147.0</v>
      </c>
      <c r="K66" s="159"/>
      <c r="L66" s="171"/>
      <c r="M66" s="169"/>
      <c r="N66" s="74"/>
      <c r="O66" s="153"/>
      <c r="P66" s="156"/>
      <c r="Q66" s="129"/>
      <c r="R66" s="53">
        <v>50.0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41</v>
      </c>
      <c r="B67" s="51"/>
      <c r="C67" s="132" t="s">
        <v>2404</v>
      </c>
      <c r="D67" s="162" t="s">
        <v>75</v>
      </c>
      <c r="E67" s="54"/>
      <c r="F67" s="264" t="s">
        <v>2405</v>
      </c>
      <c r="G67" s="55" t="s">
        <v>2406</v>
      </c>
      <c r="H67" s="50" t="s">
        <v>97</v>
      </c>
      <c r="I67" s="168"/>
      <c r="J67" s="89"/>
      <c r="K67" s="155"/>
      <c r="L67" s="150">
        <v>294.0</v>
      </c>
      <c r="M67" s="169"/>
      <c r="N67" s="62"/>
      <c r="O67" s="153"/>
      <c r="P67" s="156"/>
      <c r="Q67" s="129"/>
      <c r="R67" s="53">
        <v>100.0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47</v>
      </c>
      <c r="B68" s="51"/>
      <c r="C68" s="51"/>
      <c r="D68" s="162" t="s">
        <v>28</v>
      </c>
      <c r="E68" s="54" t="s">
        <v>1835</v>
      </c>
      <c r="F68" s="267" t="s">
        <v>2407</v>
      </c>
      <c r="G68" s="55" t="s">
        <v>2408</v>
      </c>
      <c r="H68" s="50" t="s">
        <v>61</v>
      </c>
      <c r="I68" s="168"/>
      <c r="J68" s="89"/>
      <c r="K68" s="159"/>
      <c r="L68" s="166"/>
      <c r="M68" s="160"/>
      <c r="N68" s="62">
        <v>294.0</v>
      </c>
      <c r="O68" s="153"/>
      <c r="P68" s="156"/>
      <c r="Q68" s="129"/>
      <c r="R68" s="53">
        <v>100.0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47</v>
      </c>
      <c r="B69" s="51"/>
      <c r="C69" s="132" t="s">
        <v>2409</v>
      </c>
      <c r="D69" s="162" t="s">
        <v>28</v>
      </c>
      <c r="E69" s="54" t="s">
        <v>2410</v>
      </c>
      <c r="F69" s="264" t="s">
        <v>2411</v>
      </c>
      <c r="G69" s="55" t="s">
        <v>2412</v>
      </c>
      <c r="H69" s="50" t="s">
        <v>61</v>
      </c>
      <c r="I69" s="167"/>
      <c r="J69" s="89"/>
      <c r="K69" s="159"/>
      <c r="L69" s="150"/>
      <c r="M69" s="173"/>
      <c r="N69" s="62">
        <v>441.0</v>
      </c>
      <c r="O69" s="153"/>
      <c r="P69" s="156"/>
      <c r="Q69" s="129"/>
      <c r="R69" s="53">
        <v>220.5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47</v>
      </c>
      <c r="B70" s="51"/>
      <c r="C70" s="132" t="s">
        <v>2413</v>
      </c>
      <c r="D70" s="284" t="s">
        <v>54</v>
      </c>
      <c r="E70" s="54" t="s">
        <v>2410</v>
      </c>
      <c r="F70" s="264" t="s">
        <v>2414</v>
      </c>
      <c r="G70" s="55" t="s">
        <v>2412</v>
      </c>
      <c r="H70" s="50" t="s">
        <v>61</v>
      </c>
      <c r="I70" s="175"/>
      <c r="J70" s="89"/>
      <c r="K70" s="155"/>
      <c r="L70" s="161"/>
      <c r="M70" s="169"/>
      <c r="N70" s="62">
        <v>199.0</v>
      </c>
      <c r="O70" s="153"/>
      <c r="P70" s="156"/>
      <c r="Q70" s="129"/>
      <c r="R70" s="53">
        <v>99.5</v>
      </c>
      <c r="S70" s="8"/>
      <c r="T70" s="8"/>
      <c r="U70" s="8"/>
      <c r="V70" s="8"/>
      <c r="W70" s="8"/>
      <c r="X70" s="8"/>
      <c r="Y70" s="8"/>
      <c r="Z70" s="8"/>
    </row>
    <row r="71">
      <c r="A71" s="50" t="s">
        <v>41</v>
      </c>
      <c r="B71" s="51"/>
      <c r="C71" s="132" t="s">
        <v>686</v>
      </c>
      <c r="D71" s="284" t="s">
        <v>130</v>
      </c>
      <c r="E71" s="54" t="s">
        <v>2415</v>
      </c>
      <c r="F71" s="264" t="s">
        <v>2416</v>
      </c>
      <c r="G71" s="55" t="s">
        <v>2417</v>
      </c>
      <c r="H71" s="50" t="s">
        <v>38</v>
      </c>
      <c r="I71" s="177"/>
      <c r="J71" s="89"/>
      <c r="K71" s="155">
        <v>244.0</v>
      </c>
      <c r="L71" s="161"/>
      <c r="M71" s="169"/>
      <c r="N71" s="74"/>
      <c r="O71" s="153"/>
      <c r="P71" s="156"/>
      <c r="Q71" s="129"/>
      <c r="R71" s="53">
        <v>50.0</v>
      </c>
      <c r="S71" s="8"/>
      <c r="T71" s="8"/>
      <c r="U71" s="8"/>
      <c r="V71" s="8"/>
      <c r="W71" s="8"/>
      <c r="X71" s="8"/>
      <c r="Y71" s="8"/>
      <c r="Z71" s="8"/>
    </row>
    <row r="72">
      <c r="A72" s="50" t="s">
        <v>41</v>
      </c>
      <c r="B72" s="51"/>
      <c r="C72" s="132" t="s">
        <v>2418</v>
      </c>
      <c r="D72" s="284" t="s">
        <v>49</v>
      </c>
      <c r="E72" s="54"/>
      <c r="F72" s="264" t="s">
        <v>2419</v>
      </c>
      <c r="G72" s="55" t="s">
        <v>2420</v>
      </c>
      <c r="H72" s="50" t="s">
        <v>38</v>
      </c>
      <c r="I72" s="167"/>
      <c r="J72" s="89"/>
      <c r="K72" s="178"/>
      <c r="L72" s="161"/>
      <c r="M72" s="160">
        <v>294.0</v>
      </c>
      <c r="N72" s="74"/>
      <c r="O72" s="153"/>
      <c r="P72" s="156"/>
      <c r="Q72" s="129"/>
      <c r="R72" s="66">
        <v>50.0</v>
      </c>
      <c r="S72" s="8"/>
      <c r="T72" s="8"/>
      <c r="U72" s="8"/>
      <c r="V72" s="8"/>
      <c r="W72" s="8"/>
      <c r="X72" s="8"/>
      <c r="Y72" s="8"/>
      <c r="Z72" s="8"/>
    </row>
    <row r="73">
      <c r="A73" s="50" t="s">
        <v>47</v>
      </c>
      <c r="B73" s="51"/>
      <c r="C73" s="132" t="s">
        <v>2421</v>
      </c>
      <c r="D73" s="284" t="s">
        <v>75</v>
      </c>
      <c r="E73" s="54" t="s">
        <v>2422</v>
      </c>
      <c r="F73" s="264" t="s">
        <v>2423</v>
      </c>
      <c r="G73" s="55" t="s">
        <v>2424</v>
      </c>
      <c r="H73" s="50" t="s">
        <v>38</v>
      </c>
      <c r="I73" s="177">
        <v>147.0</v>
      </c>
      <c r="J73" s="58"/>
      <c r="K73" s="159"/>
      <c r="L73" s="161"/>
      <c r="M73" s="169"/>
      <c r="N73" s="74"/>
      <c r="O73" s="153"/>
      <c r="P73" s="156"/>
      <c r="Q73" s="129"/>
      <c r="R73" s="53">
        <v>50.0</v>
      </c>
      <c r="S73" s="8"/>
      <c r="T73" s="8"/>
      <c r="U73" s="8"/>
      <c r="V73" s="8"/>
      <c r="W73" s="8"/>
      <c r="X73" s="8"/>
      <c r="Y73" s="8"/>
      <c r="Z73" s="8"/>
    </row>
    <row r="74">
      <c r="A74" s="50" t="s">
        <v>47</v>
      </c>
      <c r="B74" s="179"/>
      <c r="C74" s="180"/>
      <c r="D74" s="284" t="s">
        <v>49</v>
      </c>
      <c r="E74" s="54"/>
      <c r="F74" s="316" t="s">
        <v>2425</v>
      </c>
      <c r="G74" s="55" t="s">
        <v>2426</v>
      </c>
      <c r="H74" s="50" t="s">
        <v>38</v>
      </c>
      <c r="I74" s="187">
        <v>147.0</v>
      </c>
      <c r="J74" s="58"/>
      <c r="K74" s="182"/>
      <c r="L74" s="183"/>
      <c r="M74" s="184"/>
      <c r="N74" s="74"/>
      <c r="O74" s="185"/>
      <c r="P74" s="186"/>
      <c r="Q74" s="129"/>
      <c r="R74" s="53">
        <v>50.0</v>
      </c>
      <c r="S74" s="8"/>
      <c r="T74" s="8"/>
      <c r="U74" s="8"/>
      <c r="V74" s="8"/>
      <c r="W74" s="8"/>
      <c r="X74" s="8"/>
      <c r="Y74" s="8"/>
      <c r="Z74" s="8"/>
    </row>
    <row r="75">
      <c r="A75" s="50" t="s">
        <v>41</v>
      </c>
      <c r="B75" s="179"/>
      <c r="C75" s="132" t="s">
        <v>707</v>
      </c>
      <c r="D75" s="284" t="s">
        <v>103</v>
      </c>
      <c r="E75" s="54" t="s">
        <v>2427</v>
      </c>
      <c r="F75" s="264" t="s">
        <v>2428</v>
      </c>
      <c r="G75" s="55" t="s">
        <v>2429</v>
      </c>
      <c r="H75" s="50" t="s">
        <v>38</v>
      </c>
      <c r="I75" s="187"/>
      <c r="J75" s="89"/>
      <c r="K75" s="189">
        <v>1700.0</v>
      </c>
      <c r="L75" s="183"/>
      <c r="M75" s="188"/>
      <c r="N75" s="143"/>
      <c r="O75" s="185"/>
      <c r="P75" s="186"/>
      <c r="Q75" s="129"/>
      <c r="R75" s="172">
        <v>850.0</v>
      </c>
      <c r="S75" s="8"/>
      <c r="T75" s="8"/>
      <c r="U75" s="8"/>
      <c r="V75" s="8"/>
      <c r="W75" s="8"/>
      <c r="X75" s="8"/>
      <c r="Y75" s="8"/>
      <c r="Z75" s="8"/>
    </row>
    <row r="76">
      <c r="A76" s="50" t="s">
        <v>47</v>
      </c>
      <c r="B76" s="179"/>
      <c r="C76" s="83" t="s">
        <v>2430</v>
      </c>
      <c r="D76" s="284" t="s">
        <v>54</v>
      </c>
      <c r="E76" s="54" t="s">
        <v>2431</v>
      </c>
      <c r="F76" s="264" t="s">
        <v>2432</v>
      </c>
      <c r="G76" s="54" t="s">
        <v>2433</v>
      </c>
      <c r="H76" s="50" t="s">
        <v>97</v>
      </c>
      <c r="I76" s="181"/>
      <c r="J76" s="89"/>
      <c r="K76" s="189"/>
      <c r="L76" s="183"/>
      <c r="M76" s="188"/>
      <c r="N76" s="62">
        <v>294.0</v>
      </c>
      <c r="O76" s="185"/>
      <c r="P76" s="186"/>
      <c r="Q76" s="129"/>
      <c r="R76" s="172">
        <v>100.0</v>
      </c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8934.5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3832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76.64</v>
      </c>
      <c r="J99" s="231">
        <f>SUM(J7:J95)</f>
        <v>5536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SUM(J99*3%)</f>
        <v>166.08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3070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317">
        <f>SUM(Q54,I59,I74)</f>
        <v>804</v>
      </c>
      <c r="G102" s="3"/>
      <c r="H102" s="1"/>
      <c r="I102" s="8"/>
      <c r="J102" s="8"/>
      <c r="K102" s="87">
        <f>SUM(K101*2%)</f>
        <v>61.4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19098</v>
      </c>
      <c r="G103" s="3"/>
      <c r="H103" s="1"/>
      <c r="I103" s="8"/>
      <c r="J103" s="8"/>
      <c r="K103" s="18"/>
      <c r="L103" s="180">
        <f>SUM(L7:L95)</f>
        <v>2900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SUM(L103*2%)</f>
        <v>58</v>
      </c>
      <c r="M104" s="180">
        <f>SUM(M7:M95)</f>
        <v>870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SUM(M104*1%)</f>
        <v>8.7</v>
      </c>
      <c r="N105" s="180">
        <f>SUM(N7:N95)</f>
        <v>2066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SUM(I8,I9,J16,J21,I27,L29,K32,J35,J37,I39,I42,L43,N51,L58,I59,J63,I64,J66,N68,N69,N70)</f>
        <v>7041</v>
      </c>
      <c r="G106" s="293">
        <f>SUM(I59,N68)</f>
        <v>421</v>
      </c>
      <c r="H106" s="1"/>
      <c r="I106" s="8"/>
      <c r="J106" s="8"/>
      <c r="K106" s="1"/>
      <c r="L106" s="1"/>
      <c r="M106" s="8"/>
      <c r="N106" s="180">
        <f>SUM(N105*2%)</f>
        <v>41.32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75">
        <f>SUM(I11,J12,J19,L23,K28,J30,J31,I40,I45,L49,L62,K65,L67,N76)</f>
        <v>3484</v>
      </c>
      <c r="G107" s="295"/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75">
        <f>SUM(N10,L13,L14,I15,K17,K18,I20,I22,L24,K25,L33,J34,N38,M41,J44,M47,I48,J50,N52,J53,Q54,Q55,M56,J57,J60,I61,K71,M72,I73,I74,K75)</f>
        <v>8573</v>
      </c>
      <c r="G108" s="318">
        <f>SUM(I74)</f>
        <v>147</v>
      </c>
      <c r="H108" s="1"/>
      <c r="I108" s="8"/>
      <c r="J108" s="8"/>
      <c r="K108" s="1"/>
      <c r="L108" s="1"/>
      <c r="M108" s="8"/>
      <c r="N108" s="18"/>
      <c r="O108" s="180">
        <f>SUM(O7:O95)</f>
        <v>0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0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824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16.48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SUM(F102)</f>
        <v>21315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69" t="s">
        <v>2434</v>
      </c>
      <c r="D7" s="53" t="s">
        <v>130</v>
      </c>
      <c r="E7" s="54" t="s">
        <v>2435</v>
      </c>
      <c r="F7" s="264" t="s">
        <v>2436</v>
      </c>
      <c r="G7" s="55" t="s">
        <v>2437</v>
      </c>
      <c r="H7" s="50" t="s">
        <v>38</v>
      </c>
      <c r="I7" s="57"/>
      <c r="J7" s="58"/>
      <c r="K7" s="59"/>
      <c r="L7" s="60">
        <v>294.0</v>
      </c>
      <c r="M7" s="61"/>
      <c r="N7" s="62"/>
      <c r="O7" s="63"/>
      <c r="P7" s="64"/>
      <c r="Q7" s="65"/>
      <c r="R7" s="53">
        <v>100.0</v>
      </c>
      <c r="S7" s="67" t="s">
        <v>24</v>
      </c>
      <c r="T7" s="68">
        <f>SUM(I7:I86)</f>
        <v>3780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2438</v>
      </c>
      <c r="D8" s="53" t="s">
        <v>54</v>
      </c>
      <c r="E8" s="70" t="s">
        <v>2439</v>
      </c>
      <c r="F8" s="264" t="s">
        <v>2440</v>
      </c>
      <c r="G8" s="55" t="s">
        <v>2441</v>
      </c>
      <c r="H8" s="50" t="s">
        <v>38</v>
      </c>
      <c r="I8" s="71">
        <v>244.0</v>
      </c>
      <c r="J8" s="58"/>
      <c r="K8" s="72"/>
      <c r="L8" s="73"/>
      <c r="M8" s="61"/>
      <c r="N8" s="74"/>
      <c r="O8" s="75"/>
      <c r="P8" s="76"/>
      <c r="Q8" s="77"/>
      <c r="R8" s="269">
        <v>244.0</v>
      </c>
      <c r="S8" s="39" t="s">
        <v>13</v>
      </c>
      <c r="T8" s="68">
        <f>SUM(J7:J86)</f>
        <v>3751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2442</v>
      </c>
      <c r="D9" s="53" t="s">
        <v>54</v>
      </c>
      <c r="E9" s="70" t="s">
        <v>2439</v>
      </c>
      <c r="F9" s="264" t="s">
        <v>2443</v>
      </c>
      <c r="G9" s="55" t="s">
        <v>2441</v>
      </c>
      <c r="H9" s="50" t="s">
        <v>38</v>
      </c>
      <c r="I9" s="71">
        <v>244.0</v>
      </c>
      <c r="J9" s="79"/>
      <c r="K9" s="72"/>
      <c r="L9" s="80"/>
      <c r="M9" s="61"/>
      <c r="N9" s="74"/>
      <c r="O9" s="75"/>
      <c r="P9" s="76"/>
      <c r="Q9" s="65"/>
      <c r="R9" s="269">
        <v>244.0</v>
      </c>
      <c r="S9" s="81" t="s">
        <v>14</v>
      </c>
      <c r="T9" s="82">
        <f>SUM(K7:K86)</f>
        <v>1419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2444</v>
      </c>
      <c r="D10" s="53" t="s">
        <v>54</v>
      </c>
      <c r="E10" s="70" t="s">
        <v>2445</v>
      </c>
      <c r="F10" s="264" t="s">
        <v>2446</v>
      </c>
      <c r="G10" s="55" t="s">
        <v>2447</v>
      </c>
      <c r="H10" s="50" t="s">
        <v>38</v>
      </c>
      <c r="I10" s="71"/>
      <c r="J10" s="58"/>
      <c r="K10" s="72"/>
      <c r="L10" s="80"/>
      <c r="M10" s="61">
        <v>294.0</v>
      </c>
      <c r="N10" s="84"/>
      <c r="O10" s="85"/>
      <c r="P10" s="76"/>
      <c r="Q10" s="65"/>
      <c r="R10" s="53">
        <v>100.0</v>
      </c>
      <c r="S10" s="86" t="s">
        <v>25</v>
      </c>
      <c r="T10" s="82">
        <f>SUM(L7:L86)</f>
        <v>1470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2448</v>
      </c>
      <c r="D11" s="53" t="s">
        <v>344</v>
      </c>
      <c r="E11" s="70" t="s">
        <v>2449</v>
      </c>
      <c r="F11" s="300" t="s">
        <v>2450</v>
      </c>
      <c r="G11" s="55" t="s">
        <v>2451</v>
      </c>
      <c r="H11" s="50" t="s">
        <v>97</v>
      </c>
      <c r="I11" s="57"/>
      <c r="J11" s="58">
        <v>147.0</v>
      </c>
      <c r="K11" s="72"/>
      <c r="L11" s="90"/>
      <c r="M11" s="91"/>
      <c r="N11" s="62"/>
      <c r="O11" s="85"/>
      <c r="P11" s="92"/>
      <c r="Q11" s="93"/>
      <c r="R11" s="53">
        <v>50.0</v>
      </c>
      <c r="S11" s="42" t="s">
        <v>16</v>
      </c>
      <c r="T11" s="82">
        <f>SUM(M7:M86)</f>
        <v>8360</v>
      </c>
      <c r="U11" s="8"/>
      <c r="V11" s="8"/>
      <c r="W11" s="8"/>
      <c r="X11" s="8"/>
      <c r="Y11" s="8"/>
      <c r="Z11" s="8"/>
    </row>
    <row r="12">
      <c r="A12" s="50" t="s">
        <v>41</v>
      </c>
      <c r="B12" s="94"/>
      <c r="C12" s="83" t="s">
        <v>2452</v>
      </c>
      <c r="D12" s="53" t="s">
        <v>103</v>
      </c>
      <c r="E12" s="70" t="s">
        <v>2453</v>
      </c>
      <c r="F12" s="264" t="s">
        <v>2454</v>
      </c>
      <c r="G12" s="282" t="s">
        <v>2455</v>
      </c>
      <c r="H12" s="50" t="s">
        <v>38</v>
      </c>
      <c r="I12" s="57"/>
      <c r="J12" s="95"/>
      <c r="K12" s="72"/>
      <c r="L12" s="96">
        <v>294.0</v>
      </c>
      <c r="M12" s="61"/>
      <c r="N12" s="62"/>
      <c r="O12" s="97"/>
      <c r="P12" s="98"/>
      <c r="Q12" s="99"/>
      <c r="R12" s="53">
        <v>100.0</v>
      </c>
      <c r="S12" s="100" t="s">
        <v>17</v>
      </c>
      <c r="T12" s="68">
        <f>SUM(N7:N86)</f>
        <v>2038</v>
      </c>
      <c r="U12" s="8"/>
      <c r="V12" s="8"/>
      <c r="W12" s="8"/>
      <c r="X12" s="8"/>
      <c r="Y12" s="8"/>
      <c r="Z12" s="8"/>
    </row>
    <row r="13" ht="16.5" customHeight="1">
      <c r="A13" s="50" t="s">
        <v>41</v>
      </c>
      <c r="B13" s="78"/>
      <c r="C13" s="69" t="s">
        <v>2456</v>
      </c>
      <c r="D13" s="53" t="s">
        <v>54</v>
      </c>
      <c r="E13" s="70" t="s">
        <v>2457</v>
      </c>
      <c r="F13" s="270" t="s">
        <v>2458</v>
      </c>
      <c r="G13" s="55" t="s">
        <v>2459</v>
      </c>
      <c r="H13" s="50" t="s">
        <v>38</v>
      </c>
      <c r="I13" s="71"/>
      <c r="J13" s="58"/>
      <c r="K13" s="72">
        <v>240.0</v>
      </c>
      <c r="L13" s="90"/>
      <c r="M13" s="61"/>
      <c r="N13" s="84"/>
      <c r="O13" s="75"/>
      <c r="P13" s="92"/>
      <c r="Q13" s="99"/>
      <c r="R13" s="102">
        <v>120.0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41</v>
      </c>
      <c r="B14" s="51"/>
      <c r="C14" s="83" t="s">
        <v>2460</v>
      </c>
      <c r="D14" s="53" t="s">
        <v>54</v>
      </c>
      <c r="E14" s="70" t="s">
        <v>2457</v>
      </c>
      <c r="F14" s="264" t="s">
        <v>2461</v>
      </c>
      <c r="G14" s="55" t="s">
        <v>2459</v>
      </c>
      <c r="H14" s="50" t="s">
        <v>38</v>
      </c>
      <c r="I14" s="71"/>
      <c r="J14" s="58"/>
      <c r="K14" s="72">
        <v>240.0</v>
      </c>
      <c r="L14" s="90"/>
      <c r="M14" s="61"/>
      <c r="N14" s="84"/>
      <c r="O14" s="85"/>
      <c r="P14" s="105"/>
      <c r="Q14" s="99"/>
      <c r="R14" s="53">
        <v>120.0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2462</v>
      </c>
      <c r="D15" s="53" t="s">
        <v>103</v>
      </c>
      <c r="E15" s="70"/>
      <c r="F15" s="264" t="s">
        <v>2463</v>
      </c>
      <c r="G15" s="55" t="s">
        <v>2464</v>
      </c>
      <c r="H15" s="50" t="s">
        <v>38</v>
      </c>
      <c r="I15" s="71">
        <v>397.0</v>
      </c>
      <c r="J15" s="58"/>
      <c r="K15" s="72"/>
      <c r="L15" s="90"/>
      <c r="M15" s="61"/>
      <c r="N15" s="62"/>
      <c r="O15" s="85"/>
      <c r="P15" s="92"/>
      <c r="Q15" s="106"/>
      <c r="R15" s="53">
        <v>198.5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41</v>
      </c>
      <c r="B16" s="51"/>
      <c r="C16" s="83" t="s">
        <v>2465</v>
      </c>
      <c r="D16" s="53" t="s">
        <v>75</v>
      </c>
      <c r="E16" s="108" t="s">
        <v>2466</v>
      </c>
      <c r="F16" s="264" t="s">
        <v>2467</v>
      </c>
      <c r="G16" s="55" t="s">
        <v>2468</v>
      </c>
      <c r="H16" s="50" t="s">
        <v>97</v>
      </c>
      <c r="I16" s="71"/>
      <c r="J16" s="58"/>
      <c r="K16" s="72">
        <v>147.0</v>
      </c>
      <c r="L16" s="90"/>
      <c r="M16" s="109"/>
      <c r="N16" s="62"/>
      <c r="O16" s="85"/>
      <c r="P16" s="92"/>
      <c r="Q16" s="99"/>
      <c r="R16" s="53">
        <v>50.0</v>
      </c>
      <c r="S16" s="110" t="s">
        <v>18</v>
      </c>
      <c r="T16" s="82">
        <f>SUM(O7:O78)</f>
        <v>0</v>
      </c>
      <c r="U16" s="8"/>
      <c r="V16" s="8"/>
      <c r="W16" s="8"/>
      <c r="X16" s="8"/>
      <c r="Y16" s="8"/>
      <c r="Z16" s="8"/>
    </row>
    <row r="17">
      <c r="A17" s="50" t="s">
        <v>41</v>
      </c>
      <c r="B17" s="78"/>
      <c r="C17" s="83" t="s">
        <v>559</v>
      </c>
      <c r="D17" s="88"/>
      <c r="E17" s="314" t="s">
        <v>2469</v>
      </c>
      <c r="F17" s="264" t="s">
        <v>2470</v>
      </c>
      <c r="G17" s="55" t="s">
        <v>698</v>
      </c>
      <c r="H17" s="50" t="s">
        <v>97</v>
      </c>
      <c r="I17" s="71"/>
      <c r="J17" s="89"/>
      <c r="K17" s="72"/>
      <c r="L17" s="80"/>
      <c r="M17" s="61">
        <v>4250.0</v>
      </c>
      <c r="N17" s="84"/>
      <c r="O17" s="85"/>
      <c r="P17" s="92"/>
      <c r="Q17" s="93"/>
      <c r="R17" s="269">
        <v>4250.0</v>
      </c>
      <c r="S17" s="112" t="s">
        <v>19</v>
      </c>
      <c r="T17" s="82">
        <f>SUM(P7:P86)</f>
        <v>0</v>
      </c>
      <c r="U17" s="8"/>
      <c r="V17" s="8"/>
      <c r="W17" s="8"/>
      <c r="X17" s="8"/>
      <c r="Y17" s="8"/>
      <c r="Z17" s="8"/>
    </row>
    <row r="18">
      <c r="A18" s="50" t="s">
        <v>47</v>
      </c>
      <c r="B18" s="78"/>
      <c r="C18" s="83" t="s">
        <v>2471</v>
      </c>
      <c r="D18" s="88"/>
      <c r="E18" s="70" t="s">
        <v>587</v>
      </c>
      <c r="F18" s="298" t="s">
        <v>2472</v>
      </c>
      <c r="G18" s="55" t="s">
        <v>589</v>
      </c>
      <c r="H18" s="50" t="s">
        <v>38</v>
      </c>
      <c r="I18" s="71"/>
      <c r="J18" s="79">
        <v>1890.0</v>
      </c>
      <c r="K18" s="72"/>
      <c r="L18" s="90"/>
      <c r="M18" s="61"/>
      <c r="N18" s="62"/>
      <c r="O18" s="85"/>
      <c r="P18" s="92"/>
      <c r="Q18" s="99"/>
      <c r="R18" s="269">
        <v>1890.0</v>
      </c>
      <c r="S18" s="113" t="s">
        <v>20</v>
      </c>
      <c r="T18" s="114">
        <f>SUM(Q7:Q86)</f>
        <v>497</v>
      </c>
      <c r="U18" s="8"/>
      <c r="V18" s="8"/>
      <c r="W18" s="8"/>
      <c r="X18" s="8"/>
      <c r="Y18" s="8"/>
      <c r="Z18" s="8"/>
    </row>
    <row r="19">
      <c r="A19" s="50" t="s">
        <v>41</v>
      </c>
      <c r="B19" s="51"/>
      <c r="C19" s="83" t="s">
        <v>148</v>
      </c>
      <c r="D19" s="53" t="s">
        <v>28</v>
      </c>
      <c r="E19" s="70"/>
      <c r="F19" s="264" t="s">
        <v>2473</v>
      </c>
      <c r="G19" s="55" t="s">
        <v>2474</v>
      </c>
      <c r="H19" s="50" t="s">
        <v>61</v>
      </c>
      <c r="I19" s="71"/>
      <c r="J19" s="115"/>
      <c r="K19" s="72"/>
      <c r="L19" s="90"/>
      <c r="M19" s="61">
        <v>244.0</v>
      </c>
      <c r="N19" s="62"/>
      <c r="O19" s="85"/>
      <c r="P19" s="92"/>
      <c r="Q19" s="93"/>
      <c r="R19" s="53">
        <v>50.0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47</v>
      </c>
      <c r="B20" s="51"/>
      <c r="C20" s="83" t="s">
        <v>2475</v>
      </c>
      <c r="D20" s="53" t="s">
        <v>75</v>
      </c>
      <c r="E20" s="70" t="s">
        <v>614</v>
      </c>
      <c r="F20" s="264" t="s">
        <v>2476</v>
      </c>
      <c r="G20" s="55" t="s">
        <v>2477</v>
      </c>
      <c r="H20" s="50" t="s">
        <v>97</v>
      </c>
      <c r="I20" s="71">
        <v>147.0</v>
      </c>
      <c r="J20" s="58"/>
      <c r="K20" s="117"/>
      <c r="L20" s="90"/>
      <c r="M20" s="61"/>
      <c r="N20" s="74"/>
      <c r="O20" s="75"/>
      <c r="P20" s="92"/>
      <c r="Q20" s="99"/>
      <c r="R20" s="53">
        <v>50.0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41</v>
      </c>
      <c r="B21" s="51"/>
      <c r="C21" s="83" t="s">
        <v>42</v>
      </c>
      <c r="D21" s="53" t="s">
        <v>54</v>
      </c>
      <c r="E21" s="314"/>
      <c r="F21" s="264" t="s">
        <v>2478</v>
      </c>
      <c r="G21" s="55" t="s">
        <v>411</v>
      </c>
      <c r="H21" s="50" t="s">
        <v>61</v>
      </c>
      <c r="I21" s="71"/>
      <c r="J21" s="58"/>
      <c r="K21" s="117" t="s">
        <v>133</v>
      </c>
      <c r="L21" s="90"/>
      <c r="M21" s="61"/>
      <c r="N21" s="62"/>
      <c r="O21" s="85"/>
      <c r="P21" s="92"/>
      <c r="Q21" s="99"/>
      <c r="R21" s="53" t="s">
        <v>42</v>
      </c>
      <c r="S21" s="119">
        <f>SUM(F102)</f>
        <v>21315</v>
      </c>
      <c r="T21" s="8"/>
      <c r="U21" s="8"/>
      <c r="V21" s="8"/>
      <c r="W21" s="8"/>
      <c r="X21" s="8"/>
      <c r="Y21" s="8"/>
      <c r="Z21" s="8"/>
    </row>
    <row r="22">
      <c r="A22" s="50" t="s">
        <v>41</v>
      </c>
      <c r="B22" s="51"/>
      <c r="C22" s="83" t="s">
        <v>42</v>
      </c>
      <c r="D22" s="53" t="s">
        <v>49</v>
      </c>
      <c r="E22" s="70"/>
      <c r="F22" s="264" t="s">
        <v>2479</v>
      </c>
      <c r="G22" s="55" t="s">
        <v>411</v>
      </c>
      <c r="H22" s="50" t="s">
        <v>61</v>
      </c>
      <c r="I22" s="71"/>
      <c r="J22" s="58"/>
      <c r="K22" s="72" t="s">
        <v>133</v>
      </c>
      <c r="L22" s="120"/>
      <c r="M22" s="61"/>
      <c r="N22" s="62"/>
      <c r="O22" s="85"/>
      <c r="P22" s="92"/>
      <c r="Q22" s="99"/>
      <c r="R22" s="53" t="s">
        <v>42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41</v>
      </c>
      <c r="B23" s="51"/>
      <c r="C23" s="83" t="s">
        <v>42</v>
      </c>
      <c r="D23" s="53" t="s">
        <v>54</v>
      </c>
      <c r="E23" s="70"/>
      <c r="F23" s="264" t="s">
        <v>2480</v>
      </c>
      <c r="G23" s="55" t="s">
        <v>411</v>
      </c>
      <c r="H23" s="50" t="s">
        <v>61</v>
      </c>
      <c r="I23" s="71"/>
      <c r="J23" s="58"/>
      <c r="K23" s="72" t="s">
        <v>133</v>
      </c>
      <c r="L23" s="120"/>
      <c r="M23" s="61"/>
      <c r="N23" s="62"/>
      <c r="O23" s="85"/>
      <c r="P23" s="92"/>
      <c r="Q23" s="99"/>
      <c r="R23" s="53" t="s">
        <v>42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41</v>
      </c>
      <c r="B24" s="51"/>
      <c r="C24" s="83" t="s">
        <v>42</v>
      </c>
      <c r="D24" s="53" t="s">
        <v>166</v>
      </c>
      <c r="E24" s="70"/>
      <c r="F24" s="264" t="s">
        <v>2481</v>
      </c>
      <c r="G24" s="55" t="s">
        <v>411</v>
      </c>
      <c r="H24" s="50" t="s">
        <v>61</v>
      </c>
      <c r="I24" s="71"/>
      <c r="J24" s="58"/>
      <c r="K24" s="72" t="s">
        <v>133</v>
      </c>
      <c r="L24" s="80"/>
      <c r="M24" s="61"/>
      <c r="N24" s="62"/>
      <c r="O24" s="121"/>
      <c r="P24" s="92"/>
      <c r="Q24" s="93"/>
      <c r="R24" s="53" t="s">
        <v>42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3" t="s">
        <v>42</v>
      </c>
      <c r="D25" s="53" t="s">
        <v>49</v>
      </c>
      <c r="E25" s="70"/>
      <c r="F25" s="264" t="s">
        <v>2482</v>
      </c>
      <c r="G25" s="55" t="s">
        <v>411</v>
      </c>
      <c r="H25" s="50" t="s">
        <v>61</v>
      </c>
      <c r="I25" s="71"/>
      <c r="J25" s="58"/>
      <c r="K25" s="72" t="s">
        <v>133</v>
      </c>
      <c r="L25" s="90"/>
      <c r="M25" s="122"/>
      <c r="N25" s="62"/>
      <c r="O25" s="75"/>
      <c r="P25" s="92"/>
      <c r="Q25" s="123"/>
      <c r="R25" s="53" t="s">
        <v>42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2483</v>
      </c>
      <c r="D26" s="53" t="s">
        <v>7</v>
      </c>
      <c r="E26" s="70"/>
      <c r="F26" s="270" t="s">
        <v>2484</v>
      </c>
      <c r="G26" s="55" t="s">
        <v>2485</v>
      </c>
      <c r="H26" s="50" t="s">
        <v>97</v>
      </c>
      <c r="I26" s="124"/>
      <c r="J26" s="58">
        <v>350.0</v>
      </c>
      <c r="K26" s="72"/>
      <c r="L26" s="80"/>
      <c r="M26" s="61"/>
      <c r="N26" s="62"/>
      <c r="O26" s="85"/>
      <c r="P26" s="105"/>
      <c r="Q26" s="99"/>
      <c r="R26" s="269">
        <v>350.0</v>
      </c>
      <c r="S26" s="8"/>
      <c r="T26" s="8"/>
      <c r="U26" s="8"/>
      <c r="V26" s="8"/>
      <c r="W26" s="8"/>
      <c r="X26" s="8"/>
      <c r="Y26" s="8"/>
      <c r="Z26" s="8"/>
    </row>
    <row r="27" ht="14.25" customHeight="1">
      <c r="A27" s="50" t="s">
        <v>47</v>
      </c>
      <c r="B27" s="51"/>
      <c r="C27" s="132" t="s">
        <v>2486</v>
      </c>
      <c r="D27" s="53" t="s">
        <v>49</v>
      </c>
      <c r="E27" s="70" t="s">
        <v>2487</v>
      </c>
      <c r="F27" s="264" t="s">
        <v>2488</v>
      </c>
      <c r="G27" s="55" t="s">
        <v>2489</v>
      </c>
      <c r="H27" s="50" t="s">
        <v>38</v>
      </c>
      <c r="I27" s="71">
        <v>147.0</v>
      </c>
      <c r="J27" s="79"/>
      <c r="K27" s="59"/>
      <c r="L27" s="80"/>
      <c r="M27" s="125"/>
      <c r="N27" s="62"/>
      <c r="O27" s="85"/>
      <c r="P27" s="105"/>
      <c r="Q27" s="93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47</v>
      </c>
      <c r="B28" s="78"/>
      <c r="C28" s="83" t="s">
        <v>2490</v>
      </c>
      <c r="D28" s="53" t="s">
        <v>28</v>
      </c>
      <c r="E28" s="70" t="s">
        <v>2491</v>
      </c>
      <c r="F28" s="264" t="s">
        <v>2492</v>
      </c>
      <c r="G28" s="55" t="s">
        <v>2493</v>
      </c>
      <c r="H28" s="50" t="s">
        <v>61</v>
      </c>
      <c r="I28" s="57"/>
      <c r="J28" s="58"/>
      <c r="K28" s="126"/>
      <c r="L28" s="80"/>
      <c r="M28" s="125"/>
      <c r="N28" s="62">
        <v>147.0</v>
      </c>
      <c r="O28" s="85"/>
      <c r="P28" s="105"/>
      <c r="Q28" s="93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2494</v>
      </c>
      <c r="D29" s="53" t="s">
        <v>49</v>
      </c>
      <c r="E29" s="70" t="s">
        <v>2495</v>
      </c>
      <c r="F29" s="264" t="s">
        <v>2496</v>
      </c>
      <c r="G29" s="55" t="s">
        <v>2497</v>
      </c>
      <c r="H29" s="50" t="s">
        <v>38</v>
      </c>
      <c r="I29" s="71">
        <v>294.0</v>
      </c>
      <c r="J29" s="58"/>
      <c r="K29" s="117"/>
      <c r="L29" s="90"/>
      <c r="M29" s="61"/>
      <c r="N29" s="62"/>
      <c r="O29" s="85"/>
      <c r="P29" s="105"/>
      <c r="Q29" s="128"/>
      <c r="R29" s="53">
        <v>100.0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41</v>
      </c>
      <c r="B30" s="78"/>
      <c r="C30" s="83" t="s">
        <v>42</v>
      </c>
      <c r="D30" s="53" t="s">
        <v>28</v>
      </c>
      <c r="E30" s="70"/>
      <c r="F30" s="264" t="s">
        <v>2498</v>
      </c>
      <c r="G30" s="55" t="s">
        <v>443</v>
      </c>
      <c r="H30" s="50" t="s">
        <v>61</v>
      </c>
      <c r="I30" s="127"/>
      <c r="J30" s="58"/>
      <c r="K30" s="72"/>
      <c r="L30" s="120"/>
      <c r="M30" s="61" t="s">
        <v>46</v>
      </c>
      <c r="N30" s="62"/>
      <c r="O30" s="75"/>
      <c r="P30" s="92"/>
      <c r="Q30" s="129"/>
      <c r="R30" s="53" t="s">
        <v>42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47</v>
      </c>
      <c r="B31" s="78"/>
      <c r="C31" s="69"/>
      <c r="D31" s="53" t="s">
        <v>344</v>
      </c>
      <c r="E31" s="70" t="s">
        <v>2499</v>
      </c>
      <c r="F31" s="267" t="s">
        <v>2500</v>
      </c>
      <c r="G31" s="55" t="s">
        <v>2501</v>
      </c>
      <c r="H31" s="50" t="s">
        <v>97</v>
      </c>
      <c r="I31" s="71"/>
      <c r="J31" s="58">
        <v>294.0</v>
      </c>
      <c r="K31" s="72"/>
      <c r="L31" s="90"/>
      <c r="M31" s="122"/>
      <c r="N31" s="62"/>
      <c r="O31" s="85"/>
      <c r="P31" s="92"/>
      <c r="Q31" s="129"/>
      <c r="R31" s="53">
        <v>100.0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51"/>
      <c r="C32" s="69" t="s">
        <v>2502</v>
      </c>
      <c r="D32" s="53" t="s">
        <v>67</v>
      </c>
      <c r="E32" s="70" t="s">
        <v>2503</v>
      </c>
      <c r="F32" s="264" t="s">
        <v>2504</v>
      </c>
      <c r="G32" s="55" t="s">
        <v>2505</v>
      </c>
      <c r="H32" s="50" t="s">
        <v>61</v>
      </c>
      <c r="I32" s="71"/>
      <c r="J32" s="79">
        <v>244.0</v>
      </c>
      <c r="K32" s="72"/>
      <c r="L32" s="90"/>
      <c r="M32" s="61"/>
      <c r="N32" s="62"/>
      <c r="O32" s="130"/>
      <c r="P32" s="131"/>
      <c r="Q32" s="129"/>
      <c r="R32" s="53">
        <v>100.0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132"/>
      <c r="C33" s="69" t="s">
        <v>2506</v>
      </c>
      <c r="D33" s="53" t="s">
        <v>130</v>
      </c>
      <c r="E33" s="70" t="s">
        <v>2507</v>
      </c>
      <c r="F33" s="264" t="s">
        <v>2508</v>
      </c>
      <c r="G33" s="55" t="s">
        <v>2509</v>
      </c>
      <c r="H33" s="50" t="s">
        <v>38</v>
      </c>
      <c r="I33" s="71"/>
      <c r="J33" s="58"/>
      <c r="K33" s="72"/>
      <c r="L33" s="90">
        <v>147.0</v>
      </c>
      <c r="M33" s="61"/>
      <c r="N33" s="84"/>
      <c r="O33" s="130"/>
      <c r="P33" s="131"/>
      <c r="Q33" s="129"/>
      <c r="R33" s="53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41</v>
      </c>
      <c r="B34" s="51"/>
      <c r="C34" s="69"/>
      <c r="D34" s="88"/>
      <c r="E34" s="133" t="s">
        <v>2469</v>
      </c>
      <c r="F34" s="278" t="s">
        <v>2510</v>
      </c>
      <c r="G34" s="55" t="s">
        <v>2511</v>
      </c>
      <c r="H34" s="50" t="s">
        <v>97</v>
      </c>
      <c r="I34" s="71"/>
      <c r="J34" s="58"/>
      <c r="K34" s="135"/>
      <c r="L34" s="90"/>
      <c r="M34" s="61" t="s">
        <v>46</v>
      </c>
      <c r="N34" s="62"/>
      <c r="O34" s="130"/>
      <c r="P34" s="131"/>
      <c r="Q34" s="128"/>
      <c r="R34" s="53" t="s">
        <v>42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2512</v>
      </c>
      <c r="D35" s="53"/>
      <c r="E35" s="70" t="s">
        <v>2513</v>
      </c>
      <c r="F35" s="298" t="s">
        <v>2514</v>
      </c>
      <c r="G35" s="55" t="s">
        <v>2515</v>
      </c>
      <c r="H35" s="56"/>
      <c r="I35" s="71"/>
      <c r="J35" s="58">
        <v>699.0</v>
      </c>
      <c r="K35" s="135"/>
      <c r="L35" s="90"/>
      <c r="M35" s="61"/>
      <c r="N35" s="62"/>
      <c r="O35" s="130"/>
      <c r="P35" s="131"/>
      <c r="Q35" s="129"/>
      <c r="R35" s="269">
        <v>699.0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41</v>
      </c>
      <c r="B36" s="51"/>
      <c r="C36" s="137"/>
      <c r="D36" s="53" t="s">
        <v>75</v>
      </c>
      <c r="E36" s="108"/>
      <c r="F36" s="267" t="s">
        <v>2516</v>
      </c>
      <c r="G36" s="55" t="s">
        <v>2517</v>
      </c>
      <c r="H36" s="50" t="s">
        <v>97</v>
      </c>
      <c r="I36" s="71"/>
      <c r="J36" s="58"/>
      <c r="K36" s="117"/>
      <c r="L36" s="90"/>
      <c r="M36" s="61">
        <v>294.0</v>
      </c>
      <c r="N36" s="74"/>
      <c r="O36" s="130"/>
      <c r="P36" s="138"/>
      <c r="Q36" s="129"/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/>
      <c r="B37" s="51"/>
      <c r="C37" s="151" t="s">
        <v>42</v>
      </c>
      <c r="D37" s="53" t="s">
        <v>130</v>
      </c>
      <c r="E37" s="70"/>
      <c r="F37" s="264" t="s">
        <v>2518</v>
      </c>
      <c r="G37" s="55" t="s">
        <v>589</v>
      </c>
      <c r="H37" s="50" t="s">
        <v>38</v>
      </c>
      <c r="I37" s="71"/>
      <c r="J37" s="58" t="s">
        <v>133</v>
      </c>
      <c r="K37" s="59"/>
      <c r="L37" s="90"/>
      <c r="M37" s="61"/>
      <c r="N37" s="84"/>
      <c r="O37" s="130"/>
      <c r="P37" s="131"/>
      <c r="Q37" s="129"/>
      <c r="R37" s="53" t="s">
        <v>42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151" t="s">
        <v>2519</v>
      </c>
      <c r="D38" s="53" t="s">
        <v>75</v>
      </c>
      <c r="E38" s="70"/>
      <c r="F38" s="264" t="s">
        <v>2520</v>
      </c>
      <c r="G38" s="54" t="s">
        <v>2521</v>
      </c>
      <c r="H38" s="50" t="s">
        <v>97</v>
      </c>
      <c r="I38" s="57">
        <v>294.0</v>
      </c>
      <c r="J38" s="58"/>
      <c r="K38" s="72"/>
      <c r="L38" s="90"/>
      <c r="M38" s="61"/>
      <c r="N38" s="62"/>
      <c r="O38" s="130"/>
      <c r="P38" s="131"/>
      <c r="Q38" s="128"/>
      <c r="R38" s="53">
        <v>100.0</v>
      </c>
      <c r="S38" s="8"/>
      <c r="T38" s="8"/>
      <c r="U38" s="8"/>
      <c r="V38" s="8"/>
      <c r="W38" s="8"/>
      <c r="X38" s="8"/>
      <c r="Y38" s="8"/>
      <c r="Z38" s="8"/>
    </row>
    <row r="39">
      <c r="A39" s="50"/>
      <c r="B39" s="78"/>
      <c r="C39" s="69" t="s">
        <v>42</v>
      </c>
      <c r="D39" s="53"/>
      <c r="E39" s="70"/>
      <c r="F39" s="270" t="s">
        <v>2522</v>
      </c>
      <c r="G39" s="55" t="s">
        <v>589</v>
      </c>
      <c r="H39" s="50" t="s">
        <v>38</v>
      </c>
      <c r="I39" s="57"/>
      <c r="J39" s="58" t="s">
        <v>133</v>
      </c>
      <c r="K39" s="72"/>
      <c r="L39" s="90"/>
      <c r="M39" s="61"/>
      <c r="N39" s="62"/>
      <c r="O39" s="141"/>
      <c r="P39" s="131"/>
      <c r="Q39" s="128"/>
      <c r="R39" s="53" t="s">
        <v>42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78"/>
      <c r="C40" s="69" t="s">
        <v>2523</v>
      </c>
      <c r="D40" s="53" t="s">
        <v>130</v>
      </c>
      <c r="E40" s="70" t="s">
        <v>2524</v>
      </c>
      <c r="F40" s="271" t="s">
        <v>2525</v>
      </c>
      <c r="G40" s="55" t="s">
        <v>2526</v>
      </c>
      <c r="H40" s="50" t="s">
        <v>38</v>
      </c>
      <c r="I40" s="71"/>
      <c r="J40" s="58"/>
      <c r="K40" s="72"/>
      <c r="L40" s="80"/>
      <c r="M40" s="61"/>
      <c r="N40" s="62">
        <v>147.0</v>
      </c>
      <c r="O40" s="130"/>
      <c r="P40" s="131"/>
      <c r="Q40" s="128"/>
      <c r="R40" s="269">
        <v>147.0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41</v>
      </c>
      <c r="B41" s="51"/>
      <c r="C41" s="69" t="s">
        <v>2527</v>
      </c>
      <c r="D41" s="53" t="s">
        <v>130</v>
      </c>
      <c r="E41" s="70" t="s">
        <v>2528</v>
      </c>
      <c r="F41" s="264" t="s">
        <v>2529</v>
      </c>
      <c r="G41" s="55" t="s">
        <v>2530</v>
      </c>
      <c r="H41" s="50" t="s">
        <v>38</v>
      </c>
      <c r="I41" s="71"/>
      <c r="J41" s="58"/>
      <c r="K41" s="72"/>
      <c r="L41" s="90">
        <v>294.0</v>
      </c>
      <c r="M41" s="61"/>
      <c r="N41" s="143"/>
      <c r="O41" s="130"/>
      <c r="P41" s="131"/>
      <c r="Q41" s="129"/>
      <c r="R41" s="53">
        <v>100.0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69" t="s">
        <v>62</v>
      </c>
      <c r="D42" s="53" t="s">
        <v>166</v>
      </c>
      <c r="E42" s="70"/>
      <c r="F42" s="264" t="s">
        <v>2531</v>
      </c>
      <c r="G42" s="53" t="s">
        <v>2532</v>
      </c>
      <c r="H42" s="50" t="s">
        <v>97</v>
      </c>
      <c r="I42" s="127"/>
      <c r="J42" s="58"/>
      <c r="K42" s="72"/>
      <c r="L42" s="90"/>
      <c r="M42" s="61">
        <v>147.0</v>
      </c>
      <c r="N42" s="62"/>
      <c r="O42" s="130"/>
      <c r="P42" s="131"/>
      <c r="Q42" s="128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47</v>
      </c>
      <c r="B43" s="51"/>
      <c r="C43" s="83" t="s">
        <v>2533</v>
      </c>
      <c r="D43" s="53" t="s">
        <v>130</v>
      </c>
      <c r="E43" s="70" t="s">
        <v>2534</v>
      </c>
      <c r="F43" s="264" t="s">
        <v>2535</v>
      </c>
      <c r="G43" s="55" t="s">
        <v>2536</v>
      </c>
      <c r="H43" s="50" t="s">
        <v>38</v>
      </c>
      <c r="I43" s="71">
        <v>127.0</v>
      </c>
      <c r="J43" s="58"/>
      <c r="K43" s="59"/>
      <c r="L43" s="144"/>
      <c r="M43" s="122"/>
      <c r="N43" s="62"/>
      <c r="O43" s="130"/>
      <c r="P43" s="131"/>
      <c r="Q43" s="129"/>
      <c r="R43" s="53">
        <v>60.0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52"/>
      <c r="D44" s="53" t="s">
        <v>166</v>
      </c>
      <c r="E44" s="70"/>
      <c r="F44" s="264" t="s">
        <v>2537</v>
      </c>
      <c r="G44" s="55" t="s">
        <v>2538</v>
      </c>
      <c r="H44" s="50" t="s">
        <v>97</v>
      </c>
      <c r="I44" s="71">
        <v>147.0</v>
      </c>
      <c r="J44" s="89"/>
      <c r="K44" s="72"/>
      <c r="L44" s="145"/>
      <c r="M44" s="61"/>
      <c r="N44" s="62"/>
      <c r="O44" s="130"/>
      <c r="P44" s="131"/>
      <c r="Q44" s="129"/>
      <c r="R44" s="53">
        <v>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41</v>
      </c>
      <c r="B45" s="78"/>
      <c r="C45" s="272" t="s">
        <v>78</v>
      </c>
      <c r="D45" s="53" t="s">
        <v>49</v>
      </c>
      <c r="E45" s="70" t="s">
        <v>2110</v>
      </c>
      <c r="F45" s="273" t="s">
        <v>2539</v>
      </c>
      <c r="G45" s="142" t="s">
        <v>2540</v>
      </c>
      <c r="H45" s="50" t="s">
        <v>38</v>
      </c>
      <c r="I45" s="148"/>
      <c r="J45" s="58"/>
      <c r="K45" s="72">
        <v>147.0</v>
      </c>
      <c r="L45" s="144"/>
      <c r="M45" s="61"/>
      <c r="N45" s="62"/>
      <c r="O45" s="130"/>
      <c r="P45" s="138"/>
      <c r="Q45" s="12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78"/>
      <c r="C46" s="83" t="s">
        <v>2541</v>
      </c>
      <c r="D46" s="53" t="s">
        <v>130</v>
      </c>
      <c r="E46" s="314"/>
      <c r="F46" s="264" t="s">
        <v>2542</v>
      </c>
      <c r="G46" s="55" t="s">
        <v>1044</v>
      </c>
      <c r="H46" s="50" t="s">
        <v>38</v>
      </c>
      <c r="I46" s="71"/>
      <c r="J46" s="58"/>
      <c r="K46" s="72"/>
      <c r="L46" s="149"/>
      <c r="M46" s="61"/>
      <c r="N46" s="62"/>
      <c r="O46" s="130"/>
      <c r="P46" s="138"/>
      <c r="Q46" s="93">
        <v>150.0</v>
      </c>
      <c r="R46" s="269">
        <v>150.0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47</v>
      </c>
      <c r="B47" s="51"/>
      <c r="C47" s="83" t="s">
        <v>2541</v>
      </c>
      <c r="D47" s="53" t="s">
        <v>130</v>
      </c>
      <c r="E47" s="314"/>
      <c r="F47" s="264" t="s">
        <v>2543</v>
      </c>
      <c r="G47" s="55" t="s">
        <v>1044</v>
      </c>
      <c r="H47" s="50" t="s">
        <v>38</v>
      </c>
      <c r="I47" s="57"/>
      <c r="J47" s="58"/>
      <c r="K47" s="72"/>
      <c r="L47" s="150"/>
      <c r="M47" s="125"/>
      <c r="N47" s="62"/>
      <c r="O47" s="141"/>
      <c r="P47" s="131"/>
      <c r="Q47" s="93">
        <v>150.0</v>
      </c>
      <c r="R47" s="269">
        <v>150.0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47</v>
      </c>
      <c r="B48" s="51"/>
      <c r="C48" s="151" t="s">
        <v>2544</v>
      </c>
      <c r="D48" s="53" t="s">
        <v>344</v>
      </c>
      <c r="E48" s="70" t="s">
        <v>1070</v>
      </c>
      <c r="F48" s="264" t="s">
        <v>2545</v>
      </c>
      <c r="G48" s="55" t="s">
        <v>2546</v>
      </c>
      <c r="H48" s="50" t="s">
        <v>97</v>
      </c>
      <c r="I48" s="71">
        <v>120.0</v>
      </c>
      <c r="J48" s="89"/>
      <c r="K48" s="72"/>
      <c r="L48" s="150"/>
      <c r="M48" s="61"/>
      <c r="N48" s="62"/>
      <c r="O48" s="130"/>
      <c r="P48" s="131"/>
      <c r="Q48" s="93"/>
      <c r="R48" s="53">
        <v>50.0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51"/>
      <c r="C49" s="69" t="s">
        <v>2547</v>
      </c>
      <c r="D49" s="53" t="s">
        <v>166</v>
      </c>
      <c r="E49" s="70" t="s">
        <v>2548</v>
      </c>
      <c r="F49" s="279" t="s">
        <v>2549</v>
      </c>
      <c r="G49" s="55" t="s">
        <v>2550</v>
      </c>
      <c r="H49" s="50" t="s">
        <v>97</v>
      </c>
      <c r="I49" s="71">
        <v>120.0</v>
      </c>
      <c r="J49" s="58"/>
      <c r="K49" s="135"/>
      <c r="L49" s="150"/>
      <c r="M49" s="61"/>
      <c r="N49" s="74"/>
      <c r="O49" s="153"/>
      <c r="P49" s="154"/>
      <c r="Q49" s="99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/>
      <c r="B50" s="78"/>
      <c r="C50" s="69" t="s">
        <v>42</v>
      </c>
      <c r="D50" s="53" t="s">
        <v>28</v>
      </c>
      <c r="E50" s="133"/>
      <c r="F50" s="264" t="s">
        <v>2551</v>
      </c>
      <c r="G50" s="54" t="s">
        <v>2306</v>
      </c>
      <c r="H50" s="50" t="s">
        <v>61</v>
      </c>
      <c r="I50" s="71"/>
      <c r="J50" s="58" t="s">
        <v>133</v>
      </c>
      <c r="K50" s="155"/>
      <c r="L50" s="150"/>
      <c r="M50" s="61"/>
      <c r="N50" s="62"/>
      <c r="O50" s="153"/>
      <c r="P50" s="156"/>
      <c r="Q50" s="128"/>
      <c r="R50" s="53" t="s">
        <v>42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41</v>
      </c>
      <c r="B51" s="51"/>
      <c r="C51" s="52"/>
      <c r="D51" s="53" t="s">
        <v>28</v>
      </c>
      <c r="E51" s="70" t="s">
        <v>2552</v>
      </c>
      <c r="F51" s="277" t="s">
        <v>2553</v>
      </c>
      <c r="G51" s="54" t="s">
        <v>2554</v>
      </c>
      <c r="H51" s="50" t="s">
        <v>61</v>
      </c>
      <c r="I51" s="71"/>
      <c r="J51" s="58"/>
      <c r="K51" s="155">
        <v>147.0</v>
      </c>
      <c r="L51" s="150"/>
      <c r="M51" s="61"/>
      <c r="N51" s="84"/>
      <c r="O51" s="153"/>
      <c r="P51" s="156"/>
      <c r="Q51" s="129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47</v>
      </c>
      <c r="B52" s="51"/>
      <c r="C52" s="137"/>
      <c r="D52" s="53" t="s">
        <v>103</v>
      </c>
      <c r="E52" s="54" t="s">
        <v>50</v>
      </c>
      <c r="F52" s="264" t="s">
        <v>2555</v>
      </c>
      <c r="G52" s="101" t="s">
        <v>2556</v>
      </c>
      <c r="H52" s="50" t="s">
        <v>38</v>
      </c>
      <c r="I52" s="57">
        <v>300.0</v>
      </c>
      <c r="J52" s="58"/>
      <c r="K52" s="155"/>
      <c r="L52" s="150"/>
      <c r="M52" s="61"/>
      <c r="N52" s="74"/>
      <c r="O52" s="157"/>
      <c r="P52" s="156"/>
      <c r="Q52" s="129"/>
      <c r="R52" s="53">
        <v>150.0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41</v>
      </c>
      <c r="B53" s="51"/>
      <c r="C53" s="281" t="s">
        <v>98</v>
      </c>
      <c r="D53" s="53" t="s">
        <v>28</v>
      </c>
      <c r="E53" s="70" t="s">
        <v>2557</v>
      </c>
      <c r="F53" s="264" t="s">
        <v>2558</v>
      </c>
      <c r="G53" s="55" t="s">
        <v>2559</v>
      </c>
      <c r="H53" s="50" t="s">
        <v>61</v>
      </c>
      <c r="I53" s="57"/>
      <c r="J53" s="58"/>
      <c r="K53" s="155">
        <v>127.0</v>
      </c>
      <c r="L53" s="150"/>
      <c r="M53" s="160"/>
      <c r="N53" s="74"/>
      <c r="O53" s="153"/>
      <c r="P53" s="156"/>
      <c r="Q53" s="129"/>
      <c r="R53" s="53">
        <v>50.0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47</v>
      </c>
      <c r="B54" s="51"/>
      <c r="C54" s="132" t="s">
        <v>2560</v>
      </c>
      <c r="D54" s="53" t="s">
        <v>28</v>
      </c>
      <c r="E54" s="54" t="s">
        <v>2561</v>
      </c>
      <c r="F54" s="264" t="s">
        <v>2562</v>
      </c>
      <c r="G54" s="55" t="s">
        <v>2563</v>
      </c>
      <c r="H54" s="50" t="s">
        <v>61</v>
      </c>
      <c r="I54" s="71">
        <v>294.0</v>
      </c>
      <c r="J54" s="89"/>
      <c r="K54" s="155"/>
      <c r="L54" s="161"/>
      <c r="M54" s="160"/>
      <c r="N54" s="62"/>
      <c r="O54" s="153"/>
      <c r="P54" s="156"/>
      <c r="Q54" s="129"/>
      <c r="R54" s="53">
        <v>100.0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47</v>
      </c>
      <c r="B55" s="51"/>
      <c r="C55" s="132" t="s">
        <v>2564</v>
      </c>
      <c r="D55" s="88"/>
      <c r="E55" s="54"/>
      <c r="F55" s="270" t="s">
        <v>2565</v>
      </c>
      <c r="G55" s="55" t="s">
        <v>2566</v>
      </c>
      <c r="H55" s="50" t="s">
        <v>38</v>
      </c>
      <c r="I55" s="148"/>
      <c r="J55" s="58"/>
      <c r="K55" s="155"/>
      <c r="L55" s="150"/>
      <c r="M55" s="160"/>
      <c r="N55" s="74"/>
      <c r="O55" s="153"/>
      <c r="P55" s="154"/>
      <c r="Q55" s="128">
        <v>147.0</v>
      </c>
      <c r="R55" s="269">
        <v>147.0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47</v>
      </c>
      <c r="B56" s="51"/>
      <c r="C56" s="132" t="s">
        <v>2567</v>
      </c>
      <c r="D56" s="162" t="s">
        <v>71</v>
      </c>
      <c r="E56" s="163" t="s">
        <v>990</v>
      </c>
      <c r="F56" s="264" t="s">
        <v>2568</v>
      </c>
      <c r="G56" s="55" t="s">
        <v>2569</v>
      </c>
      <c r="H56" s="50" t="s">
        <v>38</v>
      </c>
      <c r="I56" s="71"/>
      <c r="J56" s="164"/>
      <c r="K56" s="155"/>
      <c r="L56" s="161"/>
      <c r="M56" s="160"/>
      <c r="N56" s="62">
        <v>1500.0</v>
      </c>
      <c r="O56" s="157"/>
      <c r="P56" s="156"/>
      <c r="Q56" s="129"/>
      <c r="R56" s="290">
        <v>1500.0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41</v>
      </c>
      <c r="B57" s="51"/>
      <c r="C57" s="51"/>
      <c r="D57" s="162" t="s">
        <v>28</v>
      </c>
      <c r="E57" s="54"/>
      <c r="F57" s="287" t="s">
        <v>2570</v>
      </c>
      <c r="G57" s="55" t="s">
        <v>2571</v>
      </c>
      <c r="H57" s="50" t="s">
        <v>61</v>
      </c>
      <c r="I57" s="71"/>
      <c r="J57" s="58"/>
      <c r="K57" s="155"/>
      <c r="L57" s="166"/>
      <c r="M57" s="160">
        <v>147.0</v>
      </c>
      <c r="N57" s="62"/>
      <c r="O57" s="157"/>
      <c r="P57" s="156"/>
      <c r="Q57" s="129"/>
      <c r="R57" s="53">
        <v>50.0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41</v>
      </c>
      <c r="B58" s="51"/>
      <c r="C58" s="132" t="s">
        <v>102</v>
      </c>
      <c r="D58" s="162" t="s">
        <v>28</v>
      </c>
      <c r="E58" s="54" t="s">
        <v>2572</v>
      </c>
      <c r="F58" s="264" t="s">
        <v>2573</v>
      </c>
      <c r="G58" s="55" t="s">
        <v>2574</v>
      </c>
      <c r="H58" s="50" t="s">
        <v>61</v>
      </c>
      <c r="I58" s="167"/>
      <c r="J58" s="58"/>
      <c r="K58" s="155">
        <v>127.0</v>
      </c>
      <c r="L58" s="150"/>
      <c r="M58" s="160"/>
      <c r="N58" s="143"/>
      <c r="O58" s="157"/>
      <c r="P58" s="156"/>
      <c r="Q58" s="129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47</v>
      </c>
      <c r="B59" s="51"/>
      <c r="C59" s="132" t="s">
        <v>2575</v>
      </c>
      <c r="D59" s="162" t="s">
        <v>28</v>
      </c>
      <c r="E59" s="54" t="s">
        <v>2576</v>
      </c>
      <c r="F59" s="264" t="s">
        <v>2577</v>
      </c>
      <c r="G59" s="55" t="s">
        <v>2578</v>
      </c>
      <c r="H59" s="50" t="s">
        <v>61</v>
      </c>
      <c r="I59" s="168"/>
      <c r="J59" s="58"/>
      <c r="K59" s="155"/>
      <c r="L59" s="161"/>
      <c r="M59" s="169"/>
      <c r="N59" s="84">
        <v>244.0</v>
      </c>
      <c r="O59" s="157"/>
      <c r="P59" s="156"/>
      <c r="Q59" s="129"/>
      <c r="R59" s="53">
        <v>100.0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47</v>
      </c>
      <c r="B60" s="51"/>
      <c r="C60" s="132" t="s">
        <v>2579</v>
      </c>
      <c r="D60" s="23"/>
      <c r="E60" s="54"/>
      <c r="F60" s="264" t="s">
        <v>2580</v>
      </c>
      <c r="G60" s="55" t="s">
        <v>2581</v>
      </c>
      <c r="H60" s="50" t="s">
        <v>38</v>
      </c>
      <c r="I60" s="167"/>
      <c r="J60" s="58"/>
      <c r="K60" s="170"/>
      <c r="L60" s="161"/>
      <c r="M60" s="160"/>
      <c r="N60" s="62"/>
      <c r="O60" s="153"/>
      <c r="P60" s="156"/>
      <c r="Q60" s="128">
        <v>50.0</v>
      </c>
      <c r="R60" s="269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41</v>
      </c>
      <c r="B61" s="51"/>
      <c r="C61" s="132" t="s">
        <v>107</v>
      </c>
      <c r="D61" s="162" t="s">
        <v>28</v>
      </c>
      <c r="E61" s="54" t="s">
        <v>2582</v>
      </c>
      <c r="F61" s="264" t="s">
        <v>2583</v>
      </c>
      <c r="G61" s="55" t="s">
        <v>2584</v>
      </c>
      <c r="H61" s="50" t="s">
        <v>61</v>
      </c>
      <c r="I61" s="167"/>
      <c r="J61" s="58"/>
      <c r="K61" s="155">
        <v>244.0</v>
      </c>
      <c r="L61" s="166"/>
      <c r="M61" s="160"/>
      <c r="N61" s="74"/>
      <c r="O61" s="153"/>
      <c r="P61" s="156"/>
      <c r="Q61" s="129"/>
      <c r="R61" s="53">
        <v>100.0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41</v>
      </c>
      <c r="B62" s="78"/>
      <c r="C62" s="132" t="s">
        <v>111</v>
      </c>
      <c r="D62" s="162" t="s">
        <v>130</v>
      </c>
      <c r="E62" s="54"/>
      <c r="F62" s="264" t="s">
        <v>2585</v>
      </c>
      <c r="G62" s="55" t="s">
        <v>2586</v>
      </c>
      <c r="H62" s="50" t="s">
        <v>38</v>
      </c>
      <c r="I62" s="167"/>
      <c r="J62" s="58"/>
      <c r="K62" s="155"/>
      <c r="L62" s="161"/>
      <c r="M62" s="160">
        <v>147.0</v>
      </c>
      <c r="N62" s="74"/>
      <c r="O62" s="153"/>
      <c r="P62" s="156"/>
      <c r="Q62" s="129"/>
      <c r="R62" s="53">
        <v>50.0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47</v>
      </c>
      <c r="B63" s="51"/>
      <c r="C63" s="132" t="s">
        <v>2587</v>
      </c>
      <c r="D63" s="162" t="s">
        <v>130</v>
      </c>
      <c r="E63" s="54" t="s">
        <v>2588</v>
      </c>
      <c r="F63" s="264" t="s">
        <v>2589</v>
      </c>
      <c r="G63" s="55" t="s">
        <v>2590</v>
      </c>
      <c r="H63" s="50" t="s">
        <v>38</v>
      </c>
      <c r="I63" s="167"/>
      <c r="J63" s="58">
        <v>127.0</v>
      </c>
      <c r="K63" s="155"/>
      <c r="L63" s="171"/>
      <c r="M63" s="169"/>
      <c r="N63" s="74"/>
      <c r="O63" s="153"/>
      <c r="P63" s="156"/>
      <c r="Q63" s="128"/>
      <c r="R63" s="53">
        <v>50.0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41</v>
      </c>
      <c r="B64" s="51"/>
      <c r="C64" s="132" t="s">
        <v>115</v>
      </c>
      <c r="D64" s="162" t="s">
        <v>130</v>
      </c>
      <c r="E64" s="54" t="s">
        <v>2591</v>
      </c>
      <c r="F64" s="264" t="s">
        <v>2592</v>
      </c>
      <c r="G64" s="55" t="s">
        <v>2593</v>
      </c>
      <c r="H64" s="50" t="s">
        <v>97</v>
      </c>
      <c r="I64" s="167"/>
      <c r="J64" s="58"/>
      <c r="K64" s="155"/>
      <c r="L64" s="166">
        <v>147.0</v>
      </c>
      <c r="M64" s="160"/>
      <c r="N64" s="74"/>
      <c r="O64" s="153"/>
      <c r="P64" s="156"/>
      <c r="Q64" s="129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41</v>
      </c>
      <c r="B65" s="51"/>
      <c r="C65" s="132" t="s">
        <v>115</v>
      </c>
      <c r="D65" s="162" t="s">
        <v>75</v>
      </c>
      <c r="E65" s="54" t="s">
        <v>2591</v>
      </c>
      <c r="F65" s="264" t="s">
        <v>2594</v>
      </c>
      <c r="G65" s="55" t="s">
        <v>2593</v>
      </c>
      <c r="H65" s="50" t="s">
        <v>97</v>
      </c>
      <c r="I65" s="167"/>
      <c r="J65" s="58"/>
      <c r="K65" s="159"/>
      <c r="L65" s="166">
        <v>147.0</v>
      </c>
      <c r="M65" s="169"/>
      <c r="N65" s="62"/>
      <c r="O65" s="153"/>
      <c r="P65" s="156"/>
      <c r="Q65" s="129"/>
      <c r="R65" s="53">
        <v>50.0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41</v>
      </c>
      <c r="B66" s="51"/>
      <c r="C66" s="132" t="s">
        <v>115</v>
      </c>
      <c r="D66" s="162" t="s">
        <v>75</v>
      </c>
      <c r="E66" s="54" t="s">
        <v>2591</v>
      </c>
      <c r="F66" s="264" t="s">
        <v>2595</v>
      </c>
      <c r="G66" s="55" t="s">
        <v>2593</v>
      </c>
      <c r="H66" s="50" t="s">
        <v>97</v>
      </c>
      <c r="I66" s="167"/>
      <c r="J66" s="89"/>
      <c r="K66" s="159"/>
      <c r="L66" s="166">
        <v>147.0</v>
      </c>
      <c r="M66" s="169"/>
      <c r="N66" s="74"/>
      <c r="O66" s="153"/>
      <c r="P66" s="156"/>
      <c r="Q66" s="129"/>
      <c r="R66" s="172">
        <v>50.0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47</v>
      </c>
      <c r="B67" s="51"/>
      <c r="C67" s="132" t="s">
        <v>2596</v>
      </c>
      <c r="D67" s="162" t="s">
        <v>75</v>
      </c>
      <c r="E67" s="54"/>
      <c r="F67" s="264" t="s">
        <v>2597</v>
      </c>
      <c r="G67" s="55" t="s">
        <v>2598</v>
      </c>
      <c r="H67" s="50" t="s">
        <v>97</v>
      </c>
      <c r="I67" s="167">
        <v>190.0</v>
      </c>
      <c r="J67" s="89"/>
      <c r="K67" s="155"/>
      <c r="L67" s="161"/>
      <c r="M67" s="169"/>
      <c r="N67" s="62"/>
      <c r="O67" s="153"/>
      <c r="P67" s="156"/>
      <c r="Q67" s="129"/>
      <c r="R67" s="53">
        <v>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41</v>
      </c>
      <c r="B68" s="51"/>
      <c r="C68" s="51"/>
      <c r="D68" s="162" t="s">
        <v>67</v>
      </c>
      <c r="E68" s="54"/>
      <c r="F68" s="264" t="s">
        <v>2599</v>
      </c>
      <c r="G68" s="55" t="s">
        <v>1873</v>
      </c>
      <c r="H68" s="50" t="s">
        <v>97</v>
      </c>
      <c r="I68" s="168"/>
      <c r="J68" s="89"/>
      <c r="K68" s="159"/>
      <c r="L68" s="166"/>
      <c r="M68" s="160">
        <v>1690.0</v>
      </c>
      <c r="N68" s="74"/>
      <c r="O68" s="153"/>
      <c r="P68" s="156"/>
      <c r="Q68" s="129"/>
      <c r="R68" s="53">
        <v>1690.0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41</v>
      </c>
      <c r="B69" s="51"/>
      <c r="C69" s="51"/>
      <c r="D69" s="162" t="s">
        <v>67</v>
      </c>
      <c r="E69" s="54"/>
      <c r="F69" s="264" t="s">
        <v>2600</v>
      </c>
      <c r="G69" s="55" t="s">
        <v>443</v>
      </c>
      <c r="H69" s="50" t="s">
        <v>97</v>
      </c>
      <c r="I69" s="167"/>
      <c r="J69" s="89"/>
      <c r="K69" s="159"/>
      <c r="L69" s="150"/>
      <c r="M69" s="173" t="s">
        <v>46</v>
      </c>
      <c r="N69" s="74"/>
      <c r="O69" s="153"/>
      <c r="P69" s="156"/>
      <c r="Q69" s="129"/>
      <c r="R69" s="53" t="s">
        <v>42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41</v>
      </c>
      <c r="B70" s="51"/>
      <c r="C70" s="51"/>
      <c r="D70" s="284" t="s">
        <v>209</v>
      </c>
      <c r="E70" s="176"/>
      <c r="F70" s="264" t="s">
        <v>2601</v>
      </c>
      <c r="G70" s="55" t="s">
        <v>2511</v>
      </c>
      <c r="H70" s="50" t="s">
        <v>97</v>
      </c>
      <c r="I70" s="177"/>
      <c r="J70" s="89"/>
      <c r="K70" s="159"/>
      <c r="L70" s="161"/>
      <c r="M70" s="160"/>
      <c r="N70" s="74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 t="s">
        <v>47</v>
      </c>
      <c r="B71" s="51"/>
      <c r="C71" s="132" t="s">
        <v>2602</v>
      </c>
      <c r="D71" s="284" t="s">
        <v>54</v>
      </c>
      <c r="E71" s="54" t="s">
        <v>2534</v>
      </c>
      <c r="F71" s="264" t="s">
        <v>2603</v>
      </c>
      <c r="G71" s="55" t="s">
        <v>2604</v>
      </c>
      <c r="H71" s="50" t="s">
        <v>38</v>
      </c>
      <c r="I71" s="167">
        <v>127.0</v>
      </c>
      <c r="J71" s="89"/>
      <c r="K71" s="178"/>
      <c r="L71" s="161"/>
      <c r="M71" s="169"/>
      <c r="N71" s="74"/>
      <c r="O71" s="153"/>
      <c r="P71" s="156"/>
      <c r="Q71" s="129"/>
      <c r="R71" s="66">
        <v>50.0</v>
      </c>
      <c r="S71" s="8"/>
      <c r="T71" s="8"/>
      <c r="U71" s="8"/>
      <c r="V71" s="8"/>
      <c r="W71" s="8"/>
      <c r="X71" s="8"/>
      <c r="Y71" s="8"/>
      <c r="Z71" s="8"/>
    </row>
    <row r="72">
      <c r="A72" s="50" t="s">
        <v>41</v>
      </c>
      <c r="B72" s="51"/>
      <c r="C72" s="51"/>
      <c r="D72" s="174"/>
      <c r="E72" s="54"/>
      <c r="F72" s="54" t="s">
        <v>2605</v>
      </c>
      <c r="G72" s="55" t="s">
        <v>2606</v>
      </c>
      <c r="H72" s="56"/>
      <c r="I72" s="175"/>
      <c r="J72" s="58"/>
      <c r="K72" s="159"/>
      <c r="L72" s="161"/>
      <c r="M72" s="160">
        <v>1000.0</v>
      </c>
      <c r="N72" s="74"/>
      <c r="O72" s="153"/>
      <c r="P72" s="156"/>
      <c r="Q72" s="129"/>
      <c r="R72" s="53">
        <v>500.0</v>
      </c>
      <c r="S72" s="8"/>
      <c r="T72" s="8"/>
      <c r="U72" s="8"/>
      <c r="V72" s="8"/>
      <c r="W72" s="8"/>
      <c r="X72" s="8"/>
      <c r="Y72" s="8"/>
      <c r="Z72" s="8"/>
    </row>
    <row r="73">
      <c r="A73" s="50" t="s">
        <v>47</v>
      </c>
      <c r="B73" s="179"/>
      <c r="C73" s="285" t="s">
        <v>2607</v>
      </c>
      <c r="D73" s="284" t="s">
        <v>28</v>
      </c>
      <c r="E73" s="54" t="s">
        <v>2608</v>
      </c>
      <c r="F73" s="264" t="s">
        <v>2609</v>
      </c>
      <c r="G73" s="55" t="s">
        <v>2610</v>
      </c>
      <c r="H73" s="50" t="s">
        <v>61</v>
      </c>
      <c r="I73" s="187">
        <v>294.0</v>
      </c>
      <c r="J73" s="58"/>
      <c r="K73" s="182"/>
      <c r="L73" s="183"/>
      <c r="M73" s="184"/>
      <c r="N73" s="74"/>
      <c r="O73" s="185"/>
      <c r="P73" s="186"/>
      <c r="Q73" s="129"/>
      <c r="R73" s="269">
        <v>294.0</v>
      </c>
      <c r="S73" s="8"/>
      <c r="T73" s="8"/>
      <c r="U73" s="8"/>
      <c r="V73" s="8"/>
      <c r="W73" s="8"/>
      <c r="X73" s="8"/>
      <c r="Y73" s="8"/>
      <c r="Z73" s="8"/>
    </row>
    <row r="74">
      <c r="A74" s="50" t="s">
        <v>41</v>
      </c>
      <c r="B74" s="179"/>
      <c r="C74" s="51"/>
      <c r="D74" s="284" t="s">
        <v>28</v>
      </c>
      <c r="E74" s="54"/>
      <c r="F74" s="264" t="s">
        <v>2611</v>
      </c>
      <c r="G74" s="55" t="s">
        <v>2612</v>
      </c>
      <c r="H74" s="50" t="s">
        <v>61</v>
      </c>
      <c r="I74" s="187"/>
      <c r="J74" s="89"/>
      <c r="K74" s="182"/>
      <c r="L74" s="183"/>
      <c r="M74" s="305">
        <v>147.0</v>
      </c>
      <c r="N74" s="143"/>
      <c r="O74" s="185"/>
      <c r="P74" s="186"/>
      <c r="Q74" s="129"/>
      <c r="R74" s="172">
        <v>50.0</v>
      </c>
      <c r="S74" s="8"/>
      <c r="T74" s="8"/>
      <c r="U74" s="8"/>
      <c r="V74" s="8"/>
      <c r="W74" s="8"/>
      <c r="X74" s="8"/>
      <c r="Y74" s="8"/>
      <c r="Z74" s="8"/>
    </row>
    <row r="75">
      <c r="A75" s="50" t="s">
        <v>47</v>
      </c>
      <c r="B75" s="179"/>
      <c r="C75" s="83" t="s">
        <v>2613</v>
      </c>
      <c r="D75" s="284" t="s">
        <v>28</v>
      </c>
      <c r="E75" s="54" t="s">
        <v>2614</v>
      </c>
      <c r="F75" s="264" t="s">
        <v>2615</v>
      </c>
      <c r="G75" s="54" t="s">
        <v>1105</v>
      </c>
      <c r="H75" s="50" t="s">
        <v>38</v>
      </c>
      <c r="I75" s="187">
        <v>294.0</v>
      </c>
      <c r="J75" s="89"/>
      <c r="K75" s="189"/>
      <c r="L75" s="183"/>
      <c r="M75" s="188"/>
      <c r="N75" s="74"/>
      <c r="O75" s="185"/>
      <c r="P75" s="186"/>
      <c r="Q75" s="129"/>
      <c r="R75" s="172">
        <v>100.0</v>
      </c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70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172"/>
      <c r="S79" s="8"/>
      <c r="T79" s="8"/>
      <c r="U79" s="8"/>
      <c r="V79" s="8"/>
      <c r="W79" s="8"/>
      <c r="X79" s="8"/>
      <c r="Y79" s="8"/>
      <c r="Z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4"/>
      <c r="B95" s="2"/>
      <c r="C95" s="211"/>
      <c r="D95" s="212"/>
      <c r="E95" s="3"/>
      <c r="F95" s="213"/>
      <c r="G95" s="214"/>
      <c r="H95" s="4"/>
      <c r="I95" s="215"/>
      <c r="O95" s="216"/>
      <c r="P95" s="216"/>
      <c r="Q95" s="217"/>
      <c r="R95" s="218">
        <f>SUM(R7:R94)</f>
        <v>15403.5</v>
      </c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9"/>
      <c r="D96" s="220"/>
      <c r="E96" s="3"/>
      <c r="F96" s="221"/>
      <c r="G96" s="222"/>
      <c r="H96" s="1"/>
      <c r="I96" s="223" t="s">
        <v>27</v>
      </c>
      <c r="J96" s="224"/>
      <c r="O96" s="216"/>
      <c r="P96" s="216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4"/>
      <c r="B97" s="225"/>
      <c r="C97" s="17"/>
      <c r="D97" s="226"/>
      <c r="E97" s="227"/>
      <c r="F97" s="213"/>
      <c r="G97" s="3"/>
      <c r="H97" s="1"/>
      <c r="I97" s="180">
        <f>SUM(I7:I94)</f>
        <v>3780</v>
      </c>
      <c r="J97" s="228" t="s">
        <v>28</v>
      </c>
      <c r="K97" s="229"/>
      <c r="O97" s="230"/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213"/>
      <c r="G98" s="3"/>
      <c r="H98" s="1"/>
      <c r="I98" s="180">
        <f>SUM(I97*2%)</f>
        <v>75.6</v>
      </c>
      <c r="J98" s="231">
        <f>SUM(J7:J94)</f>
        <v>3751</v>
      </c>
      <c r="K98" s="232" t="s">
        <v>23</v>
      </c>
      <c r="O98" s="233" t="s">
        <v>11</v>
      </c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3"/>
      <c r="G99" s="3"/>
      <c r="H99" s="1"/>
      <c r="I99" s="234"/>
      <c r="J99" s="87">
        <f>SUM(J98*2%)</f>
        <v>75.02</v>
      </c>
      <c r="K99" s="235" t="s">
        <v>29</v>
      </c>
      <c r="L99" s="236"/>
      <c r="O99" s="216"/>
      <c r="P99" s="216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8"/>
      <c r="J100" s="234"/>
      <c r="K100" s="231">
        <f>SUM(K7:K94)</f>
        <v>1419</v>
      </c>
      <c r="L100" s="236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238" t="s">
        <v>30</v>
      </c>
      <c r="F101" s="274">
        <f>SUM(J31,M36,K51,M57)</f>
        <v>882</v>
      </c>
      <c r="G101" s="3"/>
      <c r="H101" s="1"/>
      <c r="I101" s="8"/>
      <c r="J101" s="8"/>
      <c r="K101" s="87">
        <f>SUM(K100*1%)</f>
        <v>14.19</v>
      </c>
      <c r="L101" s="240" t="s">
        <v>31</v>
      </c>
      <c r="M101" s="215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41" t="s">
        <v>32</v>
      </c>
      <c r="F102" s="242">
        <f>SUM(I97,J98,K100,L102,M103,N104,O107,P108,Q109)</f>
        <v>21315</v>
      </c>
      <c r="G102" s="3"/>
      <c r="H102" s="1"/>
      <c r="I102" s="8"/>
      <c r="J102" s="8"/>
      <c r="K102" s="18"/>
      <c r="L102" s="180">
        <f>SUM(L7:L94)</f>
        <v>1470</v>
      </c>
      <c r="M102" s="243" t="s">
        <v>33</v>
      </c>
      <c r="N102" s="244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80">
        <f>SUM(L102*1%)</f>
        <v>14.7</v>
      </c>
      <c r="M103" s="180">
        <f>SUM(M7:M94)</f>
        <v>8360</v>
      </c>
      <c r="N103" s="245" t="s">
        <v>34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"/>
      <c r="M104" s="180">
        <f>SUM(M103*3%)</f>
        <v>250.8</v>
      </c>
      <c r="N104" s="180">
        <f>SUM(N7:N94)</f>
        <v>2038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46" t="s">
        <v>35</v>
      </c>
      <c r="F105" s="247">
        <f>SUM(M19,N28,J32,K51,K53,I54,M57,K58,N59,K61,I73,M74)</f>
        <v>2406</v>
      </c>
      <c r="G105" s="293">
        <f>SUM(K51)</f>
        <v>147</v>
      </c>
      <c r="H105" s="1"/>
      <c r="I105" s="8"/>
      <c r="J105" s="8"/>
      <c r="K105" s="1"/>
      <c r="L105" s="1"/>
      <c r="M105" s="8"/>
      <c r="N105" s="180">
        <f>SUM(N104*2%)</f>
        <v>40.76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9" t="s">
        <v>36</v>
      </c>
      <c r="F106" s="294">
        <f>SUM(J11,K16,M17,I20,J26,J31,M36,I38,M42,I44,I48,I49,L64,L65,L66,I67,M68)</f>
        <v>8778</v>
      </c>
      <c r="G106" s="276">
        <f>SUM(M36,J31)</f>
        <v>588</v>
      </c>
      <c r="H106" s="1"/>
      <c r="I106" s="8"/>
      <c r="J106" s="8"/>
      <c r="K106" s="1"/>
      <c r="L106" s="1"/>
      <c r="M106" s="8"/>
      <c r="N106" s="18"/>
      <c r="O106" s="251" t="s">
        <v>37</v>
      </c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52" t="s">
        <v>38</v>
      </c>
      <c r="F107" s="294">
        <f>SUM(L7,I8,I9,M10,L12,K13,K14,I15,J18,I27,I29,L33,N40,L41,I43,K45,Q46,Q47,I52,Q55,N56,Q60,M62,J63,I71,I75)</f>
        <v>8432</v>
      </c>
      <c r="G107" s="295"/>
      <c r="H107" s="1"/>
      <c r="I107" s="8"/>
      <c r="J107" s="8"/>
      <c r="K107" s="1"/>
      <c r="L107" s="1"/>
      <c r="M107" s="8"/>
      <c r="N107" s="18"/>
      <c r="O107" s="180">
        <f>SUM(O7:O94)</f>
        <v>0</v>
      </c>
      <c r="P107" s="253" t="s">
        <v>39</v>
      </c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180">
        <f>SUM(O107*2%)</f>
        <v>0</v>
      </c>
      <c r="P108" s="180">
        <f>SUM(P7:P94)</f>
        <v>0</v>
      </c>
      <c r="Q108" s="252" t="s">
        <v>38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180">
        <f>SUM(P108*2%)</f>
        <v>0</v>
      </c>
      <c r="Q109" s="254">
        <f>SUM(Q7:Q94)</f>
        <v>497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180">
        <f>SUM(Q109*2%)</f>
        <v>9.94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5:T15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5.13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SUM(F103)</f>
        <v>12110.5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0" t="s">
        <v>41</v>
      </c>
      <c r="B7" s="51"/>
      <c r="C7" s="69" t="s">
        <v>159</v>
      </c>
      <c r="D7" s="53" t="s">
        <v>54</v>
      </c>
      <c r="E7" s="54" t="s">
        <v>2616</v>
      </c>
      <c r="F7" s="264" t="s">
        <v>2617</v>
      </c>
      <c r="G7" s="55" t="s">
        <v>2618</v>
      </c>
      <c r="H7" s="50" t="s">
        <v>38</v>
      </c>
      <c r="I7" s="57"/>
      <c r="J7" s="58"/>
      <c r="K7" s="72">
        <v>147.0</v>
      </c>
      <c r="L7" s="60"/>
      <c r="M7" s="61"/>
      <c r="N7" s="62"/>
      <c r="O7" s="63"/>
      <c r="P7" s="64"/>
      <c r="Q7" s="65"/>
      <c r="R7" s="53">
        <v>50.0</v>
      </c>
      <c r="S7" s="67" t="s">
        <v>24</v>
      </c>
      <c r="T7" s="68">
        <f>SUM(I7:I87)</f>
        <v>2489.5</v>
      </c>
      <c r="U7" s="8"/>
      <c r="V7" s="8"/>
      <c r="W7" s="8"/>
      <c r="X7" s="8"/>
      <c r="Y7" s="8"/>
      <c r="Z7" s="8"/>
    </row>
    <row r="8">
      <c r="A8" s="50" t="s">
        <v>47</v>
      </c>
      <c r="B8" s="51"/>
      <c r="C8" s="69" t="s">
        <v>2619</v>
      </c>
      <c r="D8" s="53" t="s">
        <v>54</v>
      </c>
      <c r="E8" s="70" t="s">
        <v>2620</v>
      </c>
      <c r="F8" s="264" t="s">
        <v>2621</v>
      </c>
      <c r="G8" s="55" t="s">
        <v>2622</v>
      </c>
      <c r="H8" s="50" t="s">
        <v>38</v>
      </c>
      <c r="I8" s="71">
        <v>900.0</v>
      </c>
      <c r="J8" s="58"/>
      <c r="K8" s="72"/>
      <c r="L8" s="73"/>
      <c r="M8" s="61"/>
      <c r="N8" s="74"/>
      <c r="O8" s="75"/>
      <c r="P8" s="76"/>
      <c r="Q8" s="77"/>
      <c r="R8" s="269">
        <v>900.0</v>
      </c>
      <c r="S8" s="39" t="s">
        <v>13</v>
      </c>
      <c r="T8" s="68">
        <f>SUM(J7:J87)</f>
        <v>744</v>
      </c>
      <c r="U8" s="8"/>
      <c r="V8" s="8"/>
      <c r="W8" s="8"/>
      <c r="X8" s="8"/>
      <c r="Y8" s="8"/>
      <c r="Z8" s="8"/>
    </row>
    <row r="9">
      <c r="A9" s="50" t="s">
        <v>47</v>
      </c>
      <c r="B9" s="78"/>
      <c r="C9" s="69" t="s">
        <v>2623</v>
      </c>
      <c r="D9" s="53"/>
      <c r="E9" s="70"/>
      <c r="F9" s="264" t="s">
        <v>2624</v>
      </c>
      <c r="G9" s="55" t="s">
        <v>1708</v>
      </c>
      <c r="H9" s="50" t="s">
        <v>38</v>
      </c>
      <c r="I9" s="71"/>
      <c r="J9" s="79"/>
      <c r="K9" s="72"/>
      <c r="L9" s="80"/>
      <c r="M9" s="61"/>
      <c r="N9" s="74"/>
      <c r="O9" s="75"/>
      <c r="P9" s="76"/>
      <c r="Q9" s="93">
        <v>1000.0</v>
      </c>
      <c r="R9" s="53">
        <v>400.0</v>
      </c>
      <c r="S9" s="81" t="s">
        <v>14</v>
      </c>
      <c r="T9" s="82">
        <f>SUM(K7:K87)</f>
        <v>2370</v>
      </c>
      <c r="U9" s="8"/>
      <c r="V9" s="8"/>
      <c r="W9" s="8"/>
      <c r="X9" s="8"/>
      <c r="Y9" s="8"/>
      <c r="Z9" s="8"/>
    </row>
    <row r="10">
      <c r="A10" s="50" t="s">
        <v>41</v>
      </c>
      <c r="B10" s="51"/>
      <c r="C10" s="83" t="s">
        <v>163</v>
      </c>
      <c r="D10" s="53" t="s">
        <v>49</v>
      </c>
      <c r="E10" s="70" t="s">
        <v>2625</v>
      </c>
      <c r="F10" s="264" t="s">
        <v>2626</v>
      </c>
      <c r="G10" s="55" t="s">
        <v>2627</v>
      </c>
      <c r="H10" s="50" t="s">
        <v>38</v>
      </c>
      <c r="I10" s="71"/>
      <c r="J10" s="58"/>
      <c r="K10" s="72">
        <v>147.0</v>
      </c>
      <c r="L10" s="80"/>
      <c r="M10" s="61"/>
      <c r="N10" s="84"/>
      <c r="O10" s="85"/>
      <c r="P10" s="76"/>
      <c r="Q10" s="65"/>
      <c r="R10" s="53">
        <v>50.0</v>
      </c>
      <c r="S10" s="86" t="s">
        <v>25</v>
      </c>
      <c r="T10" s="82">
        <f>SUM(L7:L87)</f>
        <v>494</v>
      </c>
      <c r="U10" s="8"/>
      <c r="V10" s="8"/>
      <c r="W10" s="8"/>
      <c r="X10" s="8"/>
      <c r="Y10" s="8"/>
      <c r="Z10" s="8"/>
    </row>
    <row r="11">
      <c r="A11" s="50" t="s">
        <v>47</v>
      </c>
      <c r="B11" s="51"/>
      <c r="C11" s="83" t="s">
        <v>2628</v>
      </c>
      <c r="D11" s="53" t="s">
        <v>130</v>
      </c>
      <c r="E11" s="70" t="s">
        <v>516</v>
      </c>
      <c r="F11" s="264" t="s">
        <v>2629</v>
      </c>
      <c r="G11" s="55" t="s">
        <v>2630</v>
      </c>
      <c r="H11" s="50" t="s">
        <v>38</v>
      </c>
      <c r="I11" s="57">
        <v>244.0</v>
      </c>
      <c r="J11" s="89"/>
      <c r="K11" s="72"/>
      <c r="L11" s="90"/>
      <c r="M11" s="91"/>
      <c r="N11" s="62"/>
      <c r="O11" s="85"/>
      <c r="P11" s="92"/>
      <c r="Q11" s="93"/>
      <c r="R11" s="53">
        <v>50.0</v>
      </c>
      <c r="S11" s="42" t="s">
        <v>16</v>
      </c>
      <c r="T11" s="82">
        <f>SUM(M7:M87)</f>
        <v>3046</v>
      </c>
      <c r="U11" s="8"/>
      <c r="V11" s="8"/>
      <c r="W11" s="8"/>
      <c r="X11" s="8"/>
      <c r="Y11" s="8"/>
      <c r="Z11" s="8"/>
    </row>
    <row r="12">
      <c r="A12" s="50" t="s">
        <v>47</v>
      </c>
      <c r="B12" s="94"/>
      <c r="C12" s="83" t="s">
        <v>2631</v>
      </c>
      <c r="D12" s="88"/>
      <c r="E12" s="70"/>
      <c r="F12" s="264" t="s">
        <v>2632</v>
      </c>
      <c r="G12" s="55" t="s">
        <v>2186</v>
      </c>
      <c r="H12" s="50" t="s">
        <v>38</v>
      </c>
      <c r="I12" s="57"/>
      <c r="J12" s="95"/>
      <c r="K12" s="72"/>
      <c r="L12" s="96"/>
      <c r="M12" s="61"/>
      <c r="N12" s="62"/>
      <c r="O12" s="97"/>
      <c r="P12" s="98"/>
      <c r="Q12" s="93">
        <v>50.0</v>
      </c>
      <c r="R12" s="269">
        <v>50.0</v>
      </c>
      <c r="S12" s="100" t="s">
        <v>17</v>
      </c>
      <c r="T12" s="68">
        <f>SUM(N7:N87)</f>
        <v>1273</v>
      </c>
      <c r="U12" s="8"/>
      <c r="V12" s="8"/>
      <c r="W12" s="8"/>
      <c r="X12" s="8"/>
      <c r="Y12" s="8"/>
      <c r="Z12" s="8"/>
    </row>
    <row r="13" ht="16.5" customHeight="1">
      <c r="A13" s="50" t="s">
        <v>47</v>
      </c>
      <c r="B13" s="78"/>
      <c r="C13" s="69" t="s">
        <v>2633</v>
      </c>
      <c r="D13" s="53" t="s">
        <v>54</v>
      </c>
      <c r="E13" s="70" t="s">
        <v>958</v>
      </c>
      <c r="F13" s="270" t="s">
        <v>2634</v>
      </c>
      <c r="G13" s="55" t="s">
        <v>960</v>
      </c>
      <c r="H13" s="50" t="s">
        <v>38</v>
      </c>
      <c r="I13" s="71"/>
      <c r="J13" s="58"/>
      <c r="K13" s="59"/>
      <c r="L13" s="90"/>
      <c r="M13" s="61"/>
      <c r="N13" s="84">
        <v>244.0</v>
      </c>
      <c r="O13" s="75"/>
      <c r="P13" s="92"/>
      <c r="Q13" s="99"/>
      <c r="R13" s="102">
        <v>100.0</v>
      </c>
      <c r="S13" s="103"/>
      <c r="T13" s="104"/>
      <c r="U13" s="8"/>
      <c r="V13" s="8"/>
      <c r="W13" s="8"/>
      <c r="X13" s="8"/>
      <c r="Y13" s="8"/>
      <c r="Z13" s="8"/>
    </row>
    <row r="14">
      <c r="A14" s="50" t="s">
        <v>47</v>
      </c>
      <c r="B14" s="51"/>
      <c r="C14" s="83" t="s">
        <v>2635</v>
      </c>
      <c r="D14" s="53"/>
      <c r="E14" s="70"/>
      <c r="F14" s="264" t="s">
        <v>2636</v>
      </c>
      <c r="G14" s="55" t="s">
        <v>1708</v>
      </c>
      <c r="H14" s="50" t="s">
        <v>38</v>
      </c>
      <c r="I14" s="71"/>
      <c r="J14" s="58"/>
      <c r="K14" s="72"/>
      <c r="L14" s="90"/>
      <c r="M14" s="61"/>
      <c r="N14" s="84"/>
      <c r="O14" s="85"/>
      <c r="P14" s="105"/>
      <c r="Q14" s="93">
        <v>50.0</v>
      </c>
      <c r="R14" s="269">
        <v>50.0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47</v>
      </c>
      <c r="B15" s="51"/>
      <c r="C15" s="83" t="s">
        <v>2637</v>
      </c>
      <c r="D15" s="53" t="s">
        <v>130</v>
      </c>
      <c r="E15" s="70" t="s">
        <v>2089</v>
      </c>
      <c r="F15" s="264" t="s">
        <v>2638</v>
      </c>
      <c r="G15" s="55" t="s">
        <v>2639</v>
      </c>
      <c r="H15" s="50" t="s">
        <v>38</v>
      </c>
      <c r="I15" s="71"/>
      <c r="J15" s="58"/>
      <c r="K15" s="72"/>
      <c r="L15" s="90"/>
      <c r="M15" s="61"/>
      <c r="N15" s="62">
        <v>294.0</v>
      </c>
      <c r="O15" s="85"/>
      <c r="P15" s="92"/>
      <c r="Q15" s="106"/>
      <c r="R15" s="53">
        <v>100.0</v>
      </c>
      <c r="S15" s="107" t="s">
        <v>26</v>
      </c>
      <c r="U15" s="8"/>
      <c r="V15" s="8"/>
      <c r="W15" s="8"/>
      <c r="X15" s="8"/>
      <c r="Y15" s="8"/>
      <c r="Z15" s="8"/>
    </row>
    <row r="16">
      <c r="A16" s="50" t="s">
        <v>47</v>
      </c>
      <c r="B16" s="51"/>
      <c r="C16" s="83" t="s">
        <v>2640</v>
      </c>
      <c r="D16" s="53" t="s">
        <v>54</v>
      </c>
      <c r="E16" s="108" t="s">
        <v>2641</v>
      </c>
      <c r="F16" s="264" t="s">
        <v>2642</v>
      </c>
      <c r="G16" s="55" t="s">
        <v>2643</v>
      </c>
      <c r="H16" s="50" t="s">
        <v>38</v>
      </c>
      <c r="I16" s="71">
        <v>147.0</v>
      </c>
      <c r="J16" s="58"/>
      <c r="K16" s="72"/>
      <c r="L16" s="90"/>
      <c r="M16" s="109"/>
      <c r="N16" s="62"/>
      <c r="O16" s="85"/>
      <c r="P16" s="92"/>
      <c r="Q16" s="99"/>
      <c r="R16" s="53">
        <v>50.0</v>
      </c>
      <c r="S16" s="110" t="s">
        <v>18</v>
      </c>
      <c r="T16" s="82">
        <f>SUM(O7:O79)</f>
        <v>100</v>
      </c>
      <c r="U16" s="8"/>
      <c r="V16" s="8"/>
      <c r="W16" s="8"/>
      <c r="X16" s="8"/>
      <c r="Y16" s="8"/>
      <c r="Z16" s="8"/>
    </row>
    <row r="17">
      <c r="A17" s="50" t="s">
        <v>47</v>
      </c>
      <c r="B17" s="78"/>
      <c r="C17" s="83" t="s">
        <v>2644</v>
      </c>
      <c r="D17" s="53" t="s">
        <v>130</v>
      </c>
      <c r="E17" s="111" t="s">
        <v>2645</v>
      </c>
      <c r="F17" s="264" t="s">
        <v>2646</v>
      </c>
      <c r="G17" s="55" t="s">
        <v>2647</v>
      </c>
      <c r="H17" s="50" t="s">
        <v>38</v>
      </c>
      <c r="I17" s="71">
        <v>147.0</v>
      </c>
      <c r="J17" s="89"/>
      <c r="K17" s="72"/>
      <c r="L17" s="80"/>
      <c r="M17" s="61"/>
      <c r="N17" s="84"/>
      <c r="O17" s="85"/>
      <c r="P17" s="92"/>
      <c r="Q17" s="93"/>
      <c r="R17" s="53">
        <v>70.0</v>
      </c>
      <c r="S17" s="112" t="s">
        <v>19</v>
      </c>
      <c r="T17" s="82">
        <f>SUM(P7:P87)</f>
        <v>200</v>
      </c>
      <c r="U17" s="8"/>
      <c r="V17" s="8"/>
      <c r="W17" s="8"/>
      <c r="X17" s="8"/>
      <c r="Y17" s="8"/>
      <c r="Z17" s="8"/>
    </row>
    <row r="18">
      <c r="A18" s="50" t="s">
        <v>41</v>
      </c>
      <c r="B18" s="78"/>
      <c r="C18" s="83" t="s">
        <v>42</v>
      </c>
      <c r="D18" s="53" t="s">
        <v>54</v>
      </c>
      <c r="E18" s="70" t="s">
        <v>2648</v>
      </c>
      <c r="F18" s="264" t="s">
        <v>2649</v>
      </c>
      <c r="G18" s="55" t="s">
        <v>784</v>
      </c>
      <c r="H18" s="50" t="s">
        <v>38</v>
      </c>
      <c r="I18" s="71"/>
      <c r="J18" s="79"/>
      <c r="K18" s="72" t="s">
        <v>46</v>
      </c>
      <c r="L18" s="90"/>
      <c r="M18" s="61"/>
      <c r="N18" s="62"/>
      <c r="O18" s="85"/>
      <c r="P18" s="92"/>
      <c r="Q18" s="99"/>
      <c r="R18" s="53" t="s">
        <v>42</v>
      </c>
      <c r="S18" s="113" t="s">
        <v>20</v>
      </c>
      <c r="T18" s="114">
        <f>SUM(Q7:Q87)</f>
        <v>1394</v>
      </c>
      <c r="U18" s="8"/>
      <c r="V18" s="8"/>
      <c r="W18" s="8"/>
      <c r="X18" s="8"/>
      <c r="Y18" s="8"/>
      <c r="Z18" s="8"/>
    </row>
    <row r="19">
      <c r="A19" s="50" t="s">
        <v>47</v>
      </c>
      <c r="B19" s="51"/>
      <c r="C19" s="83" t="s">
        <v>2650</v>
      </c>
      <c r="D19" s="53" t="s">
        <v>130</v>
      </c>
      <c r="E19" s="70" t="s">
        <v>2651</v>
      </c>
      <c r="F19" s="264" t="s">
        <v>2652</v>
      </c>
      <c r="G19" s="55" t="s">
        <v>2653</v>
      </c>
      <c r="H19" s="50" t="s">
        <v>38</v>
      </c>
      <c r="I19" s="71"/>
      <c r="J19" s="79">
        <v>147.0</v>
      </c>
      <c r="K19" s="72"/>
      <c r="L19" s="90"/>
      <c r="M19" s="61"/>
      <c r="N19" s="62"/>
      <c r="O19" s="85"/>
      <c r="P19" s="92"/>
      <c r="Q19" s="93"/>
      <c r="R19" s="53">
        <v>50.0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0" t="s">
        <v>41</v>
      </c>
      <c r="B20" s="51"/>
      <c r="C20" s="87"/>
      <c r="D20" s="88"/>
      <c r="E20" s="70" t="s">
        <v>2654</v>
      </c>
      <c r="F20" s="54" t="s">
        <v>2655</v>
      </c>
      <c r="G20" s="55" t="s">
        <v>2656</v>
      </c>
      <c r="H20" s="56"/>
      <c r="I20" s="71"/>
      <c r="J20" s="58"/>
      <c r="K20" s="117">
        <v>294.0</v>
      </c>
      <c r="L20" s="90"/>
      <c r="M20" s="61"/>
      <c r="N20" s="74"/>
      <c r="O20" s="75"/>
      <c r="P20" s="92"/>
      <c r="Q20" s="99"/>
      <c r="R20" s="53">
        <v>100.0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0" t="s">
        <v>47</v>
      </c>
      <c r="B21" s="51"/>
      <c r="C21" s="83" t="s">
        <v>2657</v>
      </c>
      <c r="D21" s="53" t="s">
        <v>54</v>
      </c>
      <c r="E21" s="111" t="s">
        <v>2658</v>
      </c>
      <c r="F21" s="264" t="s">
        <v>2659</v>
      </c>
      <c r="G21" s="55" t="s">
        <v>2660</v>
      </c>
      <c r="H21" s="50" t="s">
        <v>38</v>
      </c>
      <c r="I21" s="71">
        <v>127.0</v>
      </c>
      <c r="J21" s="58"/>
      <c r="K21" s="117"/>
      <c r="L21" s="90"/>
      <c r="M21" s="61"/>
      <c r="N21" s="62"/>
      <c r="O21" s="85"/>
      <c r="P21" s="92"/>
      <c r="Q21" s="99"/>
      <c r="R21" s="53">
        <v>50.0</v>
      </c>
      <c r="S21" s="119">
        <f>SUM(F103)</f>
        <v>12110.5</v>
      </c>
      <c r="T21" s="8"/>
      <c r="U21" s="8"/>
      <c r="V21" s="8"/>
      <c r="W21" s="8"/>
      <c r="X21" s="8"/>
      <c r="Y21" s="8"/>
      <c r="Z21" s="8"/>
    </row>
    <row r="22">
      <c r="A22" s="50" t="s">
        <v>41</v>
      </c>
      <c r="B22" s="51"/>
      <c r="C22" s="83" t="s">
        <v>165</v>
      </c>
      <c r="D22" s="53" t="s">
        <v>130</v>
      </c>
      <c r="E22" s="70" t="s">
        <v>2661</v>
      </c>
      <c r="F22" s="264" t="s">
        <v>2662</v>
      </c>
      <c r="G22" s="55" t="s">
        <v>2663</v>
      </c>
      <c r="H22" s="50" t="s">
        <v>38</v>
      </c>
      <c r="I22" s="71"/>
      <c r="J22" s="58"/>
      <c r="K22" s="72">
        <v>294.0</v>
      </c>
      <c r="L22" s="120"/>
      <c r="M22" s="61"/>
      <c r="N22" s="62"/>
      <c r="O22" s="85"/>
      <c r="P22" s="92"/>
      <c r="Q22" s="99"/>
      <c r="R22" s="53">
        <v>100.0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41</v>
      </c>
      <c r="B23" s="51"/>
      <c r="C23" s="83" t="s">
        <v>2664</v>
      </c>
      <c r="D23" s="53" t="s">
        <v>49</v>
      </c>
      <c r="E23" s="70"/>
      <c r="F23" s="264" t="s">
        <v>2665</v>
      </c>
      <c r="G23" s="55" t="s">
        <v>2666</v>
      </c>
      <c r="H23" s="50" t="s">
        <v>38</v>
      </c>
      <c r="I23" s="71"/>
      <c r="J23" s="58"/>
      <c r="K23" s="72"/>
      <c r="L23" s="120"/>
      <c r="M23" s="61">
        <v>147.0</v>
      </c>
      <c r="N23" s="62"/>
      <c r="O23" s="85"/>
      <c r="P23" s="92"/>
      <c r="Q23" s="99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47</v>
      </c>
      <c r="B24" s="51"/>
      <c r="C24" s="83" t="s">
        <v>2667</v>
      </c>
      <c r="D24" s="53" t="s">
        <v>130</v>
      </c>
      <c r="E24" s="70" t="s">
        <v>329</v>
      </c>
      <c r="F24" s="264" t="s">
        <v>2668</v>
      </c>
      <c r="G24" s="55" t="s">
        <v>2669</v>
      </c>
      <c r="H24" s="50" t="s">
        <v>38</v>
      </c>
      <c r="I24" s="71"/>
      <c r="J24" s="58"/>
      <c r="K24" s="72"/>
      <c r="L24" s="80"/>
      <c r="M24" s="61"/>
      <c r="N24" s="62">
        <v>147.0</v>
      </c>
      <c r="O24" s="121"/>
      <c r="P24" s="92"/>
      <c r="Q24" s="93"/>
      <c r="R24" s="53">
        <v>50.0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41</v>
      </c>
      <c r="B25" s="51"/>
      <c r="C25" s="87"/>
      <c r="D25" s="53" t="s">
        <v>75</v>
      </c>
      <c r="E25" s="70" t="s">
        <v>2670</v>
      </c>
      <c r="F25" s="264" t="s">
        <v>2671</v>
      </c>
      <c r="G25" s="55" t="s">
        <v>2672</v>
      </c>
      <c r="H25" s="50" t="s">
        <v>61</v>
      </c>
      <c r="I25" s="71"/>
      <c r="J25" s="58"/>
      <c r="K25" s="72" t="s">
        <v>46</v>
      </c>
      <c r="L25" s="90"/>
      <c r="M25" s="122"/>
      <c r="N25" s="62"/>
      <c r="O25" s="75"/>
      <c r="P25" s="92"/>
      <c r="Q25" s="123"/>
      <c r="R25" s="53" t="s">
        <v>42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47</v>
      </c>
      <c r="B26" s="51"/>
      <c r="C26" s="132" t="s">
        <v>2673</v>
      </c>
      <c r="D26" s="53" t="s">
        <v>82</v>
      </c>
      <c r="E26" s="70" t="s">
        <v>2674</v>
      </c>
      <c r="F26" s="264" t="s">
        <v>2675</v>
      </c>
      <c r="G26" s="55" t="s">
        <v>2676</v>
      </c>
      <c r="H26" s="50" t="s">
        <v>38</v>
      </c>
      <c r="I26" s="57">
        <v>323.5</v>
      </c>
      <c r="J26" s="58"/>
      <c r="K26" s="72"/>
      <c r="L26" s="80"/>
      <c r="M26" s="61"/>
      <c r="N26" s="62"/>
      <c r="O26" s="85"/>
      <c r="P26" s="105"/>
      <c r="Q26" s="99"/>
      <c r="R26" s="53">
        <v>198.5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41</v>
      </c>
      <c r="B27" s="51"/>
      <c r="C27" s="132" t="s">
        <v>2677</v>
      </c>
      <c r="D27" s="53" t="s">
        <v>49</v>
      </c>
      <c r="E27" s="70" t="s">
        <v>2678</v>
      </c>
      <c r="F27" s="264" t="s">
        <v>2679</v>
      </c>
      <c r="G27" s="55" t="s">
        <v>2680</v>
      </c>
      <c r="H27" s="50" t="s">
        <v>38</v>
      </c>
      <c r="I27" s="71"/>
      <c r="J27" s="79"/>
      <c r="K27" s="59"/>
      <c r="L27" s="90">
        <v>127.0</v>
      </c>
      <c r="M27" s="125"/>
      <c r="N27" s="62"/>
      <c r="O27" s="85"/>
      <c r="P27" s="105"/>
      <c r="Q27" s="93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41</v>
      </c>
      <c r="B28" s="78"/>
      <c r="C28" s="83" t="s">
        <v>53</v>
      </c>
      <c r="D28" s="53" t="s">
        <v>49</v>
      </c>
      <c r="E28" s="70" t="s">
        <v>2681</v>
      </c>
      <c r="F28" s="264" t="s">
        <v>2682</v>
      </c>
      <c r="G28" s="55" t="s">
        <v>2683</v>
      </c>
      <c r="H28" s="50" t="s">
        <v>38</v>
      </c>
      <c r="I28" s="57"/>
      <c r="J28" s="58"/>
      <c r="K28" s="126"/>
      <c r="L28" s="80"/>
      <c r="M28" s="61">
        <v>294.0</v>
      </c>
      <c r="N28" s="74"/>
      <c r="O28" s="85"/>
      <c r="P28" s="105"/>
      <c r="Q28" s="93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47</v>
      </c>
      <c r="B29" s="78"/>
      <c r="C29" s="83" t="s">
        <v>2684</v>
      </c>
      <c r="D29" s="53" t="s">
        <v>28</v>
      </c>
      <c r="E29" s="70"/>
      <c r="F29" s="264" t="s">
        <v>2685</v>
      </c>
      <c r="G29" s="55" t="s">
        <v>2686</v>
      </c>
      <c r="H29" s="50" t="s">
        <v>38</v>
      </c>
      <c r="I29" s="127"/>
      <c r="J29" s="58"/>
      <c r="K29" s="117"/>
      <c r="L29" s="90"/>
      <c r="M29" s="61"/>
      <c r="N29" s="62"/>
      <c r="O29" s="85"/>
      <c r="P29" s="105"/>
      <c r="Q29" s="128">
        <v>294.0</v>
      </c>
      <c r="R29" s="269">
        <v>294.0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41</v>
      </c>
      <c r="B30" s="78"/>
      <c r="C30" s="83" t="s">
        <v>127</v>
      </c>
      <c r="D30" s="53" t="s">
        <v>28</v>
      </c>
      <c r="E30" s="70" t="s">
        <v>2687</v>
      </c>
      <c r="F30" s="264" t="s">
        <v>2688</v>
      </c>
      <c r="G30" s="55" t="s">
        <v>2689</v>
      </c>
      <c r="H30" s="50" t="s">
        <v>61</v>
      </c>
      <c r="I30" s="127"/>
      <c r="J30" s="58"/>
      <c r="K30" s="72">
        <v>244.0</v>
      </c>
      <c r="L30" s="120"/>
      <c r="M30" s="61"/>
      <c r="N30" s="62"/>
      <c r="O30" s="75"/>
      <c r="P30" s="92"/>
      <c r="Q30" s="129"/>
      <c r="R30" s="53">
        <v>50.0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41</v>
      </c>
      <c r="B31" s="78"/>
      <c r="C31" s="69" t="s">
        <v>200</v>
      </c>
      <c r="D31" s="53"/>
      <c r="E31" s="70"/>
      <c r="F31" s="298" t="s">
        <v>2690</v>
      </c>
      <c r="G31" s="55" t="s">
        <v>2691</v>
      </c>
      <c r="H31" s="50"/>
      <c r="I31" s="71"/>
      <c r="J31" s="58"/>
      <c r="K31" s="72"/>
      <c r="L31" s="90"/>
      <c r="M31" s="122">
        <v>1500.0</v>
      </c>
      <c r="N31" s="62"/>
      <c r="O31" s="85"/>
      <c r="P31" s="92"/>
      <c r="Q31" s="129"/>
      <c r="R31" s="53">
        <v>1500.0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47</v>
      </c>
      <c r="B32" s="51"/>
      <c r="C32" s="69" t="s">
        <v>2692</v>
      </c>
      <c r="D32" s="88"/>
      <c r="E32" s="70"/>
      <c r="F32" s="264" t="s">
        <v>2693</v>
      </c>
      <c r="G32" s="55" t="s">
        <v>2694</v>
      </c>
      <c r="H32" s="50" t="s">
        <v>61</v>
      </c>
      <c r="I32" s="71"/>
      <c r="J32" s="79"/>
      <c r="K32" s="72"/>
      <c r="L32" s="90"/>
      <c r="M32" s="61"/>
      <c r="N32" s="62"/>
      <c r="O32" s="141">
        <v>100.0</v>
      </c>
      <c r="P32" s="131"/>
      <c r="Q32" s="129"/>
      <c r="R32" s="269">
        <v>100.0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41</v>
      </c>
      <c r="B33" s="132"/>
      <c r="C33" s="69"/>
      <c r="D33" s="53" t="s">
        <v>75</v>
      </c>
      <c r="E33" s="70"/>
      <c r="F33" s="264" t="s">
        <v>2695</v>
      </c>
      <c r="G33" s="55" t="s">
        <v>2696</v>
      </c>
      <c r="H33" s="50" t="s">
        <v>97</v>
      </c>
      <c r="I33" s="71"/>
      <c r="J33" s="58"/>
      <c r="K33" s="72"/>
      <c r="L33" s="80"/>
      <c r="M33" s="61">
        <v>147.0</v>
      </c>
      <c r="N33" s="84"/>
      <c r="O33" s="130"/>
      <c r="P33" s="131"/>
      <c r="Q33" s="129"/>
      <c r="R33" s="53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41</v>
      </c>
      <c r="B34" s="51"/>
      <c r="C34" s="69" t="s">
        <v>204</v>
      </c>
      <c r="D34" s="53" t="s">
        <v>103</v>
      </c>
      <c r="E34" s="133" t="s">
        <v>2697</v>
      </c>
      <c r="F34" s="278" t="s">
        <v>2698</v>
      </c>
      <c r="G34" s="55" t="s">
        <v>2699</v>
      </c>
      <c r="H34" s="50" t="s">
        <v>38</v>
      </c>
      <c r="I34" s="71"/>
      <c r="J34" s="58"/>
      <c r="K34" s="117">
        <v>450.0</v>
      </c>
      <c r="L34" s="90"/>
      <c r="M34" s="61"/>
      <c r="N34" s="62"/>
      <c r="O34" s="130"/>
      <c r="P34" s="131"/>
      <c r="Q34" s="128"/>
      <c r="R34" s="53">
        <v>200.0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47</v>
      </c>
      <c r="B35" s="136"/>
      <c r="C35" s="83" t="s">
        <v>42</v>
      </c>
      <c r="D35" s="53" t="s">
        <v>130</v>
      </c>
      <c r="E35" s="70"/>
      <c r="F35" s="264" t="s">
        <v>2700</v>
      </c>
      <c r="G35" s="55" t="s">
        <v>2515</v>
      </c>
      <c r="H35" s="50" t="s">
        <v>38</v>
      </c>
      <c r="I35" s="71"/>
      <c r="J35" s="58" t="s">
        <v>133</v>
      </c>
      <c r="K35" s="135"/>
      <c r="L35" s="90"/>
      <c r="M35" s="61"/>
      <c r="N35" s="62"/>
      <c r="O35" s="130"/>
      <c r="P35" s="131"/>
      <c r="Q35" s="129"/>
      <c r="R35" s="53" t="s">
        <v>42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47</v>
      </c>
      <c r="B36" s="51"/>
      <c r="C36" s="151" t="s">
        <v>2701</v>
      </c>
      <c r="D36" s="53" t="s">
        <v>49</v>
      </c>
      <c r="E36" s="108" t="s">
        <v>2702</v>
      </c>
      <c r="F36" s="264" t="s">
        <v>2703</v>
      </c>
      <c r="G36" s="55" t="s">
        <v>2704</v>
      </c>
      <c r="H36" s="50" t="s">
        <v>38</v>
      </c>
      <c r="I36" s="71"/>
      <c r="J36" s="58"/>
      <c r="K36" s="117"/>
      <c r="L36" s="90"/>
      <c r="M36" s="61"/>
      <c r="N36" s="62">
        <v>294.0</v>
      </c>
      <c r="O36" s="130"/>
      <c r="P36" s="138"/>
      <c r="Q36" s="129"/>
      <c r="R36" s="53">
        <v>100.0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47</v>
      </c>
      <c r="B37" s="51"/>
      <c r="C37" s="139"/>
      <c r="D37" s="53" t="s">
        <v>75</v>
      </c>
      <c r="E37" s="70" t="s">
        <v>71</v>
      </c>
      <c r="F37" s="267" t="s">
        <v>2705</v>
      </c>
      <c r="G37" s="54" t="s">
        <v>2706</v>
      </c>
      <c r="H37" s="50" t="s">
        <v>97</v>
      </c>
      <c r="I37" s="71"/>
      <c r="J37" s="58"/>
      <c r="K37" s="59"/>
      <c r="L37" s="90"/>
      <c r="M37" s="61"/>
      <c r="N37" s="84">
        <v>147.0</v>
      </c>
      <c r="O37" s="130"/>
      <c r="P37" s="131"/>
      <c r="Q37" s="129"/>
      <c r="R37" s="53">
        <v>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47</v>
      </c>
      <c r="B38" s="78"/>
      <c r="C38" s="151" t="s">
        <v>2707</v>
      </c>
      <c r="D38" s="53" t="s">
        <v>166</v>
      </c>
      <c r="E38" s="70"/>
      <c r="F38" s="264" t="s">
        <v>2708</v>
      </c>
      <c r="G38" s="54" t="s">
        <v>2709</v>
      </c>
      <c r="H38" s="50" t="s">
        <v>97</v>
      </c>
      <c r="I38" s="57"/>
      <c r="J38" s="58"/>
      <c r="K38" s="72"/>
      <c r="L38" s="90"/>
      <c r="M38" s="61">
        <v>294.0</v>
      </c>
      <c r="N38" s="62"/>
      <c r="O38" s="130"/>
      <c r="P38" s="131"/>
      <c r="Q38" s="128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41</v>
      </c>
      <c r="B39" s="78"/>
      <c r="C39" s="69" t="s">
        <v>212</v>
      </c>
      <c r="D39" s="53" t="s">
        <v>166</v>
      </c>
      <c r="E39" s="70"/>
      <c r="F39" s="270" t="s">
        <v>2710</v>
      </c>
      <c r="G39" s="54" t="s">
        <v>2711</v>
      </c>
      <c r="H39" s="50" t="s">
        <v>97</v>
      </c>
      <c r="I39" s="57"/>
      <c r="J39" s="58"/>
      <c r="K39" s="72"/>
      <c r="L39" s="90">
        <v>147.0</v>
      </c>
      <c r="M39" s="61"/>
      <c r="N39" s="62"/>
      <c r="O39" s="141"/>
      <c r="P39" s="131"/>
      <c r="Q39" s="128"/>
      <c r="R39" s="53">
        <v>75.0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47</v>
      </c>
      <c r="B40" s="78"/>
      <c r="C40" s="69" t="s">
        <v>2712</v>
      </c>
      <c r="D40" s="53" t="s">
        <v>67</v>
      </c>
      <c r="E40" s="70" t="s">
        <v>2713</v>
      </c>
      <c r="F40" s="271" t="s">
        <v>2714</v>
      </c>
      <c r="G40" s="55" t="s">
        <v>2715</v>
      </c>
      <c r="H40" s="50" t="s">
        <v>61</v>
      </c>
      <c r="I40" s="71"/>
      <c r="J40" s="58">
        <v>200.0</v>
      </c>
      <c r="K40" s="72"/>
      <c r="L40" s="80"/>
      <c r="M40" s="61"/>
      <c r="N40" s="74"/>
      <c r="O40" s="130"/>
      <c r="P40" s="131"/>
      <c r="Q40" s="128"/>
      <c r="R40" s="269">
        <v>200.0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47</v>
      </c>
      <c r="B41" s="51"/>
      <c r="C41" s="69" t="s">
        <v>2716</v>
      </c>
      <c r="D41" s="53" t="s">
        <v>166</v>
      </c>
      <c r="E41" s="70" t="s">
        <v>2717</v>
      </c>
      <c r="F41" s="264" t="s">
        <v>2718</v>
      </c>
      <c r="G41" s="55" t="s">
        <v>2719</v>
      </c>
      <c r="H41" s="50" t="s">
        <v>97</v>
      </c>
      <c r="I41" s="71"/>
      <c r="J41" s="58"/>
      <c r="K41" s="72"/>
      <c r="L41" s="90"/>
      <c r="M41" s="61"/>
      <c r="N41" s="84">
        <v>147.0</v>
      </c>
      <c r="O41" s="130"/>
      <c r="P41" s="131"/>
      <c r="Q41" s="129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41</v>
      </c>
      <c r="B42" s="51"/>
      <c r="C42" s="69" t="s">
        <v>216</v>
      </c>
      <c r="D42" s="53" t="s">
        <v>130</v>
      </c>
      <c r="E42" s="70"/>
      <c r="F42" s="264" t="s">
        <v>2720</v>
      </c>
      <c r="G42" s="53" t="s">
        <v>2721</v>
      </c>
      <c r="H42" s="50" t="s">
        <v>38</v>
      </c>
      <c r="I42" s="127"/>
      <c r="J42" s="58"/>
      <c r="K42" s="72"/>
      <c r="L42" s="90"/>
      <c r="M42" s="61">
        <v>250.0</v>
      </c>
      <c r="N42" s="62"/>
      <c r="O42" s="130"/>
      <c r="P42" s="131"/>
      <c r="Q42" s="128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41</v>
      </c>
      <c r="B43" s="51"/>
      <c r="C43" s="83" t="s">
        <v>220</v>
      </c>
      <c r="D43" s="53" t="s">
        <v>49</v>
      </c>
      <c r="E43" s="70"/>
      <c r="F43" s="264" t="s">
        <v>2722</v>
      </c>
      <c r="G43" s="55" t="s">
        <v>2723</v>
      </c>
      <c r="H43" s="50" t="s">
        <v>38</v>
      </c>
      <c r="I43" s="71"/>
      <c r="J43" s="58"/>
      <c r="K43" s="59"/>
      <c r="L43" s="144">
        <v>220.0</v>
      </c>
      <c r="M43" s="122"/>
      <c r="N43" s="62"/>
      <c r="O43" s="130"/>
      <c r="P43" s="131"/>
      <c r="Q43" s="129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47</v>
      </c>
      <c r="B44" s="51"/>
      <c r="C44" s="52"/>
      <c r="D44" s="53" t="s">
        <v>130</v>
      </c>
      <c r="E44" s="70" t="s">
        <v>2724</v>
      </c>
      <c r="F44" s="264" t="s">
        <v>2725</v>
      </c>
      <c r="G44" s="55" t="s">
        <v>2726</v>
      </c>
      <c r="H44" s="50" t="s">
        <v>38</v>
      </c>
      <c r="I44" s="71"/>
      <c r="J44" s="89"/>
      <c r="K44" s="72"/>
      <c r="L44" s="145"/>
      <c r="M44" s="61"/>
      <c r="N44" s="62"/>
      <c r="O44" s="130"/>
      <c r="P44" s="138">
        <v>200.0</v>
      </c>
      <c r="Q44" s="129"/>
      <c r="R44" s="53">
        <v>100.0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41</v>
      </c>
      <c r="B45" s="78"/>
      <c r="C45" s="272" t="s">
        <v>231</v>
      </c>
      <c r="D45" s="53" t="s">
        <v>130</v>
      </c>
      <c r="E45" s="70"/>
      <c r="F45" s="273" t="s">
        <v>2727</v>
      </c>
      <c r="G45" s="142" t="s">
        <v>2728</v>
      </c>
      <c r="H45" s="50" t="s">
        <v>38</v>
      </c>
      <c r="I45" s="148"/>
      <c r="J45" s="58"/>
      <c r="K45" s="72"/>
      <c r="L45" s="144"/>
      <c r="M45" s="61">
        <v>294.0</v>
      </c>
      <c r="N45" s="62"/>
      <c r="O45" s="130"/>
      <c r="P45" s="138"/>
      <c r="Q45" s="129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47</v>
      </c>
      <c r="B46" s="78"/>
      <c r="C46" s="87"/>
      <c r="D46" s="53"/>
      <c r="E46" s="111" t="s">
        <v>2729</v>
      </c>
      <c r="F46" s="54" t="s">
        <v>2730</v>
      </c>
      <c r="G46" s="55" t="s">
        <v>2072</v>
      </c>
      <c r="H46" s="50"/>
      <c r="I46" s="71"/>
      <c r="J46" s="58">
        <v>397.0</v>
      </c>
      <c r="K46" s="72"/>
      <c r="L46" s="149"/>
      <c r="M46" s="61"/>
      <c r="N46" s="62"/>
      <c r="O46" s="130"/>
      <c r="P46" s="138"/>
      <c r="Q46" s="99"/>
      <c r="R46" s="53">
        <v>198.5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41</v>
      </c>
      <c r="B47" s="51"/>
      <c r="C47" s="83" t="s">
        <v>563</v>
      </c>
      <c r="D47" s="53" t="s">
        <v>7</v>
      </c>
      <c r="E47" s="111" t="s">
        <v>2731</v>
      </c>
      <c r="F47" s="264" t="s">
        <v>2732</v>
      </c>
      <c r="G47" s="55" t="s">
        <v>2733</v>
      </c>
      <c r="H47" s="50" t="s">
        <v>97</v>
      </c>
      <c r="I47" s="57"/>
      <c r="J47" s="58"/>
      <c r="K47" s="72">
        <v>500.0</v>
      </c>
      <c r="L47" s="150"/>
      <c r="M47" s="125"/>
      <c r="N47" s="62"/>
      <c r="O47" s="141"/>
      <c r="P47" s="131"/>
      <c r="Q47" s="99"/>
      <c r="R47" s="53">
        <v>250.0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41</v>
      </c>
      <c r="B48" s="51"/>
      <c r="C48" s="151" t="s">
        <v>238</v>
      </c>
      <c r="D48" s="53" t="s">
        <v>49</v>
      </c>
      <c r="E48" s="70"/>
      <c r="F48" s="264" t="s">
        <v>2734</v>
      </c>
      <c r="G48" s="55" t="s">
        <v>2735</v>
      </c>
      <c r="H48" s="50" t="s">
        <v>38</v>
      </c>
      <c r="I48" s="71"/>
      <c r="J48" s="89"/>
      <c r="K48" s="72"/>
      <c r="L48" s="150"/>
      <c r="M48" s="61">
        <v>120.0</v>
      </c>
      <c r="N48" s="62"/>
      <c r="O48" s="130"/>
      <c r="P48" s="131"/>
      <c r="Q48" s="93"/>
      <c r="R48" s="53">
        <v>50.0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47</v>
      </c>
      <c r="B49" s="51"/>
      <c r="C49" s="69" t="s">
        <v>2736</v>
      </c>
      <c r="D49" s="53" t="s">
        <v>130</v>
      </c>
      <c r="E49" s="70" t="s">
        <v>2737</v>
      </c>
      <c r="F49" s="279" t="s">
        <v>2738</v>
      </c>
      <c r="G49" s="55" t="s">
        <v>2739</v>
      </c>
      <c r="H49" s="50" t="s">
        <v>38</v>
      </c>
      <c r="I49" s="71">
        <v>371.0</v>
      </c>
      <c r="J49" s="58"/>
      <c r="K49" s="135"/>
      <c r="L49" s="150"/>
      <c r="M49" s="61"/>
      <c r="N49" s="74"/>
      <c r="O49" s="153"/>
      <c r="P49" s="154"/>
      <c r="Q49" s="99"/>
      <c r="R49" s="53">
        <v>100.0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41</v>
      </c>
      <c r="B50" s="78"/>
      <c r="C50" s="69" t="s">
        <v>253</v>
      </c>
      <c r="D50" s="53" t="s">
        <v>103</v>
      </c>
      <c r="E50" s="108" t="s">
        <v>2740</v>
      </c>
      <c r="F50" s="264" t="s">
        <v>2741</v>
      </c>
      <c r="G50" s="54" t="s">
        <v>2742</v>
      </c>
      <c r="H50" s="50" t="s">
        <v>38</v>
      </c>
      <c r="I50" s="71"/>
      <c r="J50" s="58"/>
      <c r="K50" s="155">
        <v>294.0</v>
      </c>
      <c r="L50" s="150"/>
      <c r="M50" s="61"/>
      <c r="N50" s="62"/>
      <c r="O50" s="153"/>
      <c r="P50" s="156"/>
      <c r="Q50" s="128"/>
      <c r="R50" s="53">
        <v>100.0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47</v>
      </c>
      <c r="B51" s="51"/>
      <c r="C51" s="69" t="s">
        <v>2743</v>
      </c>
      <c r="D51" s="53" t="s">
        <v>28</v>
      </c>
      <c r="E51" s="70" t="s">
        <v>2744</v>
      </c>
      <c r="F51" s="264" t="s">
        <v>2745</v>
      </c>
      <c r="G51" s="54" t="s">
        <v>2746</v>
      </c>
      <c r="H51" s="50" t="s">
        <v>61</v>
      </c>
      <c r="I51" s="71">
        <v>230.0</v>
      </c>
      <c r="J51" s="58"/>
      <c r="K51" s="155"/>
      <c r="L51" s="150"/>
      <c r="M51" s="61"/>
      <c r="N51" s="84"/>
      <c r="O51" s="153"/>
      <c r="P51" s="156"/>
      <c r="Q51" s="129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/>
      <c r="B52" s="51"/>
      <c r="C52" s="137"/>
      <c r="D52" s="53"/>
      <c r="E52" s="54"/>
      <c r="F52" s="54"/>
      <c r="G52" s="101"/>
      <c r="H52" s="50"/>
      <c r="I52" s="57"/>
      <c r="J52" s="58"/>
      <c r="K52" s="155"/>
      <c r="L52" s="150"/>
      <c r="M52" s="61"/>
      <c r="N52" s="74"/>
      <c r="O52" s="157"/>
      <c r="P52" s="156"/>
      <c r="Q52" s="129"/>
      <c r="R52" s="53"/>
      <c r="S52" s="8"/>
      <c r="T52" s="8"/>
      <c r="U52" s="8"/>
      <c r="V52" s="8"/>
      <c r="W52" s="8"/>
      <c r="X52" s="8"/>
      <c r="Y52" s="8"/>
      <c r="Z52" s="8"/>
    </row>
    <row r="53">
      <c r="A53" s="50"/>
      <c r="B53" s="51"/>
      <c r="C53" s="158"/>
      <c r="D53" s="88"/>
      <c r="E53" s="70"/>
      <c r="F53" s="54"/>
      <c r="G53" s="55"/>
      <c r="H53" s="56"/>
      <c r="I53" s="57"/>
      <c r="J53" s="58"/>
      <c r="K53" s="159"/>
      <c r="L53" s="150"/>
      <c r="M53" s="160"/>
      <c r="N53" s="74"/>
      <c r="O53" s="153"/>
      <c r="P53" s="156"/>
      <c r="Q53" s="129"/>
      <c r="R53" s="53"/>
      <c r="S53" s="8"/>
      <c r="T53" s="8"/>
      <c r="U53" s="8"/>
      <c r="V53" s="8"/>
      <c r="W53" s="8"/>
      <c r="X53" s="8"/>
      <c r="Y53" s="8"/>
      <c r="Z53" s="8"/>
    </row>
    <row r="54">
      <c r="A54" s="50"/>
      <c r="B54" s="51"/>
      <c r="C54" s="78"/>
      <c r="D54" s="88"/>
      <c r="E54" s="54"/>
      <c r="F54" s="54"/>
      <c r="G54" s="55"/>
      <c r="H54" s="56"/>
      <c r="I54" s="71"/>
      <c r="J54" s="89"/>
      <c r="K54" s="155"/>
      <c r="L54" s="161"/>
      <c r="M54" s="160"/>
      <c r="N54" s="62"/>
      <c r="O54" s="153"/>
      <c r="P54" s="156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0"/>
      <c r="B55" s="51"/>
      <c r="C55" s="51"/>
      <c r="D55" s="88"/>
      <c r="E55" s="54"/>
      <c r="F55" s="101"/>
      <c r="G55" s="55"/>
      <c r="H55" s="56"/>
      <c r="I55" s="148"/>
      <c r="J55" s="58"/>
      <c r="K55" s="155"/>
      <c r="L55" s="150"/>
      <c r="M55" s="160"/>
      <c r="N55" s="74"/>
      <c r="O55" s="153"/>
      <c r="P55" s="154"/>
      <c r="Q55" s="129"/>
      <c r="R55" s="53"/>
      <c r="S55" s="8"/>
      <c r="T55" s="8"/>
      <c r="U55" s="8"/>
      <c r="V55" s="8"/>
      <c r="W55" s="8"/>
      <c r="X55" s="8"/>
      <c r="Y55" s="8"/>
      <c r="Z55" s="8"/>
    </row>
    <row r="56">
      <c r="A56" s="50"/>
      <c r="B56" s="51"/>
      <c r="C56" s="51"/>
      <c r="D56" s="162"/>
      <c r="E56" s="163"/>
      <c r="F56" s="54"/>
      <c r="G56" s="55"/>
      <c r="H56" s="56"/>
      <c r="I56" s="71"/>
      <c r="J56" s="164"/>
      <c r="K56" s="155"/>
      <c r="L56" s="161"/>
      <c r="M56" s="160"/>
      <c r="N56" s="62"/>
      <c r="O56" s="157"/>
      <c r="P56" s="156"/>
      <c r="Q56" s="129"/>
      <c r="R56" s="66"/>
      <c r="S56" s="8"/>
      <c r="T56" s="8"/>
      <c r="U56" s="8"/>
      <c r="V56" s="8"/>
      <c r="W56" s="8"/>
      <c r="X56" s="8"/>
      <c r="Y56" s="8"/>
      <c r="Z56" s="8"/>
    </row>
    <row r="57">
      <c r="A57" s="50"/>
      <c r="B57" s="51"/>
      <c r="C57" s="51"/>
      <c r="D57" s="23"/>
      <c r="E57" s="54"/>
      <c r="F57" s="165"/>
      <c r="G57" s="55"/>
      <c r="H57" s="56"/>
      <c r="I57" s="71"/>
      <c r="J57" s="58"/>
      <c r="K57" s="155"/>
      <c r="L57" s="166"/>
      <c r="M57" s="160"/>
      <c r="N57" s="62"/>
      <c r="O57" s="157"/>
      <c r="P57" s="156"/>
      <c r="Q57" s="129"/>
      <c r="R57" s="53"/>
      <c r="S57" s="8"/>
      <c r="T57" s="8"/>
      <c r="U57" s="8"/>
      <c r="V57" s="8"/>
      <c r="W57" s="8"/>
      <c r="X57" s="8"/>
      <c r="Y57" s="8"/>
      <c r="Z57" s="8"/>
    </row>
    <row r="58">
      <c r="A58" s="50"/>
      <c r="B58" s="51"/>
      <c r="C58" s="51"/>
      <c r="D58" s="23"/>
      <c r="E58" s="54"/>
      <c r="F58" s="54"/>
      <c r="G58" s="55"/>
      <c r="H58" s="56"/>
      <c r="I58" s="167"/>
      <c r="J58" s="58"/>
      <c r="K58" s="155"/>
      <c r="L58" s="150"/>
      <c r="M58" s="160"/>
      <c r="N58" s="143"/>
      <c r="O58" s="157"/>
      <c r="P58" s="156"/>
      <c r="Q58" s="129"/>
      <c r="R58" s="53"/>
      <c r="S58" s="8"/>
      <c r="T58" s="8"/>
      <c r="U58" s="8"/>
      <c r="V58" s="8"/>
      <c r="W58" s="8"/>
      <c r="X58" s="8"/>
      <c r="Y58" s="8"/>
      <c r="Z58" s="8"/>
    </row>
    <row r="59">
      <c r="A59" s="50"/>
      <c r="B59" s="51"/>
      <c r="C59" s="51"/>
      <c r="D59" s="23"/>
      <c r="E59" s="54"/>
      <c r="F59" s="54"/>
      <c r="G59" s="55"/>
      <c r="H59" s="56"/>
      <c r="I59" s="168"/>
      <c r="J59" s="58"/>
      <c r="K59" s="155"/>
      <c r="L59" s="161"/>
      <c r="M59" s="169"/>
      <c r="N59" s="143"/>
      <c r="O59" s="157"/>
      <c r="P59" s="156"/>
      <c r="Q59" s="129"/>
      <c r="R59" s="53"/>
      <c r="S59" s="8"/>
      <c r="T59" s="8"/>
      <c r="U59" s="8"/>
      <c r="V59" s="8"/>
      <c r="W59" s="8"/>
      <c r="X59" s="8"/>
      <c r="Y59" s="8"/>
      <c r="Z59" s="8"/>
    </row>
    <row r="60">
      <c r="A60" s="50"/>
      <c r="B60" s="51"/>
      <c r="C60" s="51"/>
      <c r="D60" s="23"/>
      <c r="E60" s="54"/>
      <c r="F60" s="54"/>
      <c r="G60" s="55"/>
      <c r="H60" s="56"/>
      <c r="I60" s="167"/>
      <c r="J60" s="58"/>
      <c r="K60" s="170"/>
      <c r="L60" s="161"/>
      <c r="M60" s="160"/>
      <c r="N60" s="62"/>
      <c r="O60" s="153"/>
      <c r="P60" s="156"/>
      <c r="Q60" s="129"/>
      <c r="R60" s="53"/>
      <c r="S60" s="8"/>
      <c r="T60" s="8"/>
      <c r="U60" s="8"/>
      <c r="V60" s="8"/>
      <c r="W60" s="8"/>
      <c r="X60" s="8"/>
      <c r="Y60" s="8"/>
      <c r="Z60" s="8"/>
    </row>
    <row r="61">
      <c r="A61" s="50"/>
      <c r="B61" s="51"/>
      <c r="C61" s="132"/>
      <c r="D61" s="23"/>
      <c r="E61" s="54"/>
      <c r="F61" s="54"/>
      <c r="G61" s="55"/>
      <c r="H61" s="56"/>
      <c r="I61" s="167"/>
      <c r="J61" s="58"/>
      <c r="K61" s="155"/>
      <c r="L61" s="166"/>
      <c r="M61" s="160"/>
      <c r="N61" s="74"/>
      <c r="O61" s="153"/>
      <c r="P61" s="156"/>
      <c r="Q61" s="129"/>
      <c r="R61" s="53"/>
      <c r="S61" s="8"/>
      <c r="T61" s="8"/>
      <c r="U61" s="8"/>
      <c r="V61" s="8"/>
      <c r="W61" s="8"/>
      <c r="X61" s="8"/>
      <c r="Y61" s="8"/>
      <c r="Z61" s="8"/>
    </row>
    <row r="62">
      <c r="A62" s="50"/>
      <c r="B62" s="78"/>
      <c r="C62" s="51"/>
      <c r="D62" s="23"/>
      <c r="E62" s="54"/>
      <c r="F62" s="54"/>
      <c r="G62" s="55"/>
      <c r="H62" s="56"/>
      <c r="I62" s="167"/>
      <c r="J62" s="58"/>
      <c r="K62" s="155"/>
      <c r="L62" s="161"/>
      <c r="M62" s="160"/>
      <c r="N62" s="74"/>
      <c r="O62" s="153"/>
      <c r="P62" s="156"/>
      <c r="Q62" s="129"/>
      <c r="R62" s="53"/>
      <c r="S62" s="8"/>
      <c r="T62" s="8"/>
      <c r="U62" s="8"/>
      <c r="V62" s="8"/>
      <c r="W62" s="8"/>
      <c r="X62" s="8"/>
      <c r="Y62" s="8"/>
      <c r="Z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89"/>
      <c r="K63" s="155"/>
      <c r="L63" s="171"/>
      <c r="M63" s="169"/>
      <c r="N63" s="74"/>
      <c r="O63" s="153"/>
      <c r="P63" s="156"/>
      <c r="Q63" s="128"/>
      <c r="R63" s="53"/>
      <c r="S63" s="8"/>
      <c r="T63" s="8"/>
      <c r="U63" s="8"/>
      <c r="V63" s="8"/>
      <c r="W63" s="8"/>
      <c r="X63" s="8"/>
      <c r="Y63" s="8"/>
      <c r="Z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5"/>
      <c r="L64" s="171"/>
      <c r="M64" s="160"/>
      <c r="N64" s="74"/>
      <c r="O64" s="153"/>
      <c r="P64" s="156"/>
      <c r="Q64" s="129"/>
      <c r="R64" s="53"/>
      <c r="S64" s="8"/>
      <c r="T64" s="8"/>
      <c r="U64" s="8"/>
      <c r="V64" s="8"/>
      <c r="W64" s="8"/>
      <c r="X64" s="8"/>
      <c r="Y64" s="8"/>
      <c r="Z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58"/>
      <c r="K65" s="159"/>
      <c r="L65" s="171"/>
      <c r="M65" s="169"/>
      <c r="N65" s="62"/>
      <c r="O65" s="153"/>
      <c r="P65" s="156"/>
      <c r="Q65" s="129"/>
      <c r="R65" s="53"/>
      <c r="S65" s="8"/>
      <c r="T65" s="8"/>
      <c r="U65" s="8"/>
      <c r="V65" s="8"/>
      <c r="W65" s="8"/>
      <c r="X65" s="8"/>
      <c r="Y65" s="8"/>
      <c r="Z65" s="8"/>
    </row>
    <row r="66">
      <c r="A66" s="50"/>
      <c r="B66" s="51"/>
      <c r="C66" s="51"/>
      <c r="D66" s="23"/>
      <c r="E66" s="54"/>
      <c r="F66" s="54"/>
      <c r="G66" s="55"/>
      <c r="H66" s="56"/>
      <c r="I66" s="167"/>
      <c r="J66" s="89"/>
      <c r="K66" s="159"/>
      <c r="L66" s="171"/>
      <c r="M66" s="169"/>
      <c r="N66" s="74"/>
      <c r="O66" s="153"/>
      <c r="P66" s="156"/>
      <c r="Q66" s="129"/>
      <c r="R66" s="172"/>
      <c r="S66" s="8"/>
      <c r="T66" s="8"/>
      <c r="U66" s="8"/>
      <c r="V66" s="8"/>
      <c r="W66" s="8"/>
      <c r="X66" s="8"/>
      <c r="Y66" s="8"/>
      <c r="Z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5"/>
      <c r="L67" s="161"/>
      <c r="M67" s="169"/>
      <c r="N67" s="62"/>
      <c r="O67" s="153"/>
      <c r="P67" s="156"/>
      <c r="Q67" s="129"/>
      <c r="R67" s="53"/>
      <c r="S67" s="8"/>
      <c r="T67" s="8"/>
      <c r="U67" s="8"/>
      <c r="V67" s="8"/>
      <c r="W67" s="8"/>
      <c r="X67" s="8"/>
      <c r="Y67" s="8"/>
      <c r="Z67" s="8"/>
    </row>
    <row r="68">
      <c r="A68" s="50"/>
      <c r="B68" s="51"/>
      <c r="C68" s="51"/>
      <c r="D68" s="23"/>
      <c r="E68" s="54"/>
      <c r="F68" s="54"/>
      <c r="G68" s="55"/>
      <c r="H68" s="56"/>
      <c r="I68" s="168"/>
      <c r="J68" s="89"/>
      <c r="K68" s="159"/>
      <c r="L68" s="166"/>
      <c r="M68" s="160"/>
      <c r="N68" s="74"/>
      <c r="O68" s="153"/>
      <c r="P68" s="156"/>
      <c r="Q68" s="129"/>
      <c r="R68" s="53"/>
      <c r="S68" s="8"/>
      <c r="T68" s="8"/>
      <c r="U68" s="8"/>
      <c r="V68" s="8"/>
      <c r="W68" s="8"/>
      <c r="X68" s="8"/>
      <c r="Y68" s="8"/>
      <c r="Z68" s="8"/>
    </row>
    <row r="69">
      <c r="A69" s="50"/>
      <c r="B69" s="51"/>
      <c r="C69" s="51"/>
      <c r="D69" s="23"/>
      <c r="E69" s="54"/>
      <c r="F69" s="54"/>
      <c r="G69" s="55"/>
      <c r="H69" s="56"/>
      <c r="I69" s="167"/>
      <c r="J69" s="89"/>
      <c r="K69" s="159"/>
      <c r="L69" s="150"/>
      <c r="M69" s="173"/>
      <c r="N69" s="74"/>
      <c r="O69" s="153"/>
      <c r="P69" s="156"/>
      <c r="Q69" s="129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9"/>
      <c r="K70" s="155"/>
      <c r="L70" s="161"/>
      <c r="M70" s="169"/>
      <c r="N70" s="62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9"/>
      <c r="K71" s="159"/>
      <c r="L71" s="161"/>
      <c r="M71" s="169"/>
      <c r="N71" s="74"/>
      <c r="O71" s="153"/>
      <c r="P71" s="156"/>
      <c r="Q71" s="129"/>
      <c r="R71" s="53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9"/>
      <c r="K72" s="178"/>
      <c r="L72" s="161"/>
      <c r="M72" s="169"/>
      <c r="N72" s="74"/>
      <c r="O72" s="153"/>
      <c r="P72" s="156"/>
      <c r="Q72" s="129"/>
      <c r="R72" s="66"/>
      <c r="S72" s="8"/>
      <c r="T72" s="8"/>
      <c r="U72" s="8"/>
      <c r="V72" s="8"/>
      <c r="W72" s="8"/>
      <c r="X72" s="8"/>
      <c r="Y72" s="8"/>
      <c r="Z72" s="8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9"/>
      <c r="L73" s="161"/>
      <c r="M73" s="169"/>
      <c r="N73" s="74"/>
      <c r="O73" s="153"/>
      <c r="P73" s="15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4"/>
      <c r="O74" s="185"/>
      <c r="P74" s="186"/>
      <c r="Q74" s="129"/>
      <c r="R74" s="53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9"/>
      <c r="K75" s="182"/>
      <c r="L75" s="183"/>
      <c r="M75" s="188"/>
      <c r="N75" s="143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87"/>
      <c r="D76" s="174"/>
      <c r="E76" s="176"/>
      <c r="F76" s="54"/>
      <c r="G76" s="54"/>
      <c r="H76" s="56"/>
      <c r="I76" s="181"/>
      <c r="J76" s="89"/>
      <c r="K76" s="189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8"/>
      <c r="T79" s="8"/>
      <c r="U79" s="8"/>
      <c r="V79" s="8"/>
      <c r="W79" s="8"/>
      <c r="X79" s="8"/>
      <c r="Y79" s="8"/>
      <c r="Z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6286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2489.5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49.79</v>
      </c>
      <c r="J99" s="231">
        <f>SUM(J7:J95)</f>
        <v>744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SUM(J99*1%)</f>
        <v>7.44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2370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38" t="s">
        <v>30</v>
      </c>
      <c r="F102" s="292">
        <f>SUM(N37)</f>
        <v>147</v>
      </c>
      <c r="G102" s="3"/>
      <c r="H102" s="1"/>
      <c r="I102" s="8"/>
      <c r="J102" s="8"/>
      <c r="K102" s="87">
        <f>SUM(K101*2%)</f>
        <v>47.4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12110.5</v>
      </c>
      <c r="G103" s="3"/>
      <c r="H103" s="1"/>
      <c r="I103" s="8"/>
      <c r="J103" s="8"/>
      <c r="K103" s="18"/>
      <c r="L103" s="180">
        <f>SUM(L7:L95)</f>
        <v>494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>
        <f>SUM(L103*1%)</f>
        <v>4.94</v>
      </c>
      <c r="M104" s="180">
        <f>SUM(M7:M95)</f>
        <v>3046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SUM(M104*2%)</f>
        <v>60.92</v>
      </c>
      <c r="N105" s="180">
        <f>SUM(N7:N95)</f>
        <v>1273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6" t="s">
        <v>35</v>
      </c>
      <c r="F106" s="247">
        <f>SUM(K30,O32,J40,I51)</f>
        <v>774</v>
      </c>
      <c r="G106" s="264">
        <v>0.0</v>
      </c>
      <c r="H106" s="1"/>
      <c r="I106" s="8"/>
      <c r="J106" s="8"/>
      <c r="K106" s="1"/>
      <c r="L106" s="1"/>
      <c r="M106" s="8"/>
      <c r="N106" s="180">
        <f>SUM(N105*1%)</f>
        <v>12.73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49" t="s">
        <v>36</v>
      </c>
      <c r="F107" s="294">
        <f>SUM(M33,N37,M38,L39,N41,K47)</f>
        <v>1382</v>
      </c>
      <c r="G107" s="293">
        <f>SUM(N37)</f>
        <v>147</v>
      </c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2"/>
      <c r="C108" s="17"/>
      <c r="D108" s="1"/>
      <c r="E108" s="252" t="s">
        <v>38</v>
      </c>
      <c r="F108" s="294">
        <f>SUM(K7,I8,Q9,K10,I11,Q12,N13,Q14,N15,I16,I17,J19,I21,K22,M23,N24,I26,L27,M28,Q29,K34,N36,M42,L43,P44,M45,M48,I49,K50)</f>
        <v>7763.5</v>
      </c>
      <c r="G108" s="295"/>
      <c r="H108" s="1"/>
      <c r="I108" s="8"/>
      <c r="J108" s="8"/>
      <c r="K108" s="1"/>
      <c r="L108" s="1"/>
      <c r="M108" s="8"/>
      <c r="N108" s="18"/>
      <c r="O108" s="180">
        <f>SUM(O7:O95)</f>
        <v>100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2</v>
      </c>
      <c r="P109" s="180">
        <f>SUM(P7:P95)</f>
        <v>200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4</v>
      </c>
      <c r="Q110" s="254">
        <f>SUM(Q7:Q95)</f>
        <v>1394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27.88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263" t="s">
        <v>1</v>
      </c>
      <c r="F3" s="19"/>
      <c r="G3" s="3"/>
      <c r="H3" s="4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1" t="s">
        <v>2</v>
      </c>
      <c r="T4" s="22">
        <f>SUM(F102)</f>
        <v>6500</v>
      </c>
      <c r="U4" s="8"/>
      <c r="V4" s="8"/>
      <c r="W4" s="8"/>
      <c r="X4" s="8"/>
      <c r="Y4" s="8"/>
      <c r="Z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9" t="s">
        <v>23</v>
      </c>
      <c r="U6" s="8"/>
      <c r="V6" s="8"/>
      <c r="W6" s="8"/>
      <c r="X6" s="8"/>
      <c r="Y6" s="8"/>
      <c r="Z6" s="8"/>
    </row>
    <row r="7">
      <c r="A7" s="55" t="s">
        <v>47</v>
      </c>
      <c r="B7" s="51"/>
      <c r="C7" s="69" t="s">
        <v>2747</v>
      </c>
      <c r="D7" s="53" t="s">
        <v>28</v>
      </c>
      <c r="E7" s="54" t="s">
        <v>2748</v>
      </c>
      <c r="F7" s="264" t="s">
        <v>2749</v>
      </c>
      <c r="G7" s="55" t="s">
        <v>2750</v>
      </c>
      <c r="H7" s="50" t="s">
        <v>61</v>
      </c>
      <c r="I7" s="57">
        <v>147.0</v>
      </c>
      <c r="J7" s="58"/>
      <c r="K7" s="72"/>
      <c r="L7" s="60"/>
      <c r="M7" s="61"/>
      <c r="N7" s="62"/>
      <c r="O7" s="63"/>
      <c r="P7" s="64"/>
      <c r="Q7" s="65"/>
      <c r="R7" s="53">
        <v>50.0</v>
      </c>
      <c r="S7" s="67" t="s">
        <v>24</v>
      </c>
      <c r="T7" s="68">
        <f>SUM(I7:I86)</f>
        <v>1792</v>
      </c>
      <c r="U7" s="8"/>
      <c r="V7" s="8"/>
      <c r="W7" s="8"/>
      <c r="X7" s="8"/>
      <c r="Y7" s="8"/>
      <c r="Z7" s="8"/>
    </row>
    <row r="8">
      <c r="A8" s="55" t="s">
        <v>47</v>
      </c>
      <c r="B8" s="51"/>
      <c r="C8" s="69" t="s">
        <v>2751</v>
      </c>
      <c r="D8" s="53" t="s">
        <v>54</v>
      </c>
      <c r="E8" s="70" t="s">
        <v>2752</v>
      </c>
      <c r="F8" s="319" t="s">
        <v>2753</v>
      </c>
      <c r="G8" s="55" t="s">
        <v>2754</v>
      </c>
      <c r="H8" s="50" t="s">
        <v>38</v>
      </c>
      <c r="I8" s="71">
        <v>294.0</v>
      </c>
      <c r="J8" s="58"/>
      <c r="K8" s="72"/>
      <c r="L8" s="73"/>
      <c r="M8" s="61"/>
      <c r="N8" s="74"/>
      <c r="O8" s="75"/>
      <c r="P8" s="76"/>
      <c r="Q8" s="77"/>
      <c r="R8" s="53">
        <v>100.0</v>
      </c>
      <c r="S8" s="39" t="s">
        <v>13</v>
      </c>
      <c r="T8" s="68">
        <f>SUM(J7:J86)</f>
        <v>1379</v>
      </c>
      <c r="U8" s="8"/>
      <c r="V8" s="8"/>
      <c r="W8" s="8"/>
      <c r="X8" s="8"/>
      <c r="Y8" s="8"/>
      <c r="Z8" s="8"/>
    </row>
    <row r="9">
      <c r="A9" s="55" t="s">
        <v>47</v>
      </c>
      <c r="B9" s="78"/>
      <c r="C9" s="69" t="s">
        <v>2755</v>
      </c>
      <c r="D9" s="53" t="s">
        <v>49</v>
      </c>
      <c r="E9" s="70" t="s">
        <v>2756</v>
      </c>
      <c r="F9" s="264" t="s">
        <v>2757</v>
      </c>
      <c r="G9" s="55" t="s">
        <v>2758</v>
      </c>
      <c r="H9" s="50" t="s">
        <v>38</v>
      </c>
      <c r="I9" s="71">
        <v>147.0</v>
      </c>
      <c r="J9" s="79"/>
      <c r="K9" s="72"/>
      <c r="L9" s="80"/>
      <c r="M9" s="61"/>
      <c r="N9" s="74"/>
      <c r="O9" s="75"/>
      <c r="P9" s="76"/>
      <c r="Q9" s="93"/>
      <c r="R9" s="53">
        <v>50.0</v>
      </c>
      <c r="S9" s="81" t="s">
        <v>14</v>
      </c>
      <c r="T9" s="82">
        <f>SUM(K7:K86)</f>
        <v>868</v>
      </c>
      <c r="U9" s="8"/>
      <c r="V9" s="8"/>
      <c r="W9" s="8"/>
      <c r="X9" s="8"/>
      <c r="Y9" s="8"/>
      <c r="Z9" s="8"/>
    </row>
    <row r="10">
      <c r="A10" s="55" t="s">
        <v>47</v>
      </c>
      <c r="B10" s="51"/>
      <c r="C10" s="83" t="s">
        <v>2759</v>
      </c>
      <c r="D10" s="53" t="s">
        <v>49</v>
      </c>
      <c r="E10" s="70" t="s">
        <v>2760</v>
      </c>
      <c r="F10" s="264" t="s">
        <v>2761</v>
      </c>
      <c r="G10" s="55" t="s">
        <v>2762</v>
      </c>
      <c r="H10" s="50" t="s">
        <v>38</v>
      </c>
      <c r="I10" s="71">
        <v>147.0</v>
      </c>
      <c r="J10" s="58"/>
      <c r="K10" s="72"/>
      <c r="L10" s="80"/>
      <c r="M10" s="61"/>
      <c r="N10" s="84"/>
      <c r="O10" s="85"/>
      <c r="P10" s="76"/>
      <c r="Q10" s="65"/>
      <c r="R10" s="53">
        <v>50.0</v>
      </c>
      <c r="S10" s="86" t="s">
        <v>25</v>
      </c>
      <c r="T10" s="82">
        <f>SUM(L7:L86)</f>
        <v>0</v>
      </c>
      <c r="U10" s="8"/>
      <c r="V10" s="8"/>
      <c r="W10" s="8"/>
      <c r="X10" s="8"/>
      <c r="Y10" s="8"/>
      <c r="Z10" s="8"/>
    </row>
    <row r="11">
      <c r="A11" s="55" t="s">
        <v>47</v>
      </c>
      <c r="B11" s="51"/>
      <c r="C11" s="87"/>
      <c r="D11" s="53" t="s">
        <v>130</v>
      </c>
      <c r="E11" s="70" t="s">
        <v>2763</v>
      </c>
      <c r="F11" s="267" t="s">
        <v>2764</v>
      </c>
      <c r="G11" s="55" t="s">
        <v>2765</v>
      </c>
      <c r="H11" s="50" t="s">
        <v>38</v>
      </c>
      <c r="I11" s="57"/>
      <c r="J11" s="58">
        <v>127.0</v>
      </c>
      <c r="K11" s="72"/>
      <c r="L11" s="90"/>
      <c r="M11" s="91"/>
      <c r="N11" s="62"/>
      <c r="O11" s="85"/>
      <c r="P11" s="92"/>
      <c r="Q11" s="93"/>
      <c r="R11" s="53">
        <v>50.0</v>
      </c>
      <c r="S11" s="42" t="s">
        <v>16</v>
      </c>
      <c r="T11" s="82">
        <f>SUM(M7:M86)</f>
        <v>1088</v>
      </c>
      <c r="U11" s="8"/>
      <c r="V11" s="8"/>
      <c r="W11" s="8"/>
      <c r="X11" s="8"/>
      <c r="Y11" s="8"/>
      <c r="Z11" s="8"/>
    </row>
    <row r="12">
      <c r="A12" s="55" t="s">
        <v>41</v>
      </c>
      <c r="B12" s="78"/>
      <c r="C12" s="83" t="s">
        <v>266</v>
      </c>
      <c r="D12" s="53" t="s">
        <v>344</v>
      </c>
      <c r="E12" s="70" t="s">
        <v>2766</v>
      </c>
      <c r="F12" s="264" t="s">
        <v>2767</v>
      </c>
      <c r="G12" s="55" t="s">
        <v>2768</v>
      </c>
      <c r="H12" s="50" t="s">
        <v>97</v>
      </c>
      <c r="I12" s="57"/>
      <c r="J12" s="95"/>
      <c r="K12" s="72">
        <v>147.0</v>
      </c>
      <c r="L12" s="96"/>
      <c r="M12" s="61"/>
      <c r="N12" s="62"/>
      <c r="O12" s="97"/>
      <c r="P12" s="98"/>
      <c r="Q12" s="93"/>
      <c r="R12" s="53">
        <v>50.0</v>
      </c>
      <c r="S12" s="100" t="s">
        <v>17</v>
      </c>
      <c r="T12" s="68">
        <f>SUM(N7:N86)</f>
        <v>1323</v>
      </c>
      <c r="U12" s="8"/>
      <c r="V12" s="8"/>
      <c r="W12" s="8"/>
      <c r="X12" s="8"/>
      <c r="Y12" s="8"/>
      <c r="Z12" s="8"/>
    </row>
    <row r="13" ht="16.5" customHeight="1">
      <c r="A13" s="55" t="s">
        <v>47</v>
      </c>
      <c r="B13" s="78"/>
      <c r="C13" s="69" t="s">
        <v>2769</v>
      </c>
      <c r="D13" s="53" t="s">
        <v>344</v>
      </c>
      <c r="E13" s="70" t="s">
        <v>453</v>
      </c>
      <c r="F13" s="270" t="s">
        <v>2770</v>
      </c>
      <c r="G13" s="55" t="s">
        <v>2771</v>
      </c>
      <c r="H13" s="50" t="s">
        <v>97</v>
      </c>
      <c r="I13" s="71"/>
      <c r="J13" s="58">
        <v>147.0</v>
      </c>
      <c r="K13" s="59"/>
      <c r="L13" s="90"/>
      <c r="M13" s="61"/>
      <c r="N13" s="84"/>
      <c r="O13" s="75"/>
      <c r="P13" s="92"/>
      <c r="Q13" s="99"/>
      <c r="R13" s="53">
        <v>50.0</v>
      </c>
      <c r="S13" s="103"/>
      <c r="T13" s="104"/>
      <c r="U13" s="8"/>
      <c r="V13" s="8"/>
      <c r="W13" s="8"/>
      <c r="X13" s="8"/>
      <c r="Y13" s="8"/>
      <c r="Z13" s="8"/>
    </row>
    <row r="14">
      <c r="A14" s="55" t="s">
        <v>47</v>
      </c>
      <c r="B14" s="51"/>
      <c r="C14" s="83" t="s">
        <v>2772</v>
      </c>
      <c r="D14" s="53" t="s">
        <v>54</v>
      </c>
      <c r="E14" s="70" t="s">
        <v>2773</v>
      </c>
      <c r="F14" s="264" t="s">
        <v>2774</v>
      </c>
      <c r="G14" s="55" t="s">
        <v>2775</v>
      </c>
      <c r="H14" s="50" t="s">
        <v>38</v>
      </c>
      <c r="I14" s="71"/>
      <c r="J14" s="58"/>
      <c r="K14" s="72"/>
      <c r="L14" s="90"/>
      <c r="M14" s="61"/>
      <c r="N14" s="84">
        <v>294.0</v>
      </c>
      <c r="O14" s="85"/>
      <c r="P14" s="105"/>
      <c r="Q14" s="93"/>
      <c r="R14" s="53">
        <v>100.0</v>
      </c>
      <c r="S14" s="8"/>
      <c r="T14" s="8"/>
      <c r="U14" s="8"/>
      <c r="V14" s="8"/>
      <c r="W14" s="8"/>
      <c r="X14" s="8"/>
      <c r="Y14" s="8"/>
      <c r="Z14" s="8"/>
    </row>
    <row r="15">
      <c r="A15" s="55" t="s">
        <v>47</v>
      </c>
      <c r="B15" s="51"/>
      <c r="C15" s="83" t="s">
        <v>2776</v>
      </c>
      <c r="D15" s="53" t="s">
        <v>54</v>
      </c>
      <c r="E15" s="70" t="s">
        <v>2777</v>
      </c>
      <c r="F15" s="264" t="s">
        <v>2777</v>
      </c>
      <c r="G15" s="55" t="s">
        <v>2778</v>
      </c>
      <c r="H15" s="50" t="s">
        <v>38</v>
      </c>
      <c r="I15" s="71"/>
      <c r="J15" s="58"/>
      <c r="K15" s="72"/>
      <c r="L15" s="90"/>
      <c r="M15" s="61"/>
      <c r="N15" s="62">
        <v>294.0</v>
      </c>
      <c r="O15" s="85"/>
      <c r="P15" s="92"/>
      <c r="Q15" s="106"/>
      <c r="R15" s="53">
        <v>100.0</v>
      </c>
      <c r="S15" s="107" t="s">
        <v>26</v>
      </c>
      <c r="U15" s="8"/>
      <c r="V15" s="8"/>
      <c r="W15" s="8"/>
      <c r="X15" s="8"/>
      <c r="Y15" s="8"/>
      <c r="Z15" s="8"/>
    </row>
    <row r="16">
      <c r="A16" s="55" t="s">
        <v>41</v>
      </c>
      <c r="B16" s="51"/>
      <c r="C16" s="83" t="s">
        <v>273</v>
      </c>
      <c r="D16" s="53" t="s">
        <v>54</v>
      </c>
      <c r="E16" s="108"/>
      <c r="F16" s="264" t="s">
        <v>2779</v>
      </c>
      <c r="G16" s="55" t="s">
        <v>2780</v>
      </c>
      <c r="H16" s="50" t="s">
        <v>38</v>
      </c>
      <c r="I16" s="71"/>
      <c r="J16" s="58"/>
      <c r="K16" s="72">
        <v>127.0</v>
      </c>
      <c r="L16" s="90"/>
      <c r="M16" s="109"/>
      <c r="N16" s="62"/>
      <c r="O16" s="85"/>
      <c r="P16" s="92"/>
      <c r="Q16" s="99"/>
      <c r="R16" s="53">
        <v>50.0</v>
      </c>
      <c r="S16" s="110" t="s">
        <v>18</v>
      </c>
      <c r="T16" s="82">
        <f>SUM(O7:O78)</f>
        <v>0</v>
      </c>
      <c r="U16" s="8"/>
      <c r="V16" s="8"/>
      <c r="W16" s="8"/>
      <c r="X16" s="8"/>
      <c r="Y16" s="8"/>
      <c r="Z16" s="8"/>
    </row>
    <row r="17">
      <c r="A17" s="55" t="s">
        <v>47</v>
      </c>
      <c r="B17" s="78"/>
      <c r="C17" s="83" t="s">
        <v>2781</v>
      </c>
      <c r="D17" s="53" t="s">
        <v>49</v>
      </c>
      <c r="E17" s="111" t="s">
        <v>2782</v>
      </c>
      <c r="F17" s="264" t="s">
        <v>2783</v>
      </c>
      <c r="G17" s="55" t="s">
        <v>2784</v>
      </c>
      <c r="H17" s="50" t="s">
        <v>38</v>
      </c>
      <c r="I17" s="71">
        <v>150.0</v>
      </c>
      <c r="J17" s="89"/>
      <c r="K17" s="72"/>
      <c r="L17" s="80"/>
      <c r="M17" s="61"/>
      <c r="N17" s="84"/>
      <c r="O17" s="85"/>
      <c r="P17" s="92"/>
      <c r="Q17" s="93"/>
      <c r="R17" s="53">
        <v>100.0</v>
      </c>
      <c r="S17" s="112" t="s">
        <v>19</v>
      </c>
      <c r="T17" s="82">
        <f>SUM(P7:P86)</f>
        <v>50</v>
      </c>
      <c r="U17" s="8"/>
      <c r="V17" s="8"/>
      <c r="W17" s="8"/>
      <c r="X17" s="8"/>
      <c r="Y17" s="8"/>
      <c r="Z17" s="8"/>
    </row>
    <row r="18">
      <c r="A18" s="55" t="s">
        <v>47</v>
      </c>
      <c r="B18" s="78"/>
      <c r="C18" s="83" t="s">
        <v>2781</v>
      </c>
      <c r="D18" s="53" t="s">
        <v>54</v>
      </c>
      <c r="E18" s="70" t="s">
        <v>2782</v>
      </c>
      <c r="F18" s="264" t="s">
        <v>2785</v>
      </c>
      <c r="G18" s="55" t="s">
        <v>2784</v>
      </c>
      <c r="H18" s="50" t="s">
        <v>38</v>
      </c>
      <c r="I18" s="71">
        <v>150.0</v>
      </c>
      <c r="J18" s="79"/>
      <c r="K18" s="72"/>
      <c r="L18" s="90"/>
      <c r="M18" s="61"/>
      <c r="N18" s="62"/>
      <c r="O18" s="85"/>
      <c r="P18" s="92"/>
      <c r="Q18" s="99"/>
      <c r="R18" s="53">
        <v>100.0</v>
      </c>
      <c r="S18" s="113" t="s">
        <v>20</v>
      </c>
      <c r="T18" s="114">
        <f>SUM(Q7:Q86)</f>
        <v>0</v>
      </c>
      <c r="U18" s="8"/>
      <c r="V18" s="8"/>
      <c r="W18" s="8"/>
      <c r="X18" s="8"/>
      <c r="Y18" s="8"/>
      <c r="Z18" s="8"/>
    </row>
    <row r="19">
      <c r="A19" s="55" t="s">
        <v>41</v>
      </c>
      <c r="B19" s="51"/>
      <c r="C19" s="87"/>
      <c r="D19" s="53" t="s">
        <v>166</v>
      </c>
      <c r="E19" s="70"/>
      <c r="F19" s="267" t="s">
        <v>2786</v>
      </c>
      <c r="G19" s="55" t="s">
        <v>2787</v>
      </c>
      <c r="H19" s="50" t="s">
        <v>97</v>
      </c>
      <c r="I19" s="71"/>
      <c r="J19" s="79"/>
      <c r="K19" s="72"/>
      <c r="L19" s="90"/>
      <c r="M19" s="61">
        <v>294.0</v>
      </c>
      <c r="N19" s="62"/>
      <c r="O19" s="85"/>
      <c r="P19" s="92"/>
      <c r="Q19" s="93"/>
      <c r="R19" s="53">
        <v>50.0</v>
      </c>
      <c r="S19" s="116"/>
      <c r="T19" s="6"/>
      <c r="U19" s="8"/>
      <c r="V19" s="8"/>
      <c r="W19" s="8"/>
      <c r="X19" s="8"/>
      <c r="Y19" s="8"/>
      <c r="Z19" s="8"/>
    </row>
    <row r="20" ht="15.75" customHeight="1">
      <c r="A20" s="55" t="s">
        <v>47</v>
      </c>
      <c r="B20" s="51"/>
      <c r="C20" s="83" t="s">
        <v>2788</v>
      </c>
      <c r="D20" s="53" t="s">
        <v>166</v>
      </c>
      <c r="E20" s="70" t="s">
        <v>1980</v>
      </c>
      <c r="F20" s="264" t="s">
        <v>2789</v>
      </c>
      <c r="G20" s="55" t="s">
        <v>2790</v>
      </c>
      <c r="H20" s="50" t="s">
        <v>97</v>
      </c>
      <c r="I20" s="71"/>
      <c r="J20" s="58"/>
      <c r="K20" s="117"/>
      <c r="L20" s="90"/>
      <c r="M20" s="61"/>
      <c r="N20" s="62">
        <v>294.0</v>
      </c>
      <c r="O20" s="75"/>
      <c r="P20" s="92"/>
      <c r="Q20" s="99"/>
      <c r="R20" s="53">
        <v>100.0</v>
      </c>
      <c r="S20" s="118" t="s">
        <v>2</v>
      </c>
      <c r="T20" s="8"/>
      <c r="U20" s="8"/>
      <c r="V20" s="8"/>
      <c r="W20" s="8"/>
      <c r="X20" s="8"/>
      <c r="Y20" s="8"/>
      <c r="Z20" s="8"/>
    </row>
    <row r="21">
      <c r="A21" s="55" t="s">
        <v>41</v>
      </c>
      <c r="B21" s="51"/>
      <c r="C21" s="83" t="s">
        <v>307</v>
      </c>
      <c r="D21" s="53" t="s">
        <v>28</v>
      </c>
      <c r="E21" s="111"/>
      <c r="F21" s="264" t="s">
        <v>2791</v>
      </c>
      <c r="G21" s="55" t="s">
        <v>2742</v>
      </c>
      <c r="H21" s="50" t="s">
        <v>38</v>
      </c>
      <c r="I21" s="71"/>
      <c r="J21" s="58"/>
      <c r="K21" s="117">
        <v>147.0</v>
      </c>
      <c r="L21" s="90"/>
      <c r="M21" s="61"/>
      <c r="N21" s="62"/>
      <c r="O21" s="85"/>
      <c r="P21" s="92"/>
      <c r="Q21" s="99"/>
      <c r="R21" s="53">
        <v>50.0</v>
      </c>
      <c r="S21" s="119">
        <f>SUM(F102)</f>
        <v>6500</v>
      </c>
      <c r="T21" s="8"/>
      <c r="U21" s="8"/>
      <c r="V21" s="8"/>
      <c r="W21" s="8"/>
      <c r="X21" s="8"/>
      <c r="Y21" s="8"/>
      <c r="Z21" s="8"/>
    </row>
    <row r="22">
      <c r="A22" s="55" t="s">
        <v>47</v>
      </c>
      <c r="B22" s="51"/>
      <c r="C22" s="83" t="s">
        <v>2792</v>
      </c>
      <c r="D22" s="53" t="s">
        <v>49</v>
      </c>
      <c r="E22" s="70" t="s">
        <v>2793</v>
      </c>
      <c r="F22" s="264" t="s">
        <v>2794</v>
      </c>
      <c r="G22" s="55" t="s">
        <v>2795</v>
      </c>
      <c r="H22" s="50" t="s">
        <v>38</v>
      </c>
      <c r="I22" s="71"/>
      <c r="J22" s="58">
        <v>294.0</v>
      </c>
      <c r="K22" s="72"/>
      <c r="L22" s="120"/>
      <c r="M22" s="61"/>
      <c r="N22" s="62"/>
      <c r="O22" s="85"/>
      <c r="P22" s="92"/>
      <c r="Q22" s="99"/>
      <c r="R22" s="53">
        <v>100.0</v>
      </c>
      <c r="S22" s="8"/>
      <c r="T22" s="8"/>
      <c r="U22" s="8"/>
      <c r="V22" s="8"/>
      <c r="W22" s="8"/>
      <c r="X22" s="8"/>
      <c r="Y22" s="8"/>
      <c r="Z22" s="8"/>
    </row>
    <row r="23">
      <c r="A23" s="55" t="s">
        <v>47</v>
      </c>
      <c r="B23" s="51"/>
      <c r="C23" s="83"/>
      <c r="D23" s="53" t="s">
        <v>49</v>
      </c>
      <c r="E23" s="70" t="s">
        <v>2796</v>
      </c>
      <c r="F23" s="267" t="s">
        <v>2797</v>
      </c>
      <c r="G23" s="55" t="s">
        <v>2798</v>
      </c>
      <c r="H23" s="50" t="s">
        <v>38</v>
      </c>
      <c r="I23" s="71"/>
      <c r="J23" s="58"/>
      <c r="K23" s="72"/>
      <c r="L23" s="120"/>
      <c r="M23" s="61"/>
      <c r="N23" s="62">
        <v>147.0</v>
      </c>
      <c r="O23" s="85"/>
      <c r="P23" s="92"/>
      <c r="Q23" s="99"/>
      <c r="R23" s="53">
        <v>50.0</v>
      </c>
      <c r="S23" s="8"/>
      <c r="T23" s="8"/>
      <c r="U23" s="8"/>
      <c r="V23" s="8"/>
      <c r="W23" s="8"/>
      <c r="X23" s="8"/>
      <c r="Y23" s="8"/>
      <c r="Z23" s="8"/>
    </row>
    <row r="24">
      <c r="A24" s="55" t="s">
        <v>47</v>
      </c>
      <c r="B24" s="51"/>
      <c r="C24" s="83" t="s">
        <v>2799</v>
      </c>
      <c r="D24" s="53" t="s">
        <v>130</v>
      </c>
      <c r="E24" s="70"/>
      <c r="F24" s="264" t="s">
        <v>2800</v>
      </c>
      <c r="G24" s="55" t="s">
        <v>2801</v>
      </c>
      <c r="H24" s="50" t="s">
        <v>38</v>
      </c>
      <c r="I24" s="71">
        <v>240.0</v>
      </c>
      <c r="J24" s="58"/>
      <c r="K24" s="72"/>
      <c r="L24" s="80"/>
      <c r="M24" s="61"/>
      <c r="N24" s="62"/>
      <c r="O24" s="121"/>
      <c r="P24" s="92"/>
      <c r="Q24" s="93"/>
      <c r="R24" s="269">
        <v>240.0</v>
      </c>
      <c r="S24" s="8"/>
      <c r="T24" s="8"/>
      <c r="U24" s="8"/>
      <c r="V24" s="8"/>
      <c r="W24" s="8"/>
      <c r="X24" s="8"/>
      <c r="Y24" s="8"/>
      <c r="Z24" s="8"/>
    </row>
    <row r="25">
      <c r="A25" s="55" t="s">
        <v>47</v>
      </c>
      <c r="B25" s="51"/>
      <c r="C25" s="83" t="s">
        <v>2802</v>
      </c>
      <c r="D25" s="53" t="s">
        <v>28</v>
      </c>
      <c r="E25" s="70"/>
      <c r="F25" s="264" t="s">
        <v>2803</v>
      </c>
      <c r="G25" s="55" t="s">
        <v>2801</v>
      </c>
      <c r="H25" s="50" t="s">
        <v>38</v>
      </c>
      <c r="I25" s="71">
        <v>120.0</v>
      </c>
      <c r="J25" s="58"/>
      <c r="K25" s="72"/>
      <c r="L25" s="90"/>
      <c r="M25" s="122"/>
      <c r="N25" s="62"/>
      <c r="O25" s="75"/>
      <c r="P25" s="92"/>
      <c r="Q25" s="123"/>
      <c r="R25" s="269">
        <v>120.0</v>
      </c>
      <c r="S25" s="3"/>
      <c r="T25" s="8"/>
      <c r="U25" s="8"/>
      <c r="V25" s="8"/>
      <c r="W25" s="8"/>
      <c r="X25" s="8"/>
      <c r="Y25" s="8"/>
      <c r="Z25" s="8"/>
    </row>
    <row r="26">
      <c r="A26" s="55" t="s">
        <v>47</v>
      </c>
      <c r="B26" s="51"/>
      <c r="C26" s="132" t="s">
        <v>2804</v>
      </c>
      <c r="D26" s="53" t="s">
        <v>28</v>
      </c>
      <c r="E26" s="70"/>
      <c r="F26" s="264" t="s">
        <v>2805</v>
      </c>
      <c r="G26" s="55" t="s">
        <v>2806</v>
      </c>
      <c r="H26" s="50" t="s">
        <v>61</v>
      </c>
      <c r="I26" s="71">
        <v>397.0</v>
      </c>
      <c r="J26" s="79"/>
      <c r="K26" s="59"/>
      <c r="L26" s="90"/>
      <c r="M26" s="125"/>
      <c r="N26" s="62"/>
      <c r="O26" s="85"/>
      <c r="P26" s="105"/>
      <c r="Q26" s="93"/>
      <c r="R26" s="53">
        <v>198.5</v>
      </c>
      <c r="S26" s="8"/>
      <c r="T26" s="8"/>
      <c r="U26" s="8"/>
      <c r="V26" s="8"/>
      <c r="W26" s="8"/>
      <c r="X26" s="8"/>
      <c r="Y26" s="8"/>
      <c r="Z26" s="8"/>
    </row>
    <row r="27">
      <c r="A27" s="55" t="s">
        <v>47</v>
      </c>
      <c r="B27" s="78"/>
      <c r="C27" s="83" t="s">
        <v>2807</v>
      </c>
      <c r="D27" s="53" t="s">
        <v>28</v>
      </c>
      <c r="E27" s="70" t="s">
        <v>2808</v>
      </c>
      <c r="F27" s="264" t="s">
        <v>2809</v>
      </c>
      <c r="G27" s="55" t="s">
        <v>2810</v>
      </c>
      <c r="H27" s="50" t="s">
        <v>61</v>
      </c>
      <c r="I27" s="57"/>
      <c r="J27" s="58">
        <v>147.0</v>
      </c>
      <c r="K27" s="126"/>
      <c r="L27" s="80"/>
      <c r="M27" s="61"/>
      <c r="N27" s="74"/>
      <c r="O27" s="85"/>
      <c r="P27" s="105"/>
      <c r="Q27" s="93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5" t="s">
        <v>47</v>
      </c>
      <c r="B28" s="78"/>
      <c r="C28" s="83" t="s">
        <v>2811</v>
      </c>
      <c r="D28" s="53" t="s">
        <v>67</v>
      </c>
      <c r="E28" s="70" t="s">
        <v>278</v>
      </c>
      <c r="F28" s="264" t="s">
        <v>2812</v>
      </c>
      <c r="G28" s="55" t="s">
        <v>2813</v>
      </c>
      <c r="H28" s="50" t="s">
        <v>61</v>
      </c>
      <c r="I28" s="127"/>
      <c r="J28" s="58">
        <v>370.0</v>
      </c>
      <c r="K28" s="117"/>
      <c r="L28" s="90"/>
      <c r="M28" s="61"/>
      <c r="N28" s="62"/>
      <c r="O28" s="85"/>
      <c r="P28" s="105"/>
      <c r="Q28" s="128"/>
      <c r="R28" s="53">
        <v>100.0</v>
      </c>
      <c r="S28" s="8"/>
      <c r="T28" s="8"/>
      <c r="U28" s="8"/>
      <c r="V28" s="8"/>
      <c r="W28" s="8"/>
      <c r="X28" s="8"/>
      <c r="Y28" s="8"/>
      <c r="Z28" s="8"/>
    </row>
    <row r="29">
      <c r="A29" s="55" t="s">
        <v>47</v>
      </c>
      <c r="B29" s="78"/>
      <c r="C29" s="83" t="s">
        <v>2814</v>
      </c>
      <c r="D29" s="53" t="s">
        <v>344</v>
      </c>
      <c r="E29" s="70" t="s">
        <v>89</v>
      </c>
      <c r="F29" s="264" t="s">
        <v>2815</v>
      </c>
      <c r="G29" s="55" t="s">
        <v>2816</v>
      </c>
      <c r="H29" s="50" t="s">
        <v>97</v>
      </c>
      <c r="I29" s="127"/>
      <c r="J29" s="58">
        <v>294.0</v>
      </c>
      <c r="K29" s="72"/>
      <c r="L29" s="120"/>
      <c r="M29" s="61"/>
      <c r="N29" s="62"/>
      <c r="O29" s="75"/>
      <c r="P29" s="92"/>
      <c r="Q29" s="129"/>
      <c r="R29" s="53">
        <v>100.0</v>
      </c>
      <c r="S29" s="8"/>
      <c r="T29" s="8"/>
      <c r="U29" s="8"/>
      <c r="V29" s="8"/>
      <c r="W29" s="8"/>
      <c r="X29" s="8"/>
      <c r="Y29" s="8"/>
      <c r="Z29" s="8"/>
    </row>
    <row r="30">
      <c r="A30" s="55" t="s">
        <v>41</v>
      </c>
      <c r="B30" s="78"/>
      <c r="C30" s="69" t="s">
        <v>314</v>
      </c>
      <c r="D30" s="53" t="s">
        <v>2817</v>
      </c>
      <c r="E30" s="70"/>
      <c r="F30" s="264" t="s">
        <v>2818</v>
      </c>
      <c r="G30" s="55" t="s">
        <v>2819</v>
      </c>
      <c r="H30" s="50" t="s">
        <v>97</v>
      </c>
      <c r="I30" s="71"/>
      <c r="J30" s="58"/>
      <c r="K30" s="72"/>
      <c r="L30" s="90"/>
      <c r="M30" s="122">
        <v>500.0</v>
      </c>
      <c r="N30" s="62"/>
      <c r="O30" s="85"/>
      <c r="P30" s="92"/>
      <c r="Q30" s="129"/>
      <c r="R30" s="269">
        <v>500.0</v>
      </c>
      <c r="S30" s="8"/>
      <c r="T30" s="8"/>
      <c r="U30" s="8"/>
      <c r="V30" s="8"/>
      <c r="W30" s="8"/>
      <c r="X30" s="8"/>
      <c r="Y30" s="8"/>
      <c r="Z30" s="8"/>
    </row>
    <row r="31">
      <c r="A31" s="55" t="s">
        <v>41</v>
      </c>
      <c r="B31" s="51"/>
      <c r="C31" s="69" t="s">
        <v>325</v>
      </c>
      <c r="D31" s="53" t="s">
        <v>28</v>
      </c>
      <c r="E31" s="70"/>
      <c r="F31" s="264" t="s">
        <v>2820</v>
      </c>
      <c r="G31" s="55" t="s">
        <v>2821</v>
      </c>
      <c r="H31" s="50" t="s">
        <v>61</v>
      </c>
      <c r="I31" s="71"/>
      <c r="J31" s="79"/>
      <c r="K31" s="72">
        <v>147.0</v>
      </c>
      <c r="L31" s="90"/>
      <c r="M31" s="61"/>
      <c r="N31" s="62"/>
      <c r="O31" s="141"/>
      <c r="P31" s="131"/>
      <c r="Q31" s="129"/>
      <c r="R31" s="53">
        <v>50.0</v>
      </c>
      <c r="S31" s="8"/>
      <c r="T31" s="8"/>
      <c r="U31" s="8"/>
      <c r="V31" s="8"/>
      <c r="W31" s="8"/>
      <c r="X31" s="8"/>
      <c r="Y31" s="8"/>
      <c r="Z31" s="8"/>
    </row>
    <row r="32">
      <c r="A32" s="55" t="s">
        <v>47</v>
      </c>
      <c r="B32" s="132"/>
      <c r="C32" s="69"/>
      <c r="D32" s="53"/>
      <c r="E32" s="70" t="s">
        <v>2822</v>
      </c>
      <c r="F32" s="54" t="s">
        <v>2823</v>
      </c>
      <c r="G32" s="55" t="s">
        <v>2824</v>
      </c>
      <c r="H32" s="56"/>
      <c r="I32" s="71"/>
      <c r="J32" s="58"/>
      <c r="K32" s="72"/>
      <c r="L32" s="80"/>
      <c r="M32" s="61"/>
      <c r="N32" s="84">
        <v>294.0</v>
      </c>
      <c r="O32" s="130"/>
      <c r="P32" s="131"/>
      <c r="Q32" s="129"/>
      <c r="R32" s="53">
        <v>147.0</v>
      </c>
      <c r="S32" s="8"/>
      <c r="T32" s="8"/>
      <c r="U32" s="8"/>
      <c r="V32" s="8"/>
      <c r="W32" s="8"/>
      <c r="X32" s="8"/>
      <c r="Y32" s="8"/>
      <c r="Z32" s="8"/>
    </row>
    <row r="33">
      <c r="A33" s="55" t="s">
        <v>47</v>
      </c>
      <c r="B33" s="51"/>
      <c r="C33" s="69" t="s">
        <v>2825</v>
      </c>
      <c r="D33" s="88"/>
      <c r="E33" s="133"/>
      <c r="F33" s="278" t="s">
        <v>2826</v>
      </c>
      <c r="G33" s="55" t="s">
        <v>2827</v>
      </c>
      <c r="H33" s="50" t="s">
        <v>97</v>
      </c>
      <c r="I33" s="71"/>
      <c r="J33" s="58"/>
      <c r="K33" s="117"/>
      <c r="L33" s="90"/>
      <c r="M33" s="61"/>
      <c r="N33" s="62"/>
      <c r="O33" s="130"/>
      <c r="P33" s="138">
        <v>50.0</v>
      </c>
      <c r="Q33" s="128"/>
      <c r="R33" s="269">
        <v>50.0</v>
      </c>
      <c r="S33" s="8"/>
      <c r="T33" s="8"/>
      <c r="U33" s="8"/>
      <c r="V33" s="8"/>
      <c r="W33" s="8"/>
      <c r="X33" s="8"/>
      <c r="Y33" s="8"/>
      <c r="Z33" s="8"/>
    </row>
    <row r="34">
      <c r="A34" s="55" t="s">
        <v>41</v>
      </c>
      <c r="B34" s="136"/>
      <c r="C34" s="83" t="s">
        <v>335</v>
      </c>
      <c r="D34" s="53" t="s">
        <v>2817</v>
      </c>
      <c r="E34" s="70" t="s">
        <v>1376</v>
      </c>
      <c r="F34" s="264" t="s">
        <v>2828</v>
      </c>
      <c r="G34" s="55" t="s">
        <v>1378</v>
      </c>
      <c r="H34" s="50" t="s">
        <v>97</v>
      </c>
      <c r="I34" s="71"/>
      <c r="J34" s="58"/>
      <c r="K34" s="117">
        <v>300.0</v>
      </c>
      <c r="L34" s="90"/>
      <c r="M34" s="61"/>
      <c r="N34" s="62"/>
      <c r="O34" s="130"/>
      <c r="P34" s="131"/>
      <c r="Q34" s="129"/>
      <c r="R34" s="53">
        <v>150.0</v>
      </c>
      <c r="S34" s="8"/>
      <c r="T34" s="8"/>
      <c r="U34" s="8"/>
      <c r="V34" s="8"/>
      <c r="W34" s="8"/>
      <c r="X34" s="8"/>
      <c r="Y34" s="8"/>
      <c r="Z34" s="8"/>
    </row>
    <row r="35">
      <c r="A35" s="55" t="s">
        <v>41</v>
      </c>
      <c r="B35" s="51"/>
      <c r="C35" s="151" t="s">
        <v>417</v>
      </c>
      <c r="D35" s="53" t="s">
        <v>75</v>
      </c>
      <c r="E35" s="108"/>
      <c r="F35" s="264" t="s">
        <v>2829</v>
      </c>
      <c r="G35" s="55" t="s">
        <v>2830</v>
      </c>
      <c r="H35" s="50" t="s">
        <v>97</v>
      </c>
      <c r="I35" s="71"/>
      <c r="J35" s="58"/>
      <c r="K35" s="117"/>
      <c r="L35" s="90"/>
      <c r="M35" s="61">
        <v>294.0</v>
      </c>
      <c r="N35" s="62"/>
      <c r="O35" s="130"/>
      <c r="P35" s="138"/>
      <c r="Q35" s="129"/>
      <c r="R35" s="53">
        <v>100.0</v>
      </c>
      <c r="S35" s="8"/>
      <c r="T35" s="8"/>
      <c r="U35" s="8"/>
      <c r="V35" s="8"/>
      <c r="W35" s="8"/>
      <c r="X35" s="8"/>
      <c r="Y35" s="8"/>
      <c r="Z35" s="8"/>
    </row>
    <row r="36">
      <c r="A36" s="55"/>
      <c r="B36" s="51"/>
      <c r="C36" s="139"/>
      <c r="D36" s="88"/>
      <c r="E36" s="70"/>
      <c r="F36" s="54"/>
      <c r="G36" s="54"/>
      <c r="H36" s="56"/>
      <c r="I36" s="71"/>
      <c r="J36" s="58"/>
      <c r="K36" s="59"/>
      <c r="L36" s="90"/>
      <c r="M36" s="61"/>
      <c r="N36" s="84"/>
      <c r="O36" s="130"/>
      <c r="P36" s="131"/>
      <c r="Q36" s="129"/>
      <c r="R36" s="53"/>
      <c r="S36" s="8"/>
      <c r="T36" s="8"/>
      <c r="U36" s="8"/>
      <c r="V36" s="8"/>
      <c r="W36" s="8"/>
      <c r="X36" s="8"/>
      <c r="Y36" s="8"/>
      <c r="Z36" s="8"/>
    </row>
    <row r="37">
      <c r="A37" s="55"/>
      <c r="B37" s="78"/>
      <c r="C37" s="139"/>
      <c r="D37" s="88"/>
      <c r="E37" s="70"/>
      <c r="F37" s="54"/>
      <c r="G37" s="54"/>
      <c r="H37" s="56"/>
      <c r="I37" s="57"/>
      <c r="J37" s="58"/>
      <c r="K37" s="72"/>
      <c r="L37" s="90"/>
      <c r="M37" s="61"/>
      <c r="N37" s="62"/>
      <c r="O37" s="130"/>
      <c r="P37" s="131"/>
      <c r="Q37" s="128"/>
      <c r="R37" s="53"/>
      <c r="S37" s="8"/>
      <c r="T37" s="8"/>
      <c r="U37" s="8"/>
      <c r="V37" s="8"/>
      <c r="W37" s="8"/>
      <c r="X37" s="8"/>
      <c r="Y37" s="8"/>
      <c r="Z37" s="8"/>
    </row>
    <row r="38">
      <c r="A38" s="55"/>
      <c r="B38" s="78"/>
      <c r="C38" s="52"/>
      <c r="D38" s="53"/>
      <c r="E38" s="70"/>
      <c r="F38" s="101"/>
      <c r="G38" s="54"/>
      <c r="H38" s="56"/>
      <c r="I38" s="57"/>
      <c r="J38" s="58"/>
      <c r="K38" s="72"/>
      <c r="L38" s="90"/>
      <c r="M38" s="61"/>
      <c r="N38" s="62"/>
      <c r="O38" s="141"/>
      <c r="P38" s="131"/>
      <c r="Q38" s="128"/>
      <c r="R38" s="53"/>
      <c r="S38" s="8"/>
      <c r="T38" s="8"/>
      <c r="U38" s="8"/>
      <c r="V38" s="8"/>
      <c r="W38" s="8"/>
      <c r="X38" s="8"/>
      <c r="Y38" s="8"/>
      <c r="Z38" s="8"/>
    </row>
    <row r="39">
      <c r="A39" s="55"/>
      <c r="B39" s="78"/>
      <c r="C39" s="52"/>
      <c r="D39" s="53"/>
      <c r="E39" s="70"/>
      <c r="F39" s="142"/>
      <c r="G39" s="55"/>
      <c r="H39" s="50"/>
      <c r="I39" s="71"/>
      <c r="J39" s="58"/>
      <c r="K39" s="72"/>
      <c r="L39" s="80"/>
      <c r="M39" s="61"/>
      <c r="N39" s="74"/>
      <c r="O39" s="130"/>
      <c r="P39" s="131"/>
      <c r="Q39" s="128"/>
      <c r="R39" s="53"/>
      <c r="S39" s="8"/>
      <c r="T39" s="8"/>
      <c r="U39" s="8"/>
      <c r="V39" s="8"/>
      <c r="W39" s="8"/>
      <c r="X39" s="8"/>
      <c r="Y39" s="8"/>
      <c r="Z39" s="8"/>
    </row>
    <row r="40">
      <c r="A40" s="55"/>
      <c r="B40" s="51"/>
      <c r="C40" s="69"/>
      <c r="D40" s="53"/>
      <c r="E40" s="70"/>
      <c r="F40" s="54"/>
      <c r="G40" s="55"/>
      <c r="H40" s="56"/>
      <c r="I40" s="71"/>
      <c r="J40" s="58"/>
      <c r="K40" s="72"/>
      <c r="L40" s="90"/>
      <c r="M40" s="61"/>
      <c r="N40" s="84"/>
      <c r="O40" s="130"/>
      <c r="P40" s="131"/>
      <c r="Q40" s="129"/>
      <c r="R40" s="53"/>
      <c r="S40" s="8"/>
      <c r="T40" s="8"/>
      <c r="U40" s="8"/>
      <c r="V40" s="8"/>
      <c r="W40" s="8"/>
      <c r="X40" s="8"/>
      <c r="Y40" s="8"/>
      <c r="Z40" s="8"/>
    </row>
    <row r="41">
      <c r="A41" s="55"/>
      <c r="B41" s="51"/>
      <c r="C41" s="52"/>
      <c r="D41" s="53"/>
      <c r="E41" s="70"/>
      <c r="F41" s="54"/>
      <c r="G41" s="53"/>
      <c r="H41" s="56"/>
      <c r="I41" s="127"/>
      <c r="J41" s="58"/>
      <c r="K41" s="72"/>
      <c r="L41" s="90"/>
      <c r="M41" s="61"/>
      <c r="N41" s="62"/>
      <c r="O41" s="130"/>
      <c r="P41" s="131"/>
      <c r="Q41" s="128"/>
      <c r="R41" s="53"/>
      <c r="S41" s="8"/>
      <c r="T41" s="8"/>
      <c r="U41" s="8"/>
      <c r="V41" s="8"/>
      <c r="W41" s="8"/>
      <c r="X41" s="8"/>
      <c r="Y41" s="8"/>
      <c r="Z41" s="8"/>
    </row>
    <row r="42">
      <c r="A42" s="55"/>
      <c r="B42" s="51"/>
      <c r="C42" s="87"/>
      <c r="D42" s="88"/>
      <c r="E42" s="70"/>
      <c r="F42" s="54"/>
      <c r="G42" s="55"/>
      <c r="H42" s="56"/>
      <c r="I42" s="71"/>
      <c r="J42" s="58"/>
      <c r="K42" s="59"/>
      <c r="L42" s="144"/>
      <c r="M42" s="122"/>
      <c r="N42" s="62"/>
      <c r="O42" s="130"/>
      <c r="P42" s="131"/>
      <c r="Q42" s="129"/>
      <c r="R42" s="53"/>
      <c r="S42" s="8"/>
      <c r="T42" s="8"/>
      <c r="U42" s="8"/>
      <c r="V42" s="8"/>
      <c r="W42" s="8"/>
      <c r="X42" s="8"/>
      <c r="Y42" s="8"/>
      <c r="Z42" s="8"/>
    </row>
    <row r="43">
      <c r="A43" s="55"/>
      <c r="B43" s="51"/>
      <c r="C43" s="52"/>
      <c r="D43" s="53"/>
      <c r="E43" s="70"/>
      <c r="F43" s="54"/>
      <c r="G43" s="55"/>
      <c r="H43" s="56"/>
      <c r="I43" s="71"/>
      <c r="J43" s="89"/>
      <c r="K43" s="72"/>
      <c r="L43" s="145"/>
      <c r="M43" s="61"/>
      <c r="N43" s="62"/>
      <c r="O43" s="130"/>
      <c r="P43" s="138"/>
      <c r="Q43" s="129"/>
      <c r="R43" s="53"/>
      <c r="S43" s="8"/>
      <c r="T43" s="8"/>
      <c r="U43" s="8"/>
      <c r="V43" s="8"/>
      <c r="W43" s="8"/>
      <c r="X43" s="8"/>
      <c r="Y43" s="8"/>
      <c r="Z43" s="8"/>
    </row>
    <row r="44">
      <c r="A44" s="55"/>
      <c r="B44" s="78"/>
      <c r="C44" s="146"/>
      <c r="D44" s="88"/>
      <c r="E44" s="70"/>
      <c r="F44" s="147"/>
      <c r="G44" s="142"/>
      <c r="H44" s="56"/>
      <c r="I44" s="148"/>
      <c r="J44" s="58"/>
      <c r="K44" s="72"/>
      <c r="L44" s="144"/>
      <c r="M44" s="61"/>
      <c r="N44" s="62"/>
      <c r="O44" s="130"/>
      <c r="P44" s="138"/>
      <c r="Q44" s="129"/>
      <c r="R44" s="53"/>
      <c r="S44" s="8"/>
      <c r="T44" s="8"/>
      <c r="U44" s="8"/>
      <c r="V44" s="8"/>
      <c r="W44" s="8"/>
      <c r="X44" s="8"/>
      <c r="Y44" s="8"/>
      <c r="Z44" s="8"/>
    </row>
    <row r="45">
      <c r="A45" s="55"/>
      <c r="B45" s="78"/>
      <c r="C45" s="87"/>
      <c r="D45" s="53"/>
      <c r="E45" s="111"/>
      <c r="F45" s="54"/>
      <c r="G45" s="55"/>
      <c r="H45" s="50"/>
      <c r="I45" s="71"/>
      <c r="J45" s="58"/>
      <c r="K45" s="72"/>
      <c r="L45" s="149"/>
      <c r="M45" s="61"/>
      <c r="N45" s="62"/>
      <c r="O45" s="130"/>
      <c r="P45" s="138"/>
      <c r="Q45" s="99"/>
      <c r="R45" s="53"/>
      <c r="S45" s="8"/>
      <c r="T45" s="8"/>
      <c r="U45" s="8"/>
      <c r="V45" s="8"/>
      <c r="W45" s="8"/>
      <c r="X45" s="8"/>
      <c r="Y45" s="8"/>
      <c r="Z45" s="8"/>
    </row>
    <row r="46">
      <c r="A46" s="55"/>
      <c r="B46" s="51"/>
      <c r="C46" s="83"/>
      <c r="D46" s="88"/>
      <c r="E46" s="111"/>
      <c r="F46" s="54"/>
      <c r="G46" s="55"/>
      <c r="H46" s="50"/>
      <c r="I46" s="57"/>
      <c r="J46" s="58"/>
      <c r="K46" s="72"/>
      <c r="L46" s="150"/>
      <c r="M46" s="125"/>
      <c r="N46" s="62"/>
      <c r="O46" s="141"/>
      <c r="P46" s="131"/>
      <c r="Q46" s="99"/>
      <c r="R46" s="53"/>
      <c r="S46" s="8"/>
      <c r="T46" s="8"/>
      <c r="U46" s="8"/>
      <c r="V46" s="8"/>
      <c r="W46" s="8"/>
      <c r="X46" s="8"/>
      <c r="Y46" s="8"/>
      <c r="Z46" s="8"/>
    </row>
    <row r="47">
      <c r="A47" s="55"/>
      <c r="B47" s="51"/>
      <c r="C47" s="151"/>
      <c r="D47" s="88"/>
      <c r="E47" s="70"/>
      <c r="F47" s="54"/>
      <c r="G47" s="55"/>
      <c r="H47" s="50"/>
      <c r="I47" s="71"/>
      <c r="J47" s="89"/>
      <c r="K47" s="72"/>
      <c r="L47" s="150"/>
      <c r="M47" s="61"/>
      <c r="N47" s="62"/>
      <c r="O47" s="130"/>
      <c r="P47" s="131"/>
      <c r="Q47" s="93"/>
      <c r="R47" s="53"/>
      <c r="S47" s="8"/>
      <c r="T47" s="8"/>
      <c r="U47" s="8"/>
      <c r="V47" s="8"/>
      <c r="W47" s="8"/>
      <c r="X47" s="8"/>
      <c r="Y47" s="8"/>
      <c r="Z47" s="8"/>
    </row>
    <row r="48">
      <c r="A48" s="55"/>
      <c r="B48" s="51"/>
      <c r="C48" s="52"/>
      <c r="D48" s="88"/>
      <c r="E48" s="70"/>
      <c r="F48" s="152"/>
      <c r="G48" s="55"/>
      <c r="H48" s="56"/>
      <c r="I48" s="71"/>
      <c r="J48" s="58"/>
      <c r="K48" s="135"/>
      <c r="L48" s="150"/>
      <c r="M48" s="61"/>
      <c r="N48" s="74"/>
      <c r="O48" s="153"/>
      <c r="P48" s="154"/>
      <c r="Q48" s="99"/>
      <c r="R48" s="53"/>
      <c r="S48" s="8"/>
      <c r="T48" s="8"/>
      <c r="U48" s="8"/>
      <c r="V48" s="8"/>
      <c r="W48" s="8"/>
      <c r="X48" s="8"/>
      <c r="Y48" s="8"/>
      <c r="Z48" s="8"/>
    </row>
    <row r="49">
      <c r="A49" s="55"/>
      <c r="B49" s="78"/>
      <c r="C49" s="52"/>
      <c r="D49" s="88"/>
      <c r="E49" s="108"/>
      <c r="F49" s="54"/>
      <c r="G49" s="54"/>
      <c r="H49" s="56"/>
      <c r="I49" s="71"/>
      <c r="J49" s="58"/>
      <c r="K49" s="155"/>
      <c r="L49" s="150"/>
      <c r="M49" s="61"/>
      <c r="N49" s="62"/>
      <c r="O49" s="153"/>
      <c r="P49" s="156"/>
      <c r="Q49" s="128"/>
      <c r="R49" s="53"/>
      <c r="S49" s="8"/>
      <c r="T49" s="8"/>
      <c r="U49" s="8"/>
      <c r="V49" s="8"/>
      <c r="W49" s="8"/>
      <c r="X49" s="8"/>
      <c r="Y49" s="8"/>
      <c r="Z49" s="8"/>
    </row>
    <row r="50">
      <c r="A50" s="55"/>
      <c r="B50" s="51"/>
      <c r="C50" s="52"/>
      <c r="D50" s="88"/>
      <c r="E50" s="70"/>
      <c r="F50" s="54"/>
      <c r="G50" s="54"/>
      <c r="H50" s="56"/>
      <c r="I50" s="71"/>
      <c r="J50" s="58"/>
      <c r="K50" s="155"/>
      <c r="L50" s="150"/>
      <c r="M50" s="61"/>
      <c r="N50" s="84"/>
      <c r="O50" s="153"/>
      <c r="P50" s="156"/>
      <c r="Q50" s="129"/>
      <c r="R50" s="53"/>
      <c r="S50" s="8"/>
      <c r="T50" s="8"/>
      <c r="U50" s="8"/>
      <c r="V50" s="8"/>
      <c r="W50" s="8"/>
      <c r="X50" s="8"/>
      <c r="Y50" s="8"/>
      <c r="Z50" s="8"/>
    </row>
    <row r="51">
      <c r="A51" s="55"/>
      <c r="B51" s="51"/>
      <c r="C51" s="137"/>
      <c r="D51" s="53"/>
      <c r="E51" s="54"/>
      <c r="F51" s="54"/>
      <c r="G51" s="101"/>
      <c r="H51" s="50"/>
      <c r="I51" s="57"/>
      <c r="J51" s="58"/>
      <c r="K51" s="155"/>
      <c r="L51" s="150"/>
      <c r="M51" s="61"/>
      <c r="N51" s="74"/>
      <c r="O51" s="157"/>
      <c r="P51" s="156"/>
      <c r="Q51" s="129"/>
      <c r="R51" s="53"/>
      <c r="S51" s="8"/>
      <c r="T51" s="8"/>
      <c r="U51" s="8"/>
      <c r="V51" s="8"/>
      <c r="W51" s="8"/>
      <c r="X51" s="8"/>
      <c r="Y51" s="8"/>
      <c r="Z51" s="8"/>
    </row>
    <row r="52">
      <c r="A52" s="55"/>
      <c r="B52" s="51"/>
      <c r="C52" s="158"/>
      <c r="D52" s="88"/>
      <c r="E52" s="70"/>
      <c r="F52" s="54"/>
      <c r="G52" s="55"/>
      <c r="H52" s="56"/>
      <c r="I52" s="57"/>
      <c r="J52" s="58"/>
      <c r="K52" s="159"/>
      <c r="L52" s="150"/>
      <c r="M52" s="160"/>
      <c r="N52" s="74"/>
      <c r="O52" s="153"/>
      <c r="P52" s="156"/>
      <c r="Q52" s="129"/>
      <c r="R52" s="53"/>
      <c r="S52" s="8"/>
      <c r="T52" s="8"/>
      <c r="U52" s="8"/>
      <c r="V52" s="8"/>
      <c r="W52" s="8"/>
      <c r="X52" s="8"/>
      <c r="Y52" s="8"/>
      <c r="Z52" s="8"/>
    </row>
    <row r="53">
      <c r="A53" s="55"/>
      <c r="B53" s="51"/>
      <c r="C53" s="78"/>
      <c r="D53" s="88"/>
      <c r="E53" s="54"/>
      <c r="F53" s="54"/>
      <c r="G53" s="55"/>
      <c r="H53" s="56"/>
      <c r="I53" s="71"/>
      <c r="J53" s="89"/>
      <c r="K53" s="155"/>
      <c r="L53" s="161"/>
      <c r="M53" s="160"/>
      <c r="N53" s="62"/>
      <c r="O53" s="153"/>
      <c r="P53" s="156"/>
      <c r="Q53" s="129"/>
      <c r="R53" s="53"/>
      <c r="S53" s="8"/>
      <c r="T53" s="8"/>
      <c r="U53" s="8"/>
      <c r="V53" s="8"/>
      <c r="W53" s="8"/>
      <c r="X53" s="8"/>
      <c r="Y53" s="8"/>
      <c r="Z53" s="8"/>
    </row>
    <row r="54">
      <c r="A54" s="55"/>
      <c r="B54" s="51"/>
      <c r="C54" s="51"/>
      <c r="D54" s="88"/>
      <c r="E54" s="54"/>
      <c r="F54" s="101"/>
      <c r="G54" s="55"/>
      <c r="H54" s="56"/>
      <c r="I54" s="148"/>
      <c r="J54" s="58"/>
      <c r="K54" s="155"/>
      <c r="L54" s="150"/>
      <c r="M54" s="160"/>
      <c r="N54" s="74"/>
      <c r="O54" s="153"/>
      <c r="P54" s="154"/>
      <c r="Q54" s="129"/>
      <c r="R54" s="53"/>
      <c r="S54" s="8"/>
      <c r="T54" s="8"/>
      <c r="U54" s="8"/>
      <c r="V54" s="8"/>
      <c r="W54" s="8"/>
      <c r="X54" s="8"/>
      <c r="Y54" s="8"/>
      <c r="Z54" s="8"/>
    </row>
    <row r="55">
      <c r="A55" s="55"/>
      <c r="B55" s="51"/>
      <c r="C55" s="51"/>
      <c r="D55" s="53"/>
      <c r="E55" s="163"/>
      <c r="F55" s="54"/>
      <c r="G55" s="55"/>
      <c r="H55" s="56"/>
      <c r="I55" s="71"/>
      <c r="J55" s="164"/>
      <c r="K55" s="155"/>
      <c r="L55" s="161"/>
      <c r="M55" s="160"/>
      <c r="N55" s="62"/>
      <c r="O55" s="157"/>
      <c r="P55" s="156"/>
      <c r="Q55" s="129"/>
      <c r="R55" s="66"/>
      <c r="S55" s="8"/>
      <c r="T55" s="8"/>
      <c r="U55" s="8"/>
      <c r="V55" s="8"/>
      <c r="W55" s="8"/>
      <c r="X55" s="8"/>
      <c r="Y55" s="8"/>
      <c r="Z55" s="8"/>
    </row>
    <row r="56">
      <c r="A56" s="55"/>
      <c r="B56" s="51"/>
      <c r="C56" s="51"/>
      <c r="D56" s="88"/>
      <c r="E56" s="54"/>
      <c r="F56" s="165"/>
      <c r="G56" s="55"/>
      <c r="H56" s="56"/>
      <c r="I56" s="71"/>
      <c r="J56" s="58"/>
      <c r="K56" s="155"/>
      <c r="L56" s="166"/>
      <c r="M56" s="160"/>
      <c r="N56" s="62"/>
      <c r="O56" s="157"/>
      <c r="P56" s="156"/>
      <c r="Q56" s="129"/>
      <c r="R56" s="53"/>
      <c r="S56" s="8"/>
      <c r="T56" s="8"/>
      <c r="U56" s="8"/>
      <c r="V56" s="8"/>
      <c r="W56" s="8"/>
      <c r="X56" s="8"/>
      <c r="Y56" s="8"/>
      <c r="Z56" s="8"/>
    </row>
    <row r="57">
      <c r="A57" s="55"/>
      <c r="B57" s="51"/>
      <c r="C57" s="51"/>
      <c r="D57" s="88"/>
      <c r="E57" s="54"/>
      <c r="F57" s="54"/>
      <c r="G57" s="55"/>
      <c r="H57" s="56"/>
      <c r="I57" s="167"/>
      <c r="J57" s="58"/>
      <c r="K57" s="155"/>
      <c r="L57" s="150"/>
      <c r="M57" s="160"/>
      <c r="N57" s="143"/>
      <c r="O57" s="157"/>
      <c r="P57" s="156"/>
      <c r="Q57" s="129"/>
      <c r="R57" s="53"/>
      <c r="S57" s="8"/>
      <c r="T57" s="8"/>
      <c r="U57" s="8"/>
      <c r="V57" s="8"/>
      <c r="W57" s="8"/>
      <c r="X57" s="8"/>
      <c r="Y57" s="8"/>
      <c r="Z57" s="8"/>
    </row>
    <row r="58">
      <c r="A58" s="50"/>
      <c r="B58" s="51"/>
      <c r="C58" s="51"/>
      <c r="D58" s="23"/>
      <c r="E58" s="54"/>
      <c r="F58" s="54"/>
      <c r="G58" s="55"/>
      <c r="H58" s="56"/>
      <c r="I58" s="168"/>
      <c r="J58" s="58"/>
      <c r="K58" s="155"/>
      <c r="L58" s="161"/>
      <c r="M58" s="169"/>
      <c r="N58" s="143"/>
      <c r="O58" s="157"/>
      <c r="P58" s="156"/>
      <c r="Q58" s="129"/>
      <c r="R58" s="53"/>
      <c r="S58" s="8"/>
      <c r="T58" s="8"/>
      <c r="U58" s="8"/>
      <c r="V58" s="8"/>
      <c r="W58" s="8"/>
      <c r="X58" s="8"/>
      <c r="Y58" s="8"/>
      <c r="Z58" s="8"/>
    </row>
    <row r="59">
      <c r="A59" s="50"/>
      <c r="B59" s="51"/>
      <c r="C59" s="51"/>
      <c r="D59" s="23"/>
      <c r="E59" s="54"/>
      <c r="F59" s="54"/>
      <c r="G59" s="55"/>
      <c r="H59" s="56"/>
      <c r="I59" s="167"/>
      <c r="J59" s="58"/>
      <c r="K59" s="170"/>
      <c r="L59" s="161"/>
      <c r="M59" s="160"/>
      <c r="N59" s="62"/>
      <c r="O59" s="153"/>
      <c r="P59" s="156"/>
      <c r="Q59" s="129"/>
      <c r="R59" s="53"/>
      <c r="S59" s="8"/>
      <c r="T59" s="8"/>
      <c r="U59" s="8"/>
      <c r="V59" s="8"/>
      <c r="W59" s="8"/>
      <c r="X59" s="8"/>
      <c r="Y59" s="8"/>
      <c r="Z59" s="8"/>
    </row>
    <row r="60">
      <c r="A60" s="50"/>
      <c r="B60" s="51"/>
      <c r="C60" s="132"/>
      <c r="D60" s="23"/>
      <c r="E60" s="54"/>
      <c r="F60" s="54"/>
      <c r="G60" s="55"/>
      <c r="H60" s="56"/>
      <c r="I60" s="167"/>
      <c r="J60" s="58"/>
      <c r="K60" s="155"/>
      <c r="L60" s="166"/>
      <c r="M60" s="160"/>
      <c r="N60" s="74"/>
      <c r="O60" s="153"/>
      <c r="P60" s="156"/>
      <c r="Q60" s="129"/>
      <c r="R60" s="53"/>
      <c r="S60" s="8"/>
      <c r="T60" s="8"/>
      <c r="U60" s="8"/>
      <c r="V60" s="8"/>
      <c r="W60" s="8"/>
      <c r="X60" s="8"/>
      <c r="Y60" s="8"/>
      <c r="Z60" s="8"/>
    </row>
    <row r="61">
      <c r="A61" s="50"/>
      <c r="B61" s="78"/>
      <c r="C61" s="51"/>
      <c r="D61" s="23"/>
      <c r="E61" s="54"/>
      <c r="F61" s="54"/>
      <c r="G61" s="55"/>
      <c r="H61" s="56"/>
      <c r="I61" s="167"/>
      <c r="J61" s="58"/>
      <c r="K61" s="155"/>
      <c r="L61" s="161"/>
      <c r="M61" s="160"/>
      <c r="N61" s="74"/>
      <c r="O61" s="153"/>
      <c r="P61" s="156"/>
      <c r="Q61" s="129"/>
      <c r="R61" s="53"/>
      <c r="S61" s="8"/>
      <c r="T61" s="8"/>
      <c r="U61" s="8"/>
      <c r="V61" s="8"/>
      <c r="W61" s="8"/>
      <c r="X61" s="8"/>
      <c r="Y61" s="8"/>
      <c r="Z61" s="8"/>
    </row>
    <row r="62">
      <c r="A62" s="50"/>
      <c r="B62" s="51"/>
      <c r="C62" s="51"/>
      <c r="D62" s="23"/>
      <c r="E62" s="54"/>
      <c r="F62" s="54"/>
      <c r="G62" s="55"/>
      <c r="H62" s="56"/>
      <c r="I62" s="167"/>
      <c r="J62" s="89"/>
      <c r="K62" s="155"/>
      <c r="L62" s="171"/>
      <c r="M62" s="169"/>
      <c r="N62" s="74"/>
      <c r="O62" s="153"/>
      <c r="P62" s="156"/>
      <c r="Q62" s="128"/>
      <c r="R62" s="53"/>
      <c r="S62" s="8"/>
      <c r="T62" s="8"/>
      <c r="U62" s="8"/>
      <c r="V62" s="8"/>
      <c r="W62" s="8"/>
      <c r="X62" s="8"/>
      <c r="Y62" s="8"/>
      <c r="Z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58"/>
      <c r="K63" s="155"/>
      <c r="L63" s="171"/>
      <c r="M63" s="160"/>
      <c r="N63" s="74"/>
      <c r="O63" s="153"/>
      <c r="P63" s="156"/>
      <c r="Q63" s="129"/>
      <c r="R63" s="53"/>
      <c r="S63" s="8"/>
      <c r="T63" s="8"/>
      <c r="U63" s="8"/>
      <c r="V63" s="8"/>
      <c r="W63" s="8"/>
      <c r="X63" s="8"/>
      <c r="Y63" s="8"/>
      <c r="Z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9"/>
      <c r="L64" s="171"/>
      <c r="M64" s="169"/>
      <c r="N64" s="62"/>
      <c r="O64" s="153"/>
      <c r="P64" s="156"/>
      <c r="Q64" s="129"/>
      <c r="R64" s="53"/>
      <c r="S64" s="8"/>
      <c r="T64" s="8"/>
      <c r="U64" s="8"/>
      <c r="V64" s="8"/>
      <c r="W64" s="8"/>
      <c r="X64" s="8"/>
      <c r="Y64" s="8"/>
      <c r="Z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89"/>
      <c r="K65" s="159"/>
      <c r="L65" s="171"/>
      <c r="M65" s="169"/>
      <c r="N65" s="74"/>
      <c r="O65" s="153"/>
      <c r="P65" s="156"/>
      <c r="Q65" s="129"/>
      <c r="R65" s="172"/>
      <c r="S65" s="8"/>
      <c r="T65" s="8"/>
      <c r="U65" s="8"/>
      <c r="V65" s="8"/>
      <c r="W65" s="8"/>
      <c r="X65" s="8"/>
      <c r="Y65" s="8"/>
      <c r="Z65" s="8"/>
    </row>
    <row r="66">
      <c r="A66" s="50"/>
      <c r="B66" s="51"/>
      <c r="C66" s="51"/>
      <c r="D66" s="23"/>
      <c r="E66" s="54"/>
      <c r="F66" s="54"/>
      <c r="G66" s="55"/>
      <c r="H66" s="56"/>
      <c r="I66" s="168"/>
      <c r="J66" s="89"/>
      <c r="K66" s="155"/>
      <c r="L66" s="161"/>
      <c r="M66" s="169"/>
      <c r="N66" s="62"/>
      <c r="O66" s="153"/>
      <c r="P66" s="156"/>
      <c r="Q66" s="129"/>
      <c r="R66" s="53"/>
      <c r="S66" s="8"/>
      <c r="T66" s="8"/>
      <c r="U66" s="8"/>
      <c r="V66" s="8"/>
      <c r="W66" s="8"/>
      <c r="X66" s="8"/>
      <c r="Y66" s="8"/>
      <c r="Z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9"/>
      <c r="L67" s="166"/>
      <c r="M67" s="160"/>
      <c r="N67" s="74"/>
      <c r="O67" s="153"/>
      <c r="P67" s="156"/>
      <c r="Q67" s="129"/>
      <c r="R67" s="53"/>
      <c r="S67" s="8"/>
      <c r="T67" s="8"/>
      <c r="U67" s="8"/>
      <c r="V67" s="8"/>
      <c r="W67" s="8"/>
      <c r="X67" s="8"/>
      <c r="Y67" s="8"/>
      <c r="Z67" s="8"/>
    </row>
    <row r="68">
      <c r="A68" s="50"/>
      <c r="B68" s="51"/>
      <c r="C68" s="51"/>
      <c r="D68" s="23"/>
      <c r="E68" s="54"/>
      <c r="F68" s="54"/>
      <c r="G68" s="55"/>
      <c r="H68" s="56"/>
      <c r="I68" s="167"/>
      <c r="J68" s="89"/>
      <c r="K68" s="159"/>
      <c r="L68" s="150"/>
      <c r="M68" s="173"/>
      <c r="N68" s="74"/>
      <c r="O68" s="153"/>
      <c r="P68" s="156"/>
      <c r="Q68" s="129"/>
      <c r="R68" s="53"/>
      <c r="S68" s="8"/>
      <c r="T68" s="8"/>
      <c r="U68" s="8"/>
      <c r="V68" s="8"/>
      <c r="W68" s="8"/>
      <c r="X68" s="8"/>
      <c r="Y68" s="8"/>
      <c r="Z68" s="8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9"/>
      <c r="K69" s="155"/>
      <c r="L69" s="161"/>
      <c r="M69" s="169"/>
      <c r="N69" s="62"/>
      <c r="O69" s="153"/>
      <c r="P69" s="156"/>
      <c r="Q69" s="129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9"/>
      <c r="K70" s="159"/>
      <c r="L70" s="161"/>
      <c r="M70" s="169"/>
      <c r="N70" s="74"/>
      <c r="O70" s="153"/>
      <c r="P70" s="156"/>
      <c r="Q70" s="129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9"/>
      <c r="K71" s="178"/>
      <c r="L71" s="161"/>
      <c r="M71" s="169"/>
      <c r="N71" s="74"/>
      <c r="O71" s="153"/>
      <c r="P71" s="156"/>
      <c r="Q71" s="129"/>
      <c r="R71" s="66"/>
      <c r="S71" s="8"/>
      <c r="T71" s="8"/>
      <c r="U71" s="8"/>
      <c r="V71" s="8"/>
      <c r="W71" s="8"/>
      <c r="X71" s="8"/>
      <c r="Y71" s="8"/>
      <c r="Z71" s="8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9"/>
      <c r="L72" s="161"/>
      <c r="M72" s="169"/>
      <c r="N72" s="74"/>
      <c r="O72" s="153"/>
      <c r="P72" s="156"/>
      <c r="Q72" s="129"/>
      <c r="R72" s="53"/>
      <c r="S72" s="8"/>
      <c r="T72" s="8"/>
      <c r="U72" s="8"/>
      <c r="V72" s="8"/>
      <c r="W72" s="8"/>
      <c r="X72" s="8"/>
      <c r="Y72" s="8"/>
      <c r="Z72" s="8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4"/>
      <c r="O73" s="185"/>
      <c r="P73" s="186"/>
      <c r="Q73" s="129"/>
      <c r="R73" s="53"/>
      <c r="S73" s="8"/>
      <c r="T73" s="8"/>
      <c r="U73" s="8"/>
      <c r="V73" s="8"/>
      <c r="W73" s="8"/>
      <c r="X73" s="8"/>
      <c r="Y73" s="8"/>
      <c r="Z73" s="8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9"/>
      <c r="K74" s="182"/>
      <c r="L74" s="183"/>
      <c r="M74" s="188"/>
      <c r="N74" s="143"/>
      <c r="O74" s="185"/>
      <c r="P74" s="186"/>
      <c r="Q74" s="129"/>
      <c r="R74" s="172"/>
      <c r="S74" s="8"/>
      <c r="T74" s="8"/>
      <c r="U74" s="8"/>
      <c r="V74" s="8"/>
      <c r="W74" s="8"/>
      <c r="X74" s="8"/>
      <c r="Y74" s="8"/>
      <c r="Z74" s="8"/>
    </row>
    <row r="75">
      <c r="A75" s="50"/>
      <c r="B75" s="179"/>
      <c r="C75" s="87"/>
      <c r="D75" s="174"/>
      <c r="E75" s="176"/>
      <c r="F75" s="54"/>
      <c r="G75" s="54"/>
      <c r="H75" s="56"/>
      <c r="I75" s="181"/>
      <c r="J75" s="89"/>
      <c r="K75" s="189"/>
      <c r="L75" s="183"/>
      <c r="M75" s="188"/>
      <c r="N75" s="74"/>
      <c r="O75" s="185"/>
      <c r="P75" s="186"/>
      <c r="Q75" s="129"/>
      <c r="R75" s="172"/>
      <c r="S75" s="8"/>
      <c r="T75" s="8"/>
      <c r="U75" s="8"/>
      <c r="V75" s="8"/>
      <c r="W75" s="8"/>
      <c r="X75" s="8"/>
      <c r="Y75" s="8"/>
      <c r="Z75" s="8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4"/>
      <c r="O76" s="185"/>
      <c r="P76" s="186"/>
      <c r="Q76" s="129"/>
      <c r="R76" s="172"/>
      <c r="S76" s="8"/>
      <c r="T76" s="8"/>
      <c r="U76" s="8"/>
      <c r="V76" s="8"/>
      <c r="W76" s="8"/>
      <c r="X76" s="8"/>
      <c r="Y76" s="8"/>
      <c r="Z76" s="8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8"/>
      <c r="T77" s="8"/>
      <c r="U77" s="8"/>
      <c r="V77" s="8"/>
      <c r="W77" s="8"/>
      <c r="X77" s="8"/>
      <c r="Y77" s="8"/>
      <c r="Z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70"/>
      <c r="S78" s="8"/>
      <c r="T78" s="8"/>
      <c r="U78" s="8"/>
      <c r="V78" s="8"/>
      <c r="W78" s="8"/>
      <c r="X78" s="8"/>
      <c r="Y78" s="8"/>
      <c r="Z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172"/>
      <c r="S79" s="8"/>
      <c r="T79" s="8"/>
      <c r="U79" s="8"/>
      <c r="V79" s="8"/>
      <c r="W79" s="8"/>
      <c r="X79" s="8"/>
      <c r="Y79" s="8"/>
      <c r="Z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2"/>
      <c r="S80" s="8"/>
      <c r="T80" s="8"/>
      <c r="U80" s="8"/>
      <c r="V80" s="8"/>
      <c r="W80" s="8"/>
      <c r="X80" s="8"/>
      <c r="Y80" s="8"/>
      <c r="Z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8"/>
      <c r="T81" s="8"/>
      <c r="U81" s="8"/>
      <c r="V81" s="8"/>
      <c r="W81" s="8"/>
      <c r="X81" s="8"/>
      <c r="Y81" s="8"/>
      <c r="Z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8"/>
      <c r="T82" s="8"/>
      <c r="U82" s="8"/>
      <c r="V82" s="8"/>
      <c r="W82" s="8"/>
      <c r="X82" s="8"/>
      <c r="Y82" s="8"/>
      <c r="Z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8"/>
      <c r="T83" s="8"/>
      <c r="U83" s="8"/>
      <c r="V83" s="8"/>
      <c r="W83" s="8"/>
      <c r="X83" s="8"/>
      <c r="Y83" s="8"/>
      <c r="Z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8"/>
      <c r="T84" s="8"/>
      <c r="U84" s="8"/>
      <c r="V84" s="8"/>
      <c r="W84" s="8"/>
      <c r="X84" s="8"/>
      <c r="Y84" s="8"/>
      <c r="Z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8"/>
      <c r="T85" s="8"/>
      <c r="U85" s="8"/>
      <c r="V85" s="8"/>
      <c r="W85" s="8"/>
      <c r="X85" s="8"/>
      <c r="Y85" s="8"/>
      <c r="Z85" s="8"/>
    </row>
    <row r="86">
      <c r="A86" s="56"/>
      <c r="B86" s="179"/>
      <c r="C86" s="51"/>
      <c r="D86" s="23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8"/>
      <c r="T86" s="8"/>
      <c r="U86" s="8"/>
      <c r="V86" s="8"/>
      <c r="W86" s="8"/>
      <c r="X86" s="8"/>
      <c r="Y86" s="8"/>
      <c r="Z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8"/>
      <c r="T87" s="8"/>
      <c r="U87" s="8"/>
      <c r="V87" s="8"/>
      <c r="W87" s="8"/>
      <c r="X87" s="8"/>
      <c r="Y87" s="8"/>
      <c r="Z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8"/>
      <c r="T88" s="8"/>
      <c r="U88" s="8"/>
      <c r="V88" s="8"/>
      <c r="W88" s="8"/>
      <c r="X88" s="8"/>
      <c r="Y88" s="8"/>
      <c r="Z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8"/>
      <c r="T89" s="8"/>
      <c r="U89" s="8"/>
      <c r="V89" s="8"/>
      <c r="W89" s="8"/>
      <c r="X89" s="8"/>
      <c r="Y89" s="8"/>
      <c r="Z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8"/>
      <c r="T90" s="8"/>
      <c r="U90" s="8"/>
      <c r="V90" s="8"/>
      <c r="W90" s="8"/>
      <c r="X90" s="8"/>
      <c r="Y90" s="8"/>
      <c r="Z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8"/>
      <c r="T91" s="8"/>
      <c r="U91" s="8"/>
      <c r="V91" s="8"/>
      <c r="W91" s="8"/>
      <c r="X91" s="8"/>
      <c r="Y91" s="8"/>
      <c r="Z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8"/>
      <c r="T92" s="8"/>
      <c r="U92" s="8"/>
      <c r="V92" s="8"/>
      <c r="W92" s="8"/>
      <c r="X92" s="8"/>
      <c r="Y92" s="8"/>
      <c r="Z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8"/>
      <c r="T93" s="8"/>
      <c r="U93" s="8"/>
      <c r="V93" s="8"/>
      <c r="W93" s="8"/>
      <c r="X93" s="8"/>
      <c r="Y93" s="8"/>
      <c r="Z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8"/>
      <c r="T94" s="8"/>
      <c r="U94" s="8"/>
      <c r="V94" s="8"/>
      <c r="W94" s="8"/>
      <c r="X94" s="8"/>
      <c r="Y94" s="8"/>
      <c r="Z94" s="8"/>
    </row>
    <row r="95">
      <c r="A95" s="4"/>
      <c r="B95" s="2"/>
      <c r="C95" s="211"/>
      <c r="D95" s="212"/>
      <c r="E95" s="3"/>
      <c r="F95" s="213"/>
      <c r="G95" s="214"/>
      <c r="H95" s="4"/>
      <c r="I95" s="215"/>
      <c r="O95" s="216"/>
      <c r="P95" s="216"/>
      <c r="Q95" s="217"/>
      <c r="R95" s="218">
        <f>SUM(R7:R94)</f>
        <v>3005.5</v>
      </c>
      <c r="S95" s="8"/>
      <c r="T95" s="8"/>
      <c r="U95" s="8"/>
      <c r="V95" s="8"/>
      <c r="W95" s="8"/>
      <c r="X95" s="8"/>
      <c r="Y95" s="8"/>
      <c r="Z95" s="8"/>
    </row>
    <row r="96">
      <c r="A96" s="4"/>
      <c r="B96" s="2"/>
      <c r="C96" s="219"/>
      <c r="D96" s="220"/>
      <c r="E96" s="3"/>
      <c r="F96" s="221"/>
      <c r="G96" s="222"/>
      <c r="H96" s="1"/>
      <c r="I96" s="223" t="s">
        <v>27</v>
      </c>
      <c r="J96" s="224"/>
      <c r="O96" s="216"/>
      <c r="P96" s="216"/>
      <c r="Q96" s="217"/>
      <c r="R96" s="8"/>
      <c r="S96" s="8"/>
      <c r="T96" s="8"/>
      <c r="U96" s="8"/>
      <c r="V96" s="8"/>
      <c r="W96" s="8"/>
      <c r="X96" s="8"/>
      <c r="Y96" s="8"/>
      <c r="Z96" s="8"/>
    </row>
    <row r="97">
      <c r="A97" s="4"/>
      <c r="B97" s="225"/>
      <c r="C97" s="17"/>
      <c r="D97" s="226"/>
      <c r="E97" s="227"/>
      <c r="F97" s="213"/>
      <c r="G97" s="3"/>
      <c r="H97" s="1"/>
      <c r="I97" s="180">
        <f>SUM(I7:I94)</f>
        <v>1792</v>
      </c>
      <c r="J97" s="228" t="s">
        <v>28</v>
      </c>
      <c r="K97" s="229"/>
      <c r="O97" s="230"/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</row>
    <row r="98">
      <c r="A98" s="1"/>
      <c r="B98" s="2"/>
      <c r="C98" s="17"/>
      <c r="D98" s="1"/>
      <c r="E98" s="3"/>
      <c r="F98" s="213"/>
      <c r="G98" s="3"/>
      <c r="H98" s="1"/>
      <c r="I98" s="180">
        <f>SUM(I97*1%)</f>
        <v>17.92</v>
      </c>
      <c r="J98" s="231">
        <f>SUM(J7:J94)</f>
        <v>1379</v>
      </c>
      <c r="K98" s="232" t="s">
        <v>23</v>
      </c>
      <c r="O98" s="233" t="s">
        <v>11</v>
      </c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2"/>
      <c r="C99" s="17"/>
      <c r="D99" s="1"/>
      <c r="E99" s="3"/>
      <c r="F99" s="3"/>
      <c r="G99" s="3"/>
      <c r="H99" s="1"/>
      <c r="I99" s="234"/>
      <c r="J99" s="87">
        <f>SUM(J98*1%)</f>
        <v>13.79</v>
      </c>
      <c r="K99" s="235" t="s">
        <v>29</v>
      </c>
      <c r="L99" s="236"/>
      <c r="O99" s="216"/>
      <c r="P99" s="216"/>
      <c r="Q99" s="217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2"/>
      <c r="C100" s="17"/>
      <c r="D100" s="1"/>
      <c r="E100" s="3"/>
      <c r="F100" s="3"/>
      <c r="G100" s="3"/>
      <c r="H100" s="1"/>
      <c r="I100" s="8"/>
      <c r="J100" s="234"/>
      <c r="K100" s="231">
        <f>SUM(K7:K94)</f>
        <v>868</v>
      </c>
      <c r="L100" s="236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2"/>
      <c r="C101" s="17"/>
      <c r="D101" s="1"/>
      <c r="E101" s="238" t="s">
        <v>30</v>
      </c>
      <c r="F101" s="274">
        <f>SUM(J11,M19,N23)</f>
        <v>568</v>
      </c>
      <c r="G101" s="3"/>
      <c r="H101" s="1"/>
      <c r="I101" s="8"/>
      <c r="J101" s="8"/>
      <c r="K101" s="87">
        <f>SUM(K100*1%)</f>
        <v>8.68</v>
      </c>
      <c r="L101" s="240" t="s">
        <v>31</v>
      </c>
      <c r="M101" s="215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2"/>
      <c r="C102" s="17"/>
      <c r="D102" s="1"/>
      <c r="E102" s="241" t="s">
        <v>32</v>
      </c>
      <c r="F102" s="242">
        <f>SUM(I97,J98,K100,L102,M103,N104,O107,P108,Q109)</f>
        <v>6500</v>
      </c>
      <c r="G102" s="3"/>
      <c r="H102" s="1"/>
      <c r="I102" s="8"/>
      <c r="J102" s="8"/>
      <c r="K102" s="18"/>
      <c r="L102" s="180">
        <f>SUM(L7:L94)</f>
        <v>0</v>
      </c>
      <c r="M102" s="243" t="s">
        <v>33</v>
      </c>
      <c r="N102" s="244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80">
        <f>SUM(L102*1%)</f>
        <v>0</v>
      </c>
      <c r="M103" s="180">
        <f>SUM(M7:M94)</f>
        <v>1088</v>
      </c>
      <c r="N103" s="245" t="s">
        <v>34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"/>
      <c r="M104" s="180">
        <f>SUM(M103*1%)</f>
        <v>10.88</v>
      </c>
      <c r="N104" s="180">
        <f>SUM(N7:N94)</f>
        <v>1323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2"/>
      <c r="C105" s="17"/>
      <c r="D105" s="1"/>
      <c r="E105" s="246" t="s">
        <v>35</v>
      </c>
      <c r="F105" s="247">
        <f>SUM(I7,I26,J27,J28,K31)</f>
        <v>1208</v>
      </c>
      <c r="G105" s="264">
        <v>0.0</v>
      </c>
      <c r="H105" s="1"/>
      <c r="I105" s="8"/>
      <c r="J105" s="8"/>
      <c r="K105" s="1"/>
      <c r="L105" s="1"/>
      <c r="M105" s="8"/>
      <c r="N105" s="180">
        <f>SUM(N104*1%)</f>
        <v>13.23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2"/>
      <c r="C106" s="17"/>
      <c r="D106" s="1"/>
      <c r="E106" s="249" t="s">
        <v>36</v>
      </c>
      <c r="F106" s="294">
        <f>SUM(K12,J13,M19,N20,J29,M30,K34,M35)</f>
        <v>2270</v>
      </c>
      <c r="G106" s="276">
        <f>SUM(M19)</f>
        <v>294</v>
      </c>
      <c r="H106" s="1"/>
      <c r="I106" s="8"/>
      <c r="J106" s="8"/>
      <c r="K106" s="1"/>
      <c r="L106" s="1"/>
      <c r="M106" s="8"/>
      <c r="N106" s="18"/>
      <c r="O106" s="251" t="s">
        <v>37</v>
      </c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2"/>
      <c r="C107" s="17"/>
      <c r="D107" s="1"/>
      <c r="E107" s="252" t="s">
        <v>38</v>
      </c>
      <c r="F107" s="275">
        <f>SUM(I8,I9,I10,J11,N14,N15,K16,I17,I18,K21,J22,N23,I24,I25)</f>
        <v>2678</v>
      </c>
      <c r="G107" s="276">
        <f>SUM(J11,N23)</f>
        <v>274</v>
      </c>
      <c r="H107" s="1"/>
      <c r="I107" s="8"/>
      <c r="J107" s="8"/>
      <c r="K107" s="1"/>
      <c r="L107" s="1"/>
      <c r="M107" s="8"/>
      <c r="N107" s="18"/>
      <c r="O107" s="180">
        <f>SUM(O7:O94)</f>
        <v>0</v>
      </c>
      <c r="P107" s="253" t="s">
        <v>39</v>
      </c>
      <c r="Q107" s="217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180">
        <f>SUM(O107*2%)</f>
        <v>0</v>
      </c>
      <c r="P108" s="180">
        <f>SUM(P7:P94)</f>
        <v>50</v>
      </c>
      <c r="Q108" s="252" t="s">
        <v>38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180">
        <f>SUM(P108*2%)</f>
        <v>1</v>
      </c>
      <c r="Q109" s="254">
        <f>SUM(Q7:Q94)</f>
        <v>0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180">
        <f>SUM(Q109*2%)</f>
        <v>0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25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5:T15"/>
    <mergeCell ref="I95:N95"/>
    <mergeCell ref="J96:N96"/>
  </mergeCells>
  <dataValidations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  <dataValidation type="list" allowBlank="1" showErrorMessage="1" sqref="D7:D94 D211:D1002">
      <formula1>"Vinicius,Gustavo,Kaua,Wesley,Caio,Julia,Thiago,Daniel,Jonatha,Jhonatas,Otavio,Produtor,David,Caio Ferreira,Kaicky,Pamelah,Caio Alves,Leandro,Willian 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5"/>
    <col customWidth="1" min="20" max="20" width="15.0"/>
    <col customWidth="1" min="21" max="21" width="17.0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3"/>
      <c r="U1" s="8"/>
      <c r="V1" s="8"/>
      <c r="W1" s="8"/>
      <c r="X1" s="8"/>
      <c r="Y1" s="8"/>
      <c r="Z1" s="8"/>
      <c r="AA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13"/>
      <c r="T2" s="3"/>
      <c r="U2" s="8"/>
      <c r="V2" s="8"/>
      <c r="W2" s="8"/>
      <c r="X2" s="8"/>
      <c r="Y2" s="8"/>
      <c r="Z2" s="8"/>
      <c r="AA2" s="8"/>
    </row>
    <row r="3">
      <c r="A3" s="263" t="s">
        <v>1</v>
      </c>
      <c r="B3" s="263"/>
      <c r="C3" s="263"/>
      <c r="D3" s="263"/>
      <c r="E3" s="263"/>
      <c r="F3" s="19"/>
      <c r="G3" s="3"/>
      <c r="H3" s="4"/>
      <c r="I3" s="15"/>
      <c r="P3" s="6"/>
      <c r="Q3" s="7"/>
      <c r="R3" s="16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0"/>
      <c r="T4" s="21" t="s">
        <v>2</v>
      </c>
      <c r="U4" s="22">
        <f>SUM(F102)</f>
        <v>13975</v>
      </c>
      <c r="V4" s="8"/>
      <c r="W4" s="8"/>
      <c r="X4" s="8"/>
      <c r="Y4" s="8"/>
      <c r="Z4" s="8"/>
      <c r="AA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  <c r="AA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8" t="s">
        <v>22</v>
      </c>
      <c r="T6" s="49" t="s">
        <v>23</v>
      </c>
      <c r="V6" s="8"/>
      <c r="W6" s="8"/>
      <c r="X6" s="8"/>
      <c r="Y6" s="8"/>
      <c r="Z6" s="8"/>
      <c r="AA6" s="8"/>
    </row>
    <row r="7">
      <c r="A7" s="50" t="s">
        <v>41</v>
      </c>
      <c r="B7" s="51"/>
      <c r="C7" s="69" t="s">
        <v>2831</v>
      </c>
      <c r="D7" s="53" t="s">
        <v>75</v>
      </c>
      <c r="E7" s="54" t="s">
        <v>2832</v>
      </c>
      <c r="F7" s="320" t="s">
        <v>2833</v>
      </c>
      <c r="G7" s="321" t="s">
        <v>2834</v>
      </c>
      <c r="H7" s="50" t="s">
        <v>97</v>
      </c>
      <c r="I7" s="57"/>
      <c r="J7" s="58"/>
      <c r="K7" s="59"/>
      <c r="L7" s="60">
        <v>441.0</v>
      </c>
      <c r="M7" s="61"/>
      <c r="N7" s="62"/>
      <c r="O7" s="63"/>
      <c r="P7" s="64"/>
      <c r="Q7" s="65"/>
      <c r="R7" s="53">
        <v>220.0</v>
      </c>
      <c r="S7" s="66"/>
      <c r="T7" s="67" t="s">
        <v>24</v>
      </c>
      <c r="U7" s="68">
        <f>SUM(I7:I86)</f>
        <v>4408</v>
      </c>
      <c r="V7" s="8"/>
      <c r="W7" s="8"/>
      <c r="X7" s="8"/>
      <c r="Y7" s="8"/>
      <c r="Z7" s="8"/>
      <c r="AA7" s="8"/>
    </row>
    <row r="8">
      <c r="A8" s="50" t="s">
        <v>41</v>
      </c>
      <c r="B8" s="51"/>
      <c r="C8" s="69" t="s">
        <v>2835</v>
      </c>
      <c r="D8" s="53" t="s">
        <v>49</v>
      </c>
      <c r="E8" s="70"/>
      <c r="F8" s="264" t="s">
        <v>2836</v>
      </c>
      <c r="G8" s="55" t="s">
        <v>2837</v>
      </c>
      <c r="H8" s="50" t="s">
        <v>38</v>
      </c>
      <c r="I8" s="71"/>
      <c r="J8" s="58"/>
      <c r="K8" s="72"/>
      <c r="L8" s="73"/>
      <c r="M8" s="61">
        <v>127.0</v>
      </c>
      <c r="N8" s="74"/>
      <c r="O8" s="75"/>
      <c r="P8" s="76"/>
      <c r="Q8" s="77"/>
      <c r="R8" s="53">
        <v>50.0</v>
      </c>
      <c r="S8" s="66"/>
      <c r="T8" s="39" t="s">
        <v>13</v>
      </c>
      <c r="U8" s="68">
        <f>SUM(J7:J86)</f>
        <v>3319</v>
      </c>
      <c r="V8" s="8"/>
      <c r="W8" s="8"/>
      <c r="X8" s="8"/>
      <c r="Y8" s="8"/>
      <c r="Z8" s="8"/>
      <c r="AA8" s="8"/>
    </row>
    <row r="9">
      <c r="A9" s="50" t="s">
        <v>47</v>
      </c>
      <c r="B9" s="78"/>
      <c r="C9" s="52"/>
      <c r="D9" s="53" t="s">
        <v>28</v>
      </c>
      <c r="E9" s="70" t="s">
        <v>1035</v>
      </c>
      <c r="F9" s="267" t="s">
        <v>2838</v>
      </c>
      <c r="G9" s="55" t="s">
        <v>2839</v>
      </c>
      <c r="H9" s="50" t="s">
        <v>61</v>
      </c>
      <c r="I9" s="71"/>
      <c r="J9" s="79">
        <v>147.0</v>
      </c>
      <c r="K9" s="72"/>
      <c r="L9" s="80"/>
      <c r="M9" s="61"/>
      <c r="N9" s="74"/>
      <c r="O9" s="75"/>
      <c r="P9" s="76"/>
      <c r="Q9" s="65"/>
      <c r="R9" s="53">
        <v>50.0</v>
      </c>
      <c r="S9" s="66"/>
      <c r="T9" s="81" t="s">
        <v>14</v>
      </c>
      <c r="U9" s="82">
        <f>SUM(K7:K86)</f>
        <v>1251</v>
      </c>
      <c r="V9" s="8"/>
      <c r="W9" s="8"/>
      <c r="X9" s="8"/>
      <c r="Y9" s="8"/>
      <c r="Z9" s="8"/>
      <c r="AA9" s="8"/>
    </row>
    <row r="10">
      <c r="A10" s="50" t="s">
        <v>47</v>
      </c>
      <c r="B10" s="51"/>
      <c r="C10" s="83" t="s">
        <v>2840</v>
      </c>
      <c r="D10" s="53" t="s">
        <v>28</v>
      </c>
      <c r="E10" s="70" t="s">
        <v>2841</v>
      </c>
      <c r="F10" s="264" t="s">
        <v>2842</v>
      </c>
      <c r="G10" s="55" t="s">
        <v>2843</v>
      </c>
      <c r="H10" s="50" t="s">
        <v>61</v>
      </c>
      <c r="I10" s="71"/>
      <c r="J10" s="58"/>
      <c r="K10" s="72"/>
      <c r="L10" s="80"/>
      <c r="M10" s="61"/>
      <c r="N10" s="84">
        <v>294.0</v>
      </c>
      <c r="O10" s="85"/>
      <c r="P10" s="76"/>
      <c r="Q10" s="65"/>
      <c r="R10" s="53">
        <v>100.0</v>
      </c>
      <c r="S10" s="66"/>
      <c r="T10" s="86" t="s">
        <v>25</v>
      </c>
      <c r="U10" s="82">
        <f>SUM(L7:L86)</f>
        <v>1136</v>
      </c>
      <c r="V10" s="8"/>
      <c r="W10" s="8"/>
      <c r="X10" s="8"/>
      <c r="Y10" s="8"/>
      <c r="Z10" s="8"/>
      <c r="AA10" s="8"/>
    </row>
    <row r="11">
      <c r="A11" s="50" t="s">
        <v>41</v>
      </c>
      <c r="B11" s="51"/>
      <c r="C11" s="83" t="s">
        <v>2844</v>
      </c>
      <c r="D11" s="53" t="s">
        <v>49</v>
      </c>
      <c r="E11" s="70" t="s">
        <v>2845</v>
      </c>
      <c r="F11" s="264" t="s">
        <v>2846</v>
      </c>
      <c r="G11" s="55" t="s">
        <v>2847</v>
      </c>
      <c r="H11" s="50" t="s">
        <v>38</v>
      </c>
      <c r="I11" s="57"/>
      <c r="J11" s="89"/>
      <c r="K11" s="72">
        <v>127.0</v>
      </c>
      <c r="L11" s="90"/>
      <c r="M11" s="91"/>
      <c r="N11" s="62"/>
      <c r="O11" s="85"/>
      <c r="P11" s="92"/>
      <c r="Q11" s="93"/>
      <c r="R11" s="53">
        <v>50.0</v>
      </c>
      <c r="S11" s="66"/>
      <c r="T11" s="42" t="s">
        <v>16</v>
      </c>
      <c r="U11" s="82">
        <f>SUM(M7:M86)</f>
        <v>2118</v>
      </c>
      <c r="V11" s="8"/>
      <c r="W11" s="8"/>
      <c r="X11" s="8"/>
      <c r="Y11" s="8"/>
      <c r="Z11" s="8"/>
      <c r="AA11" s="8"/>
    </row>
    <row r="12">
      <c r="A12" s="50" t="s">
        <v>41</v>
      </c>
      <c r="B12" s="94"/>
      <c r="C12" s="87"/>
      <c r="D12" s="53" t="s">
        <v>49</v>
      </c>
      <c r="E12" s="70" t="s">
        <v>2848</v>
      </c>
      <c r="F12" s="264" t="s">
        <v>2849</v>
      </c>
      <c r="G12" s="55" t="s">
        <v>2850</v>
      </c>
      <c r="H12" s="50" t="s">
        <v>38</v>
      </c>
      <c r="I12" s="57"/>
      <c r="J12" s="95"/>
      <c r="K12" s="72">
        <v>830.0</v>
      </c>
      <c r="L12" s="96"/>
      <c r="M12" s="61"/>
      <c r="N12" s="62"/>
      <c r="O12" s="97"/>
      <c r="P12" s="98"/>
      <c r="Q12" s="99"/>
      <c r="R12" s="53">
        <v>415.0</v>
      </c>
      <c r="S12" s="66"/>
      <c r="T12" s="100" t="s">
        <v>17</v>
      </c>
      <c r="U12" s="68">
        <f>SUM(N7:N86)</f>
        <v>1379</v>
      </c>
      <c r="V12" s="8"/>
      <c r="W12" s="8"/>
      <c r="X12" s="8"/>
      <c r="Y12" s="8"/>
      <c r="Z12" s="8"/>
      <c r="AA12" s="8"/>
    </row>
    <row r="13" ht="16.5" customHeight="1">
      <c r="A13" s="50" t="s">
        <v>47</v>
      </c>
      <c r="B13" s="78"/>
      <c r="C13" s="69" t="s">
        <v>2851</v>
      </c>
      <c r="D13" s="53" t="s">
        <v>75</v>
      </c>
      <c r="E13" s="70"/>
      <c r="F13" s="270" t="s">
        <v>2852</v>
      </c>
      <c r="G13" s="55" t="s">
        <v>2853</v>
      </c>
      <c r="H13" s="50" t="s">
        <v>97</v>
      </c>
      <c r="I13" s="71"/>
      <c r="J13" s="58">
        <v>147.0</v>
      </c>
      <c r="K13" s="59"/>
      <c r="L13" s="90"/>
      <c r="M13" s="61"/>
      <c r="N13" s="84"/>
      <c r="O13" s="75"/>
      <c r="P13" s="92"/>
      <c r="Q13" s="99"/>
      <c r="R13" s="53">
        <v>50.0</v>
      </c>
      <c r="S13" s="66"/>
      <c r="T13" s="103"/>
      <c r="U13" s="104"/>
      <c r="V13" s="8"/>
      <c r="W13" s="8"/>
      <c r="X13" s="8"/>
      <c r="Y13" s="8"/>
      <c r="Z13" s="8"/>
      <c r="AA13" s="8"/>
    </row>
    <row r="14">
      <c r="A14" s="50" t="s">
        <v>41</v>
      </c>
      <c r="B14" s="51"/>
      <c r="C14" s="83" t="s">
        <v>2854</v>
      </c>
      <c r="D14" s="53" t="s">
        <v>28</v>
      </c>
      <c r="E14" s="70"/>
      <c r="F14" s="264" t="s">
        <v>2855</v>
      </c>
      <c r="G14" s="55" t="s">
        <v>2856</v>
      </c>
      <c r="H14" s="50" t="s">
        <v>61</v>
      </c>
      <c r="I14" s="71"/>
      <c r="J14" s="58"/>
      <c r="K14" s="72"/>
      <c r="L14" s="90">
        <v>127.0</v>
      </c>
      <c r="M14" s="61"/>
      <c r="N14" s="84"/>
      <c r="O14" s="85"/>
      <c r="P14" s="105"/>
      <c r="Q14" s="99"/>
      <c r="R14" s="53">
        <v>50.0</v>
      </c>
      <c r="S14" s="66"/>
      <c r="T14" s="8"/>
      <c r="U14" s="8"/>
      <c r="V14" s="8"/>
      <c r="W14" s="8"/>
      <c r="X14" s="8"/>
      <c r="Y14" s="8"/>
      <c r="Z14" s="8"/>
      <c r="AA14" s="8"/>
    </row>
    <row r="15">
      <c r="A15" s="50" t="s">
        <v>41</v>
      </c>
      <c r="B15" s="51"/>
      <c r="C15" s="83" t="s">
        <v>42</v>
      </c>
      <c r="D15" s="53" t="s">
        <v>166</v>
      </c>
      <c r="E15" s="70"/>
      <c r="F15" s="264" t="s">
        <v>2857</v>
      </c>
      <c r="G15" s="55" t="s">
        <v>859</v>
      </c>
      <c r="H15" s="50" t="s">
        <v>97</v>
      </c>
      <c r="I15" s="71"/>
      <c r="J15" s="58"/>
      <c r="K15" s="72" t="s">
        <v>133</v>
      </c>
      <c r="L15" s="90"/>
      <c r="M15" s="61"/>
      <c r="N15" s="62"/>
      <c r="O15" s="85"/>
      <c r="P15" s="92"/>
      <c r="Q15" s="106"/>
      <c r="R15" s="53" t="s">
        <v>42</v>
      </c>
      <c r="S15" s="66"/>
      <c r="T15" s="107" t="s">
        <v>26</v>
      </c>
      <c r="V15" s="8"/>
      <c r="W15" s="8"/>
      <c r="X15" s="8"/>
      <c r="Y15" s="8"/>
      <c r="Z15" s="8"/>
      <c r="AA15" s="8"/>
    </row>
    <row r="16">
      <c r="A16" s="50" t="s">
        <v>41</v>
      </c>
      <c r="B16" s="51"/>
      <c r="C16" s="83" t="s">
        <v>42</v>
      </c>
      <c r="D16" s="53" t="s">
        <v>166</v>
      </c>
      <c r="E16" s="108"/>
      <c r="F16" s="264" t="s">
        <v>2858</v>
      </c>
      <c r="G16" s="55" t="s">
        <v>859</v>
      </c>
      <c r="H16" s="50" t="s">
        <v>97</v>
      </c>
      <c r="I16" s="71"/>
      <c r="J16" s="58"/>
      <c r="K16" s="72" t="s">
        <v>46</v>
      </c>
      <c r="L16" s="90"/>
      <c r="M16" s="109"/>
      <c r="N16" s="62"/>
      <c r="O16" s="85"/>
      <c r="P16" s="92"/>
      <c r="Q16" s="99"/>
      <c r="R16" s="53" t="s">
        <v>42</v>
      </c>
      <c r="S16" s="66"/>
      <c r="T16" s="110" t="s">
        <v>18</v>
      </c>
      <c r="U16" s="82">
        <f>SUM(O7:O78)</f>
        <v>0</v>
      </c>
      <c r="V16" s="8"/>
      <c r="W16" s="8"/>
      <c r="X16" s="8"/>
      <c r="Y16" s="8"/>
      <c r="Z16" s="8"/>
      <c r="AA16" s="8"/>
    </row>
    <row r="17">
      <c r="A17" s="50" t="s">
        <v>47</v>
      </c>
      <c r="B17" s="78"/>
      <c r="C17" s="83" t="s">
        <v>2859</v>
      </c>
      <c r="D17" s="53" t="s">
        <v>67</v>
      </c>
      <c r="E17" s="111" t="s">
        <v>2860</v>
      </c>
      <c r="F17" s="264" t="s">
        <v>2860</v>
      </c>
      <c r="G17" s="55" t="s">
        <v>2861</v>
      </c>
      <c r="H17" s="50" t="s">
        <v>61</v>
      </c>
      <c r="I17" s="71"/>
      <c r="J17" s="58">
        <v>294.0</v>
      </c>
      <c r="K17" s="72"/>
      <c r="L17" s="80"/>
      <c r="M17" s="61"/>
      <c r="N17" s="84"/>
      <c r="O17" s="85"/>
      <c r="P17" s="92"/>
      <c r="Q17" s="93"/>
      <c r="R17" s="53">
        <v>100.0</v>
      </c>
      <c r="S17" s="66"/>
      <c r="T17" s="112" t="s">
        <v>19</v>
      </c>
      <c r="U17" s="82">
        <f>SUM(P7:P86)</f>
        <v>0</v>
      </c>
      <c r="V17" s="8"/>
      <c r="W17" s="8"/>
      <c r="X17" s="8"/>
      <c r="Y17" s="8"/>
      <c r="Z17" s="8"/>
      <c r="AA17" s="8"/>
    </row>
    <row r="18">
      <c r="A18" s="50" t="s">
        <v>47</v>
      </c>
      <c r="B18" s="78"/>
      <c r="C18" s="83" t="s">
        <v>2862</v>
      </c>
      <c r="D18" s="88"/>
      <c r="E18" s="70"/>
      <c r="F18" s="264" t="s">
        <v>2863</v>
      </c>
      <c r="G18" s="55" t="s">
        <v>2864</v>
      </c>
      <c r="H18" s="50" t="s">
        <v>38</v>
      </c>
      <c r="I18" s="71"/>
      <c r="J18" s="79"/>
      <c r="K18" s="72"/>
      <c r="L18" s="90"/>
      <c r="M18" s="61"/>
      <c r="N18" s="62"/>
      <c r="O18" s="85"/>
      <c r="P18" s="92"/>
      <c r="Q18" s="93">
        <v>70.0</v>
      </c>
      <c r="R18" s="269">
        <v>70.0</v>
      </c>
      <c r="S18" s="66"/>
      <c r="T18" s="113" t="s">
        <v>20</v>
      </c>
      <c r="U18" s="114">
        <f>SUM(Q7:Q86)</f>
        <v>364</v>
      </c>
      <c r="V18" s="8"/>
      <c r="W18" s="8"/>
      <c r="X18" s="8"/>
      <c r="Y18" s="8"/>
      <c r="Z18" s="8"/>
      <c r="AA18" s="8"/>
    </row>
    <row r="19">
      <c r="A19" s="50" t="s">
        <v>47</v>
      </c>
      <c r="B19" s="51"/>
      <c r="C19" s="83" t="s">
        <v>2865</v>
      </c>
      <c r="D19" s="53" t="s">
        <v>130</v>
      </c>
      <c r="E19" s="70" t="s">
        <v>2866</v>
      </c>
      <c r="F19" s="264" t="s">
        <v>2867</v>
      </c>
      <c r="G19" s="55" t="s">
        <v>2868</v>
      </c>
      <c r="H19" s="50" t="s">
        <v>38</v>
      </c>
      <c r="I19" s="71"/>
      <c r="J19" s="115"/>
      <c r="K19" s="72"/>
      <c r="L19" s="90"/>
      <c r="M19" s="61"/>
      <c r="N19" s="62">
        <v>147.0</v>
      </c>
      <c r="O19" s="85"/>
      <c r="P19" s="92"/>
      <c r="Q19" s="93"/>
      <c r="R19" s="53">
        <v>50.0</v>
      </c>
      <c r="S19" s="66"/>
      <c r="T19" s="116"/>
      <c r="U19" s="6"/>
      <c r="V19" s="8"/>
      <c r="W19" s="8"/>
      <c r="X19" s="8"/>
      <c r="Y19" s="8"/>
      <c r="Z19" s="8"/>
      <c r="AA19" s="8"/>
    </row>
    <row r="20" ht="15.75" customHeight="1">
      <c r="A20" s="50" t="s">
        <v>47</v>
      </c>
      <c r="B20" s="51"/>
      <c r="C20" s="87"/>
      <c r="D20" s="53" t="s">
        <v>344</v>
      </c>
      <c r="E20" s="70" t="s">
        <v>2869</v>
      </c>
      <c r="F20" s="264" t="s">
        <v>2870</v>
      </c>
      <c r="G20" s="55" t="s">
        <v>2871</v>
      </c>
      <c r="H20" s="50" t="s">
        <v>97</v>
      </c>
      <c r="I20" s="71"/>
      <c r="J20" s="58">
        <v>294.0</v>
      </c>
      <c r="K20" s="117"/>
      <c r="L20" s="90"/>
      <c r="M20" s="61"/>
      <c r="N20" s="74"/>
      <c r="O20" s="75"/>
      <c r="P20" s="92"/>
      <c r="Q20" s="99"/>
      <c r="R20" s="53">
        <v>100.0</v>
      </c>
      <c r="S20" s="66"/>
      <c r="T20" s="118" t="s">
        <v>2</v>
      </c>
      <c r="U20" s="8"/>
      <c r="V20" s="8"/>
      <c r="W20" s="8"/>
      <c r="X20" s="8"/>
      <c r="Y20" s="8"/>
      <c r="Z20" s="8"/>
      <c r="AA20" s="8"/>
    </row>
    <row r="21">
      <c r="A21" s="50" t="s">
        <v>47</v>
      </c>
      <c r="B21" s="51"/>
      <c r="C21" s="83" t="s">
        <v>2872</v>
      </c>
      <c r="D21" s="53" t="s">
        <v>82</v>
      </c>
      <c r="E21" s="111" t="s">
        <v>2873</v>
      </c>
      <c r="F21" s="264" t="s">
        <v>2874</v>
      </c>
      <c r="G21" s="55" t="s">
        <v>2875</v>
      </c>
      <c r="H21" s="50" t="s">
        <v>38</v>
      </c>
      <c r="I21" s="71">
        <v>500.0</v>
      </c>
      <c r="J21" s="58"/>
      <c r="K21" s="117"/>
      <c r="L21" s="90"/>
      <c r="M21" s="61"/>
      <c r="N21" s="62"/>
      <c r="O21" s="85"/>
      <c r="P21" s="92"/>
      <c r="Q21" s="99"/>
      <c r="R21" s="53">
        <v>250.0</v>
      </c>
      <c r="S21" s="66"/>
      <c r="T21" s="119">
        <f>SUM(F102)</f>
        <v>13975</v>
      </c>
      <c r="U21" s="8"/>
      <c r="V21" s="8"/>
      <c r="W21" s="8"/>
      <c r="X21" s="8"/>
      <c r="Y21" s="8"/>
      <c r="Z21" s="8"/>
      <c r="AA21" s="8"/>
    </row>
    <row r="22">
      <c r="A22" s="50" t="s">
        <v>47</v>
      </c>
      <c r="B22" s="51"/>
      <c r="C22" s="83" t="s">
        <v>2876</v>
      </c>
      <c r="D22" s="53" t="s">
        <v>344</v>
      </c>
      <c r="E22" s="70" t="s">
        <v>2877</v>
      </c>
      <c r="F22" s="264" t="s">
        <v>2878</v>
      </c>
      <c r="G22" s="55" t="s">
        <v>2879</v>
      </c>
      <c r="H22" s="50" t="s">
        <v>97</v>
      </c>
      <c r="I22" s="71">
        <v>294.0</v>
      </c>
      <c r="J22" s="58"/>
      <c r="K22" s="72"/>
      <c r="L22" s="120"/>
      <c r="M22" s="61"/>
      <c r="N22" s="62"/>
      <c r="O22" s="85"/>
      <c r="P22" s="92"/>
      <c r="Q22" s="99"/>
      <c r="R22" s="53">
        <v>100.0</v>
      </c>
      <c r="S22" s="66"/>
      <c r="T22" s="8"/>
      <c r="U22" s="8"/>
      <c r="V22" s="8"/>
      <c r="W22" s="8"/>
      <c r="X22" s="8"/>
      <c r="Y22" s="8"/>
      <c r="Z22" s="8"/>
      <c r="AA22" s="8"/>
    </row>
    <row r="23">
      <c r="A23" s="50" t="s">
        <v>41</v>
      </c>
      <c r="B23" s="51"/>
      <c r="C23" s="83" t="s">
        <v>2880</v>
      </c>
      <c r="D23" s="88"/>
      <c r="E23" s="70"/>
      <c r="F23" s="298" t="s">
        <v>2881</v>
      </c>
      <c r="G23" s="55" t="s">
        <v>1873</v>
      </c>
      <c r="H23" s="56"/>
      <c r="I23" s="71"/>
      <c r="J23" s="58"/>
      <c r="K23" s="72"/>
      <c r="L23" s="120"/>
      <c r="M23" s="61">
        <v>1500.0</v>
      </c>
      <c r="N23" s="62"/>
      <c r="O23" s="85"/>
      <c r="P23" s="92"/>
      <c r="Q23" s="99"/>
      <c r="R23" s="269">
        <v>1500.0</v>
      </c>
      <c r="S23" s="66"/>
      <c r="T23" s="8"/>
      <c r="U23" s="8"/>
      <c r="V23" s="8"/>
      <c r="W23" s="8"/>
      <c r="X23" s="8"/>
      <c r="Y23" s="8"/>
      <c r="Z23" s="8"/>
      <c r="AA23" s="8"/>
    </row>
    <row r="24">
      <c r="A24" s="50" t="s">
        <v>41</v>
      </c>
      <c r="B24" s="51"/>
      <c r="C24" s="83" t="s">
        <v>2882</v>
      </c>
      <c r="D24" s="53" t="s">
        <v>49</v>
      </c>
      <c r="E24" s="70" t="s">
        <v>2883</v>
      </c>
      <c r="F24" s="264" t="s">
        <v>2884</v>
      </c>
      <c r="G24" s="55" t="s">
        <v>2885</v>
      </c>
      <c r="H24" s="50" t="s">
        <v>38</v>
      </c>
      <c r="I24" s="71"/>
      <c r="J24" s="58"/>
      <c r="K24" s="72"/>
      <c r="L24" s="90">
        <v>127.0</v>
      </c>
      <c r="M24" s="61"/>
      <c r="N24" s="62"/>
      <c r="O24" s="121"/>
      <c r="P24" s="92"/>
      <c r="Q24" s="93"/>
      <c r="R24" s="53">
        <v>50.0</v>
      </c>
      <c r="S24" s="66"/>
      <c r="T24" s="8"/>
      <c r="U24" s="8"/>
      <c r="V24" s="8"/>
      <c r="W24" s="8"/>
      <c r="X24" s="8"/>
      <c r="Y24" s="8"/>
      <c r="Z24" s="8"/>
      <c r="AA24" s="8"/>
    </row>
    <row r="25">
      <c r="A25" s="50" t="s">
        <v>41</v>
      </c>
      <c r="B25" s="51"/>
      <c r="C25" s="83" t="s">
        <v>2886</v>
      </c>
      <c r="D25" s="88"/>
      <c r="E25" s="70" t="s">
        <v>2887</v>
      </c>
      <c r="F25" s="264" t="s">
        <v>2888</v>
      </c>
      <c r="G25" s="55" t="s">
        <v>2889</v>
      </c>
      <c r="H25" s="56"/>
      <c r="I25" s="71"/>
      <c r="J25" s="58"/>
      <c r="K25" s="72"/>
      <c r="L25" s="90"/>
      <c r="M25" s="122">
        <v>50.0</v>
      </c>
      <c r="N25" s="62"/>
      <c r="O25" s="75"/>
      <c r="P25" s="92"/>
      <c r="Q25" s="322"/>
      <c r="R25" s="269">
        <v>50.0</v>
      </c>
      <c r="S25" s="66"/>
      <c r="T25" s="3"/>
      <c r="U25" s="8"/>
      <c r="V25" s="8"/>
      <c r="W25" s="8"/>
      <c r="X25" s="8"/>
      <c r="Y25" s="8"/>
      <c r="Z25" s="8"/>
      <c r="AA25" s="8"/>
    </row>
    <row r="26">
      <c r="A26" s="50" t="s">
        <v>47</v>
      </c>
      <c r="B26" s="51"/>
      <c r="C26" s="132" t="s">
        <v>2890</v>
      </c>
      <c r="D26" s="53"/>
      <c r="E26" s="70" t="s">
        <v>124</v>
      </c>
      <c r="F26" s="298" t="s">
        <v>1950</v>
      </c>
      <c r="G26" s="55" t="s">
        <v>1951</v>
      </c>
      <c r="H26" s="50" t="s">
        <v>61</v>
      </c>
      <c r="I26" s="124"/>
      <c r="J26" s="58">
        <v>1490.0</v>
      </c>
      <c r="K26" s="72"/>
      <c r="L26" s="80"/>
      <c r="M26" s="61"/>
      <c r="N26" s="62"/>
      <c r="O26" s="85"/>
      <c r="P26" s="105"/>
      <c r="Q26" s="99"/>
      <c r="R26" s="269">
        <v>1490.0</v>
      </c>
      <c r="S26" s="66"/>
      <c r="T26" s="8"/>
      <c r="U26" s="8"/>
      <c r="V26" s="8"/>
      <c r="W26" s="8"/>
      <c r="X26" s="8"/>
      <c r="Y26" s="8"/>
      <c r="Z26" s="8"/>
      <c r="AA26" s="8"/>
    </row>
    <row r="27">
      <c r="A27" s="50" t="s">
        <v>47</v>
      </c>
      <c r="B27" s="51"/>
      <c r="C27" s="132" t="s">
        <v>2891</v>
      </c>
      <c r="D27" s="53" t="s">
        <v>54</v>
      </c>
      <c r="E27" s="70" t="s">
        <v>2892</v>
      </c>
      <c r="F27" s="264" t="s">
        <v>2893</v>
      </c>
      <c r="G27" s="55" t="s">
        <v>2894</v>
      </c>
      <c r="H27" s="50" t="s">
        <v>38</v>
      </c>
      <c r="I27" s="71"/>
      <c r="J27" s="79">
        <v>147.0</v>
      </c>
      <c r="K27" s="59"/>
      <c r="L27" s="80"/>
      <c r="M27" s="125"/>
      <c r="N27" s="62"/>
      <c r="O27" s="85"/>
      <c r="P27" s="105"/>
      <c r="Q27" s="93"/>
      <c r="R27" s="53">
        <v>50.0</v>
      </c>
      <c r="S27" s="66"/>
      <c r="T27" s="8"/>
      <c r="U27" s="8"/>
      <c r="V27" s="8"/>
      <c r="W27" s="8"/>
      <c r="X27" s="8"/>
      <c r="Y27" s="8"/>
      <c r="Z27" s="8"/>
      <c r="AA27" s="8"/>
    </row>
    <row r="28">
      <c r="A28" s="50" t="s">
        <v>47</v>
      </c>
      <c r="B28" s="78"/>
      <c r="C28" s="83" t="s">
        <v>2895</v>
      </c>
      <c r="D28" s="53" t="s">
        <v>344</v>
      </c>
      <c r="E28" s="70"/>
      <c r="F28" s="264" t="s">
        <v>2896</v>
      </c>
      <c r="G28" s="55" t="s">
        <v>2897</v>
      </c>
      <c r="H28" s="50" t="s">
        <v>97</v>
      </c>
      <c r="I28" s="57"/>
      <c r="J28" s="58"/>
      <c r="K28" s="126"/>
      <c r="L28" s="80"/>
      <c r="M28" s="125"/>
      <c r="N28" s="62">
        <v>294.0</v>
      </c>
      <c r="O28" s="85"/>
      <c r="P28" s="105"/>
      <c r="Q28" s="93"/>
      <c r="R28" s="53">
        <v>100.0</v>
      </c>
      <c r="S28" s="66"/>
      <c r="T28" s="8"/>
      <c r="U28" s="8"/>
      <c r="V28" s="8"/>
      <c r="W28" s="8"/>
      <c r="X28" s="8"/>
      <c r="Y28" s="8"/>
      <c r="Z28" s="8"/>
      <c r="AA28" s="8"/>
    </row>
    <row r="29">
      <c r="A29" s="50" t="s">
        <v>41</v>
      </c>
      <c r="B29" s="78"/>
      <c r="C29" s="83" t="s">
        <v>2898</v>
      </c>
      <c r="D29" s="53" t="s">
        <v>49</v>
      </c>
      <c r="E29" s="70"/>
      <c r="F29" s="264" t="s">
        <v>2899</v>
      </c>
      <c r="G29" s="55" t="s">
        <v>2900</v>
      </c>
      <c r="H29" s="50" t="s">
        <v>38</v>
      </c>
      <c r="I29" s="127"/>
      <c r="J29" s="58"/>
      <c r="K29" s="117"/>
      <c r="L29" s="90"/>
      <c r="M29" s="61">
        <v>147.0</v>
      </c>
      <c r="N29" s="62"/>
      <c r="O29" s="85"/>
      <c r="P29" s="105"/>
      <c r="Q29" s="128"/>
      <c r="R29" s="53">
        <v>50.0</v>
      </c>
      <c r="S29" s="66"/>
      <c r="T29" s="8"/>
      <c r="U29" s="8"/>
      <c r="V29" s="8"/>
      <c r="W29" s="8"/>
      <c r="X29" s="8"/>
      <c r="Y29" s="8"/>
      <c r="Z29" s="8"/>
      <c r="AA29" s="8"/>
    </row>
    <row r="30">
      <c r="A30" s="50" t="s">
        <v>47</v>
      </c>
      <c r="B30" s="78"/>
      <c r="C30" s="83" t="s">
        <v>2901</v>
      </c>
      <c r="D30" s="53" t="s">
        <v>88</v>
      </c>
      <c r="E30" s="70" t="s">
        <v>2902</v>
      </c>
      <c r="F30" s="270" t="s">
        <v>2903</v>
      </c>
      <c r="G30" s="55" t="s">
        <v>1698</v>
      </c>
      <c r="H30" s="50" t="s">
        <v>61</v>
      </c>
      <c r="I30" s="127"/>
      <c r="J30" s="58">
        <v>800.0</v>
      </c>
      <c r="K30" s="72"/>
      <c r="L30" s="120"/>
      <c r="M30" s="61"/>
      <c r="N30" s="62"/>
      <c r="O30" s="75"/>
      <c r="P30" s="92"/>
      <c r="Q30" s="129"/>
      <c r="R30" s="269">
        <v>800.0</v>
      </c>
      <c r="S30" s="66"/>
      <c r="T30" s="8"/>
      <c r="U30" s="8"/>
      <c r="V30" s="8"/>
      <c r="W30" s="8"/>
      <c r="X30" s="8"/>
      <c r="Y30" s="8"/>
      <c r="Z30" s="8"/>
      <c r="AA30" s="8"/>
    </row>
    <row r="31">
      <c r="A31" s="50" t="s">
        <v>41</v>
      </c>
      <c r="B31" s="78"/>
      <c r="C31" s="69" t="s">
        <v>2904</v>
      </c>
      <c r="D31" s="53" t="s">
        <v>28</v>
      </c>
      <c r="E31" s="70"/>
      <c r="F31" s="264" t="s">
        <v>2905</v>
      </c>
      <c r="G31" s="55" t="s">
        <v>2906</v>
      </c>
      <c r="H31" s="50" t="s">
        <v>61</v>
      </c>
      <c r="I31" s="71"/>
      <c r="J31" s="58"/>
      <c r="K31" s="72"/>
      <c r="L31" s="90"/>
      <c r="M31" s="122">
        <v>147.0</v>
      </c>
      <c r="N31" s="62"/>
      <c r="O31" s="85"/>
      <c r="P31" s="92"/>
      <c r="Q31" s="129"/>
      <c r="R31" s="53">
        <v>50.0</v>
      </c>
      <c r="S31" s="66"/>
      <c r="T31" s="8"/>
      <c r="U31" s="8"/>
      <c r="V31" s="8"/>
      <c r="W31" s="8"/>
      <c r="X31" s="8"/>
      <c r="Y31" s="8"/>
      <c r="Z31" s="8"/>
      <c r="AA31" s="8"/>
    </row>
    <row r="32">
      <c r="A32" s="50" t="s">
        <v>47</v>
      </c>
      <c r="B32" s="51"/>
      <c r="C32" s="69" t="s">
        <v>2907</v>
      </c>
      <c r="D32" s="88"/>
      <c r="E32" s="70"/>
      <c r="F32" s="298" t="s">
        <v>2908</v>
      </c>
      <c r="G32" s="55" t="s">
        <v>2909</v>
      </c>
      <c r="H32" s="56"/>
      <c r="I32" s="71">
        <v>2970.0</v>
      </c>
      <c r="J32" s="79"/>
      <c r="K32" s="72"/>
      <c r="L32" s="90"/>
      <c r="M32" s="61"/>
      <c r="N32" s="62"/>
      <c r="O32" s="130"/>
      <c r="P32" s="131"/>
      <c r="Q32" s="129"/>
      <c r="R32" s="269">
        <v>2970.0</v>
      </c>
      <c r="S32" s="66"/>
      <c r="T32" s="8"/>
      <c r="U32" s="8"/>
      <c r="V32" s="8"/>
      <c r="W32" s="8"/>
      <c r="X32" s="8"/>
      <c r="Y32" s="8"/>
      <c r="Z32" s="8"/>
      <c r="AA32" s="8"/>
    </row>
    <row r="33">
      <c r="A33" s="50" t="s">
        <v>41</v>
      </c>
      <c r="B33" s="132"/>
      <c r="C33" s="69" t="s">
        <v>2910</v>
      </c>
      <c r="D33" s="53" t="s">
        <v>28</v>
      </c>
      <c r="E33" s="70"/>
      <c r="F33" s="264" t="s">
        <v>2911</v>
      </c>
      <c r="G33" s="55" t="s">
        <v>2912</v>
      </c>
      <c r="H33" s="50" t="s">
        <v>61</v>
      </c>
      <c r="I33" s="71"/>
      <c r="J33" s="58"/>
      <c r="K33" s="72">
        <v>294.0</v>
      </c>
      <c r="L33" s="80"/>
      <c r="M33" s="61"/>
      <c r="N33" s="84"/>
      <c r="O33" s="130"/>
      <c r="P33" s="131"/>
      <c r="Q33" s="129"/>
      <c r="R33" s="53">
        <v>50.0</v>
      </c>
      <c r="S33" s="66"/>
      <c r="T33" s="8"/>
      <c r="U33" s="8"/>
      <c r="V33" s="8"/>
      <c r="W33" s="8"/>
      <c r="X33" s="8"/>
      <c r="Y33" s="8"/>
      <c r="Z33" s="8"/>
      <c r="AA33" s="8"/>
    </row>
    <row r="34">
      <c r="A34" s="50" t="s">
        <v>41</v>
      </c>
      <c r="B34" s="51"/>
      <c r="C34" s="69" t="s">
        <v>2913</v>
      </c>
      <c r="D34" s="53" t="s">
        <v>166</v>
      </c>
      <c r="E34" s="133" t="s">
        <v>2914</v>
      </c>
      <c r="F34" s="278" t="s">
        <v>2915</v>
      </c>
      <c r="G34" s="55" t="s">
        <v>2916</v>
      </c>
      <c r="H34" s="50" t="s">
        <v>97</v>
      </c>
      <c r="I34" s="71"/>
      <c r="J34" s="58"/>
      <c r="K34" s="135"/>
      <c r="L34" s="90">
        <v>294.0</v>
      </c>
      <c r="M34" s="61"/>
      <c r="N34" s="62"/>
      <c r="O34" s="130"/>
      <c r="P34" s="131"/>
      <c r="Q34" s="128"/>
      <c r="R34" s="53">
        <v>100.0</v>
      </c>
      <c r="S34" s="66"/>
      <c r="T34" s="8"/>
      <c r="U34" s="8"/>
      <c r="V34" s="8"/>
      <c r="W34" s="8"/>
      <c r="X34" s="8"/>
      <c r="Y34" s="8"/>
      <c r="Z34" s="8"/>
      <c r="AA34" s="8"/>
    </row>
    <row r="35">
      <c r="A35" s="50" t="s">
        <v>41</v>
      </c>
      <c r="B35" s="136"/>
      <c r="C35" s="83" t="s">
        <v>2917</v>
      </c>
      <c r="D35" s="53" t="s">
        <v>75</v>
      </c>
      <c r="E35" s="70"/>
      <c r="F35" s="264" t="s">
        <v>2918</v>
      </c>
      <c r="G35" s="55" t="s">
        <v>2919</v>
      </c>
      <c r="H35" s="50" t="s">
        <v>97</v>
      </c>
      <c r="I35" s="71"/>
      <c r="J35" s="58"/>
      <c r="K35" s="135"/>
      <c r="L35" s="90"/>
      <c r="M35" s="61">
        <v>147.0</v>
      </c>
      <c r="N35" s="62"/>
      <c r="O35" s="130"/>
      <c r="P35" s="131"/>
      <c r="Q35" s="129"/>
      <c r="R35" s="53">
        <v>50.0</v>
      </c>
      <c r="S35" s="66"/>
      <c r="T35" s="8"/>
      <c r="U35" s="8"/>
      <c r="V35" s="8"/>
      <c r="W35" s="8"/>
      <c r="X35" s="8"/>
      <c r="Y35" s="8"/>
      <c r="Z35" s="8"/>
      <c r="AA35" s="8"/>
    </row>
    <row r="36">
      <c r="A36" s="50" t="s">
        <v>47</v>
      </c>
      <c r="B36" s="51"/>
      <c r="C36" s="137"/>
      <c r="D36" s="53" t="s">
        <v>54</v>
      </c>
      <c r="E36" s="108"/>
      <c r="F36" s="277" t="s">
        <v>2920</v>
      </c>
      <c r="G36" s="55" t="s">
        <v>2921</v>
      </c>
      <c r="H36" s="50" t="s">
        <v>38</v>
      </c>
      <c r="I36" s="71">
        <v>370.0</v>
      </c>
      <c r="J36" s="58"/>
      <c r="K36" s="117"/>
      <c r="L36" s="90"/>
      <c r="M36" s="61"/>
      <c r="N36" s="74"/>
      <c r="O36" s="130"/>
      <c r="P36" s="138"/>
      <c r="Q36" s="129"/>
      <c r="R36" s="53">
        <v>50.0</v>
      </c>
      <c r="S36" s="66"/>
      <c r="T36" s="8"/>
      <c r="U36" s="8"/>
      <c r="V36" s="8"/>
      <c r="W36" s="8"/>
      <c r="X36" s="8"/>
      <c r="Y36" s="8"/>
      <c r="Z36" s="8"/>
      <c r="AA36" s="8"/>
    </row>
    <row r="37">
      <c r="A37" s="50" t="s">
        <v>47</v>
      </c>
      <c r="B37" s="78"/>
      <c r="C37" s="151" t="s">
        <v>2922</v>
      </c>
      <c r="D37" s="53" t="s">
        <v>75</v>
      </c>
      <c r="E37" s="70"/>
      <c r="F37" s="264" t="s">
        <v>2923</v>
      </c>
      <c r="G37" s="54" t="s">
        <v>2924</v>
      </c>
      <c r="H37" s="50" t="s">
        <v>38</v>
      </c>
      <c r="I37" s="57"/>
      <c r="J37" s="58"/>
      <c r="K37" s="72"/>
      <c r="L37" s="90"/>
      <c r="M37" s="61"/>
      <c r="N37" s="62"/>
      <c r="O37" s="130"/>
      <c r="P37" s="131"/>
      <c r="Q37" s="128">
        <v>294.0</v>
      </c>
      <c r="R37" s="53">
        <v>100.0</v>
      </c>
      <c r="S37" s="66"/>
      <c r="T37" s="8"/>
      <c r="U37" s="8"/>
      <c r="V37" s="8"/>
      <c r="W37" s="8"/>
      <c r="X37" s="8"/>
      <c r="Y37" s="8"/>
      <c r="Z37" s="8"/>
      <c r="AA37" s="8"/>
    </row>
    <row r="38">
      <c r="A38" s="50" t="s">
        <v>41</v>
      </c>
      <c r="B38" s="78"/>
      <c r="C38" s="69" t="s">
        <v>2925</v>
      </c>
      <c r="D38" s="53" t="s">
        <v>130</v>
      </c>
      <c r="E38" s="70"/>
      <c r="F38" s="270" t="s">
        <v>2926</v>
      </c>
      <c r="G38" s="54" t="s">
        <v>2927</v>
      </c>
      <c r="H38" s="50" t="s">
        <v>38</v>
      </c>
      <c r="I38" s="57"/>
      <c r="J38" s="58"/>
      <c r="K38" s="72"/>
      <c r="L38" s="90">
        <v>147.0</v>
      </c>
      <c r="M38" s="61"/>
      <c r="N38" s="62"/>
      <c r="O38" s="141"/>
      <c r="P38" s="131"/>
      <c r="Q38" s="128"/>
      <c r="R38" s="53">
        <v>50.0</v>
      </c>
      <c r="S38" s="66"/>
      <c r="T38" s="8"/>
      <c r="U38" s="8"/>
      <c r="V38" s="8"/>
      <c r="W38" s="8"/>
      <c r="X38" s="8"/>
      <c r="Y38" s="8"/>
      <c r="Z38" s="8"/>
      <c r="AA38" s="8"/>
    </row>
    <row r="39">
      <c r="A39" s="50" t="s">
        <v>47</v>
      </c>
      <c r="B39" s="78"/>
      <c r="C39" s="69" t="s">
        <v>2928</v>
      </c>
      <c r="D39" s="53" t="s">
        <v>130</v>
      </c>
      <c r="E39" s="70" t="s">
        <v>2929</v>
      </c>
      <c r="F39" s="271" t="s">
        <v>2930</v>
      </c>
      <c r="G39" s="55" t="s">
        <v>2931</v>
      </c>
      <c r="H39" s="50" t="s">
        <v>38</v>
      </c>
      <c r="I39" s="71"/>
      <c r="J39" s="58"/>
      <c r="K39" s="72"/>
      <c r="L39" s="80"/>
      <c r="M39" s="61"/>
      <c r="N39" s="62">
        <v>147.0</v>
      </c>
      <c r="O39" s="130"/>
      <c r="P39" s="131"/>
      <c r="Q39" s="128"/>
      <c r="R39" s="53">
        <v>50.0</v>
      </c>
      <c r="S39" s="66"/>
      <c r="T39" s="8"/>
      <c r="U39" s="8"/>
      <c r="V39" s="8"/>
      <c r="W39" s="8"/>
      <c r="X39" s="8"/>
      <c r="Y39" s="8"/>
      <c r="Z39" s="8"/>
      <c r="AA39" s="8"/>
    </row>
    <row r="40">
      <c r="A40" s="50" t="s">
        <v>47</v>
      </c>
      <c r="B40" s="51"/>
      <c r="C40" s="69" t="s">
        <v>2932</v>
      </c>
      <c r="D40" s="53" t="s">
        <v>130</v>
      </c>
      <c r="E40" s="70" t="s">
        <v>124</v>
      </c>
      <c r="F40" s="264" t="s">
        <v>2933</v>
      </c>
      <c r="G40" s="55" t="s">
        <v>2934</v>
      </c>
      <c r="H40" s="50" t="s">
        <v>38</v>
      </c>
      <c r="I40" s="71"/>
      <c r="J40" s="58"/>
      <c r="K40" s="72"/>
      <c r="L40" s="90"/>
      <c r="M40" s="61"/>
      <c r="N40" s="84">
        <v>147.0</v>
      </c>
      <c r="O40" s="130"/>
      <c r="P40" s="131"/>
      <c r="Q40" s="129"/>
      <c r="R40" s="53">
        <v>50.0</v>
      </c>
      <c r="S40" s="66"/>
      <c r="T40" s="8"/>
      <c r="U40" s="8"/>
      <c r="V40" s="8"/>
      <c r="W40" s="8"/>
      <c r="X40" s="8"/>
      <c r="Y40" s="8"/>
      <c r="Z40" s="8"/>
      <c r="AA40" s="8"/>
    </row>
    <row r="41">
      <c r="A41" s="50" t="s">
        <v>47</v>
      </c>
      <c r="B41" s="51"/>
      <c r="C41" s="69" t="s">
        <v>2935</v>
      </c>
      <c r="D41" s="53" t="s">
        <v>88</v>
      </c>
      <c r="E41" s="70"/>
      <c r="F41" s="264" t="s">
        <v>2936</v>
      </c>
      <c r="G41" s="53" t="s">
        <v>2937</v>
      </c>
      <c r="H41" s="50" t="s">
        <v>61</v>
      </c>
      <c r="I41" s="127"/>
      <c r="J41" s="58"/>
      <c r="K41" s="72"/>
      <c r="L41" s="90"/>
      <c r="M41" s="61"/>
      <c r="N41" s="62">
        <v>350.0</v>
      </c>
      <c r="O41" s="130"/>
      <c r="P41" s="131"/>
      <c r="Q41" s="128"/>
      <c r="R41" s="53">
        <v>175.0</v>
      </c>
      <c r="S41" s="66"/>
      <c r="T41" s="8"/>
      <c r="U41" s="8"/>
      <c r="V41" s="8"/>
      <c r="W41" s="8"/>
      <c r="X41" s="8"/>
      <c r="Y41" s="8"/>
      <c r="Z41" s="8"/>
      <c r="AA41" s="8"/>
    </row>
    <row r="42">
      <c r="A42" s="50" t="s">
        <v>47</v>
      </c>
      <c r="B42" s="51"/>
      <c r="C42" s="83" t="s">
        <v>2938</v>
      </c>
      <c r="D42" s="53" t="s">
        <v>166</v>
      </c>
      <c r="E42" s="70" t="s">
        <v>2939</v>
      </c>
      <c r="F42" s="264" t="s">
        <v>2940</v>
      </c>
      <c r="G42" s="55" t="s">
        <v>2941</v>
      </c>
      <c r="H42" s="50" t="s">
        <v>97</v>
      </c>
      <c r="I42" s="71">
        <v>127.0</v>
      </c>
      <c r="J42" s="58"/>
      <c r="K42" s="59"/>
      <c r="L42" s="144"/>
      <c r="M42" s="122"/>
      <c r="N42" s="62"/>
      <c r="O42" s="130"/>
      <c r="P42" s="131"/>
      <c r="Q42" s="129"/>
      <c r="R42" s="53">
        <v>50.0</v>
      </c>
      <c r="S42" s="66"/>
      <c r="T42" s="8"/>
      <c r="U42" s="8"/>
      <c r="V42" s="8"/>
      <c r="W42" s="8"/>
      <c r="X42" s="8"/>
      <c r="Y42" s="8"/>
      <c r="Z42" s="8"/>
      <c r="AA42" s="8"/>
    </row>
    <row r="43">
      <c r="A43" s="50" t="s">
        <v>47</v>
      </c>
      <c r="B43" s="51"/>
      <c r="C43" s="69" t="s">
        <v>2942</v>
      </c>
      <c r="D43" s="53" t="s">
        <v>166</v>
      </c>
      <c r="E43" s="70" t="s">
        <v>2943</v>
      </c>
      <c r="F43" s="264" t="s">
        <v>2944</v>
      </c>
      <c r="G43" s="55" t="s">
        <v>2945</v>
      </c>
      <c r="H43" s="50" t="s">
        <v>97</v>
      </c>
      <c r="I43" s="71">
        <v>147.0</v>
      </c>
      <c r="J43" s="89"/>
      <c r="K43" s="72"/>
      <c r="L43" s="145"/>
      <c r="M43" s="61"/>
      <c r="N43" s="62"/>
      <c r="O43" s="130"/>
      <c r="P43" s="131"/>
      <c r="Q43" s="129"/>
      <c r="R43" s="53">
        <v>50.0</v>
      </c>
      <c r="S43" s="66"/>
      <c r="T43" s="8"/>
      <c r="U43" s="8"/>
      <c r="V43" s="8"/>
      <c r="W43" s="8"/>
      <c r="X43" s="8"/>
      <c r="Y43" s="8"/>
      <c r="Z43" s="8"/>
      <c r="AA43" s="8"/>
    </row>
    <row r="44">
      <c r="A44" s="50" t="s">
        <v>47</v>
      </c>
      <c r="B44" s="78"/>
      <c r="C44" s="272" t="s">
        <v>42</v>
      </c>
      <c r="D44" s="53" t="s">
        <v>166</v>
      </c>
      <c r="E44" s="70" t="s">
        <v>2089</v>
      </c>
      <c r="F44" s="273" t="s">
        <v>2946</v>
      </c>
      <c r="G44" s="142" t="s">
        <v>2947</v>
      </c>
      <c r="H44" s="50" t="s">
        <v>61</v>
      </c>
      <c r="I44" s="148"/>
      <c r="J44" s="58"/>
      <c r="K44" s="72"/>
      <c r="L44" s="144"/>
      <c r="M44" s="61"/>
      <c r="N44" s="62" t="s">
        <v>263</v>
      </c>
      <c r="O44" s="130"/>
      <c r="P44" s="138"/>
      <c r="Q44" s="129"/>
      <c r="R44" s="53"/>
      <c r="S44" s="66"/>
      <c r="T44" s="8"/>
      <c r="U44" s="8"/>
      <c r="V44" s="8"/>
      <c r="W44" s="8"/>
      <c r="X44" s="8"/>
      <c r="Y44" s="8"/>
      <c r="Z44" s="8"/>
      <c r="AA44" s="8"/>
    </row>
    <row r="45">
      <c r="A45" s="50"/>
      <c r="B45" s="78"/>
      <c r="C45" s="87"/>
      <c r="D45" s="53"/>
      <c r="E45" s="111"/>
      <c r="F45" s="54"/>
      <c r="G45" s="55"/>
      <c r="H45" s="50"/>
      <c r="I45" s="71"/>
      <c r="J45" s="58"/>
      <c r="K45" s="72"/>
      <c r="L45" s="149"/>
      <c r="M45" s="61"/>
      <c r="N45" s="62"/>
      <c r="O45" s="130"/>
      <c r="P45" s="138"/>
      <c r="Q45" s="99"/>
      <c r="R45" s="53"/>
      <c r="S45" s="66"/>
      <c r="T45" s="8"/>
      <c r="U45" s="8"/>
      <c r="V45" s="8"/>
      <c r="W45" s="8"/>
      <c r="X45" s="8"/>
      <c r="Y45" s="8"/>
      <c r="Z45" s="8"/>
      <c r="AA45" s="8"/>
    </row>
    <row r="46">
      <c r="A46" s="50"/>
      <c r="B46" s="51"/>
      <c r="C46" s="87"/>
      <c r="D46" s="88"/>
      <c r="E46" s="111"/>
      <c r="F46" s="54"/>
      <c r="G46" s="55"/>
      <c r="H46" s="50"/>
      <c r="I46" s="57"/>
      <c r="J46" s="58"/>
      <c r="K46" s="72"/>
      <c r="L46" s="150"/>
      <c r="M46" s="125"/>
      <c r="N46" s="62"/>
      <c r="O46" s="141"/>
      <c r="P46" s="131"/>
      <c r="Q46" s="99"/>
      <c r="R46" s="53"/>
      <c r="S46" s="66"/>
      <c r="T46" s="8"/>
      <c r="U46" s="8"/>
      <c r="V46" s="8"/>
      <c r="W46" s="8"/>
      <c r="X46" s="8"/>
      <c r="Y46" s="8"/>
      <c r="Z46" s="8"/>
      <c r="AA46" s="8"/>
    </row>
    <row r="47">
      <c r="A47" s="50"/>
      <c r="B47" s="51"/>
      <c r="C47" s="151"/>
      <c r="D47" s="88"/>
      <c r="E47" s="70"/>
      <c r="F47" s="152"/>
      <c r="G47" s="55"/>
      <c r="H47" s="50"/>
      <c r="I47" s="71"/>
      <c r="J47" s="89"/>
      <c r="K47" s="72"/>
      <c r="L47" s="150"/>
      <c r="M47" s="61"/>
      <c r="N47" s="62"/>
      <c r="O47" s="130"/>
      <c r="P47" s="131"/>
      <c r="Q47" s="93"/>
      <c r="R47" s="53"/>
      <c r="S47" s="66"/>
      <c r="T47" s="8"/>
      <c r="U47" s="8"/>
      <c r="V47" s="8"/>
      <c r="W47" s="8"/>
      <c r="X47" s="8"/>
      <c r="Y47" s="8"/>
      <c r="Z47" s="8"/>
      <c r="AA47" s="8"/>
    </row>
    <row r="48">
      <c r="A48" s="50"/>
      <c r="B48" s="51"/>
      <c r="C48" s="52"/>
      <c r="D48" s="88"/>
      <c r="E48" s="70"/>
      <c r="G48" s="55"/>
      <c r="H48" s="56"/>
      <c r="I48" s="71"/>
      <c r="J48" s="58"/>
      <c r="K48" s="135"/>
      <c r="L48" s="150"/>
      <c r="M48" s="61"/>
      <c r="N48" s="74"/>
      <c r="O48" s="153"/>
      <c r="P48" s="154"/>
      <c r="Q48" s="99"/>
      <c r="R48" s="53"/>
      <c r="S48" s="66"/>
      <c r="T48" s="8"/>
      <c r="U48" s="8"/>
      <c r="V48" s="8"/>
      <c r="W48" s="8"/>
      <c r="X48" s="8"/>
      <c r="Y48" s="8"/>
      <c r="Z48" s="8"/>
      <c r="AA48" s="8"/>
    </row>
    <row r="49">
      <c r="A49" s="50"/>
      <c r="B49" s="78"/>
      <c r="C49" s="52"/>
      <c r="D49" s="88"/>
      <c r="E49" s="108"/>
      <c r="F49" s="54"/>
      <c r="G49" s="54"/>
      <c r="H49" s="56"/>
      <c r="I49" s="71"/>
      <c r="J49" s="58"/>
      <c r="K49" s="155"/>
      <c r="L49" s="150"/>
      <c r="M49" s="61"/>
      <c r="N49" s="62"/>
      <c r="O49" s="153"/>
      <c r="P49" s="156"/>
      <c r="Q49" s="128"/>
      <c r="R49" s="53"/>
      <c r="S49" s="66"/>
      <c r="T49" s="8"/>
      <c r="U49" s="8"/>
      <c r="V49" s="8"/>
      <c r="W49" s="8"/>
      <c r="X49" s="8"/>
      <c r="Y49" s="8"/>
      <c r="Z49" s="8"/>
      <c r="AA49" s="8"/>
    </row>
    <row r="50">
      <c r="A50" s="50"/>
      <c r="B50" s="51"/>
      <c r="C50" s="52"/>
      <c r="D50" s="88"/>
      <c r="E50" s="70"/>
      <c r="F50" s="54"/>
      <c r="G50" s="54"/>
      <c r="H50" s="56"/>
      <c r="I50" s="71"/>
      <c r="J50" s="58"/>
      <c r="K50" s="155"/>
      <c r="L50" s="150"/>
      <c r="M50" s="61"/>
      <c r="N50" s="84"/>
      <c r="O50" s="153"/>
      <c r="P50" s="156"/>
      <c r="Q50" s="129"/>
      <c r="R50" s="53"/>
      <c r="S50" s="66"/>
      <c r="T50" s="8"/>
      <c r="U50" s="8"/>
      <c r="V50" s="8"/>
      <c r="W50" s="8"/>
      <c r="X50" s="8"/>
      <c r="Y50" s="8"/>
      <c r="Z50" s="8"/>
      <c r="AA50" s="8"/>
    </row>
    <row r="51">
      <c r="A51" s="50"/>
      <c r="B51" s="51"/>
      <c r="C51" s="137"/>
      <c r="D51" s="53"/>
      <c r="E51" s="54"/>
      <c r="F51" s="54"/>
      <c r="G51" s="101"/>
      <c r="H51" s="50"/>
      <c r="I51" s="57"/>
      <c r="J51" s="58"/>
      <c r="K51" s="155"/>
      <c r="L51" s="150"/>
      <c r="M51" s="61"/>
      <c r="N51" s="74"/>
      <c r="O51" s="157"/>
      <c r="P51" s="156"/>
      <c r="Q51" s="129"/>
      <c r="R51" s="53"/>
      <c r="S51" s="66"/>
      <c r="T51" s="8"/>
      <c r="U51" s="8"/>
      <c r="V51" s="8"/>
      <c r="W51" s="8"/>
      <c r="X51" s="8"/>
      <c r="Y51" s="8"/>
      <c r="Z51" s="8"/>
      <c r="AA51" s="8"/>
    </row>
    <row r="52">
      <c r="A52" s="50"/>
      <c r="B52" s="51"/>
      <c r="C52" s="158"/>
      <c r="D52" s="88"/>
      <c r="E52" s="70"/>
      <c r="F52" s="54"/>
      <c r="G52" s="55"/>
      <c r="H52" s="56"/>
      <c r="I52" s="57"/>
      <c r="J52" s="58"/>
      <c r="K52" s="159"/>
      <c r="L52" s="150"/>
      <c r="M52" s="160"/>
      <c r="N52" s="74"/>
      <c r="O52" s="153"/>
      <c r="P52" s="156"/>
      <c r="Q52" s="129"/>
      <c r="R52" s="53"/>
      <c r="S52" s="66"/>
      <c r="T52" s="8"/>
      <c r="U52" s="8"/>
      <c r="V52" s="8"/>
      <c r="W52" s="8"/>
      <c r="X52" s="8"/>
      <c r="Y52" s="8"/>
      <c r="Z52" s="8"/>
      <c r="AA52" s="8"/>
    </row>
    <row r="53">
      <c r="A53" s="50"/>
      <c r="B53" s="51"/>
      <c r="C53" s="78"/>
      <c r="D53" s="88"/>
      <c r="E53" s="54"/>
      <c r="F53" s="54"/>
      <c r="G53" s="55"/>
      <c r="H53" s="56"/>
      <c r="I53" s="71"/>
      <c r="J53" s="89"/>
      <c r="K53" s="155"/>
      <c r="L53" s="161"/>
      <c r="M53" s="160"/>
      <c r="N53" s="62"/>
      <c r="O53" s="153"/>
      <c r="P53" s="156"/>
      <c r="Q53" s="129"/>
      <c r="R53" s="53"/>
      <c r="S53" s="66"/>
      <c r="T53" s="8"/>
      <c r="U53" s="8"/>
      <c r="V53" s="8"/>
      <c r="W53" s="8"/>
      <c r="X53" s="8"/>
      <c r="Y53" s="8"/>
      <c r="Z53" s="8"/>
      <c r="AA53" s="8"/>
    </row>
    <row r="54">
      <c r="A54" s="50"/>
      <c r="B54" s="51"/>
      <c r="C54" s="51"/>
      <c r="D54" s="88"/>
      <c r="E54" s="54"/>
      <c r="F54" s="101"/>
      <c r="G54" s="55"/>
      <c r="H54" s="56"/>
      <c r="I54" s="148"/>
      <c r="J54" s="58"/>
      <c r="K54" s="155"/>
      <c r="L54" s="150"/>
      <c r="M54" s="160"/>
      <c r="N54" s="74"/>
      <c r="O54" s="153"/>
      <c r="P54" s="154"/>
      <c r="Q54" s="129"/>
      <c r="R54" s="53"/>
      <c r="S54" s="66"/>
      <c r="T54" s="8"/>
      <c r="U54" s="8"/>
      <c r="V54" s="8"/>
      <c r="W54" s="8"/>
      <c r="X54" s="8"/>
      <c r="Y54" s="8"/>
      <c r="Z54" s="8"/>
      <c r="AA54" s="8"/>
    </row>
    <row r="55">
      <c r="A55" s="50"/>
      <c r="B55" s="51"/>
      <c r="C55" s="51"/>
      <c r="D55" s="162"/>
      <c r="E55" s="163"/>
      <c r="F55" s="54"/>
      <c r="G55" s="55"/>
      <c r="H55" s="56"/>
      <c r="I55" s="71"/>
      <c r="J55" s="164"/>
      <c r="K55" s="155"/>
      <c r="L55" s="161"/>
      <c r="M55" s="160"/>
      <c r="N55" s="62"/>
      <c r="O55" s="157"/>
      <c r="P55" s="156"/>
      <c r="Q55" s="129"/>
      <c r="R55" s="66"/>
      <c r="S55" s="66"/>
      <c r="T55" s="8"/>
      <c r="U55" s="8"/>
      <c r="V55" s="8"/>
      <c r="W55" s="8"/>
      <c r="X55" s="8"/>
      <c r="Y55" s="8"/>
      <c r="Z55" s="8"/>
      <c r="AA55" s="8"/>
    </row>
    <row r="56">
      <c r="A56" s="50"/>
      <c r="B56" s="51"/>
      <c r="C56" s="51"/>
      <c r="D56" s="23"/>
      <c r="E56" s="54"/>
      <c r="F56" s="165"/>
      <c r="G56" s="55"/>
      <c r="H56" s="56"/>
      <c r="I56" s="71"/>
      <c r="J56" s="58"/>
      <c r="K56" s="155"/>
      <c r="L56" s="166"/>
      <c r="M56" s="160"/>
      <c r="N56" s="62"/>
      <c r="O56" s="157"/>
      <c r="P56" s="156"/>
      <c r="Q56" s="129"/>
      <c r="R56" s="53"/>
      <c r="S56" s="66"/>
      <c r="T56" s="8"/>
      <c r="U56" s="8"/>
      <c r="V56" s="8"/>
      <c r="W56" s="8"/>
      <c r="X56" s="8"/>
      <c r="Y56" s="8"/>
      <c r="Z56" s="8"/>
      <c r="AA56" s="8"/>
    </row>
    <row r="57">
      <c r="A57" s="50"/>
      <c r="B57" s="51"/>
      <c r="C57" s="51"/>
      <c r="D57" s="23"/>
      <c r="E57" s="54"/>
      <c r="F57" s="54"/>
      <c r="G57" s="55"/>
      <c r="H57" s="56"/>
      <c r="I57" s="167"/>
      <c r="J57" s="58"/>
      <c r="K57" s="155"/>
      <c r="L57" s="150"/>
      <c r="M57" s="160"/>
      <c r="N57" s="143"/>
      <c r="O57" s="157"/>
      <c r="P57" s="156"/>
      <c r="Q57" s="129"/>
      <c r="R57" s="53"/>
      <c r="S57" s="66"/>
      <c r="T57" s="8"/>
      <c r="U57" s="8"/>
      <c r="V57" s="8"/>
      <c r="W57" s="8"/>
      <c r="X57" s="8"/>
      <c r="Y57" s="8"/>
      <c r="Z57" s="8"/>
      <c r="AA57" s="8"/>
    </row>
    <row r="58">
      <c r="A58" s="50"/>
      <c r="B58" s="51"/>
      <c r="C58" s="51"/>
      <c r="D58" s="23"/>
      <c r="E58" s="54"/>
      <c r="F58" s="54"/>
      <c r="G58" s="55"/>
      <c r="H58" s="56"/>
      <c r="I58" s="168"/>
      <c r="J58" s="58"/>
      <c r="K58" s="155"/>
      <c r="L58" s="161"/>
      <c r="M58" s="169"/>
      <c r="N58" s="143"/>
      <c r="O58" s="157"/>
      <c r="P58" s="156"/>
      <c r="Q58" s="129"/>
      <c r="R58" s="53"/>
      <c r="S58" s="66"/>
      <c r="T58" s="8"/>
      <c r="U58" s="8"/>
      <c r="V58" s="8"/>
      <c r="W58" s="8"/>
      <c r="X58" s="8"/>
      <c r="Y58" s="8"/>
      <c r="Z58" s="8"/>
      <c r="AA58" s="8"/>
    </row>
    <row r="59">
      <c r="A59" s="50"/>
      <c r="B59" s="51"/>
      <c r="C59" s="51"/>
      <c r="D59" s="23"/>
      <c r="E59" s="54"/>
      <c r="F59" s="54"/>
      <c r="G59" s="55"/>
      <c r="H59" s="56"/>
      <c r="I59" s="167"/>
      <c r="J59" s="58"/>
      <c r="K59" s="170"/>
      <c r="L59" s="161"/>
      <c r="M59" s="160"/>
      <c r="N59" s="62"/>
      <c r="O59" s="153"/>
      <c r="P59" s="156"/>
      <c r="Q59" s="129"/>
      <c r="R59" s="53"/>
      <c r="S59" s="66"/>
      <c r="T59" s="8"/>
      <c r="U59" s="8"/>
      <c r="V59" s="8"/>
      <c r="W59" s="8"/>
      <c r="X59" s="8"/>
      <c r="Y59" s="8"/>
      <c r="Z59" s="8"/>
      <c r="AA59" s="8"/>
    </row>
    <row r="60">
      <c r="A60" s="50"/>
      <c r="B60" s="51"/>
      <c r="C60" s="132"/>
      <c r="D60" s="23"/>
      <c r="E60" s="54"/>
      <c r="F60" s="54"/>
      <c r="G60" s="55"/>
      <c r="H60" s="56"/>
      <c r="I60" s="167"/>
      <c r="J60" s="58"/>
      <c r="K60" s="155"/>
      <c r="L60" s="166"/>
      <c r="M60" s="160"/>
      <c r="N60" s="74"/>
      <c r="O60" s="153"/>
      <c r="P60" s="156"/>
      <c r="Q60" s="129"/>
      <c r="R60" s="53"/>
      <c r="S60" s="66"/>
      <c r="T60" s="8"/>
      <c r="U60" s="8"/>
      <c r="V60" s="8"/>
      <c r="W60" s="8"/>
      <c r="X60" s="8"/>
      <c r="Y60" s="8"/>
      <c r="Z60" s="8"/>
      <c r="AA60" s="8"/>
    </row>
    <row r="61">
      <c r="A61" s="50"/>
      <c r="B61" s="78"/>
      <c r="C61" s="51"/>
      <c r="D61" s="23"/>
      <c r="E61" s="54"/>
      <c r="F61" s="54"/>
      <c r="G61" s="55"/>
      <c r="H61" s="56"/>
      <c r="I61" s="167"/>
      <c r="J61" s="58"/>
      <c r="K61" s="155"/>
      <c r="L61" s="161"/>
      <c r="M61" s="160"/>
      <c r="N61" s="74"/>
      <c r="O61" s="153"/>
      <c r="P61" s="156"/>
      <c r="Q61" s="129"/>
      <c r="R61" s="53"/>
      <c r="S61" s="66"/>
      <c r="T61" s="8"/>
      <c r="U61" s="8"/>
      <c r="V61" s="8"/>
      <c r="W61" s="8"/>
      <c r="X61" s="8"/>
      <c r="Y61" s="8"/>
      <c r="Z61" s="8"/>
      <c r="AA61" s="8"/>
    </row>
    <row r="62">
      <c r="A62" s="50"/>
      <c r="B62" s="51"/>
      <c r="C62" s="51"/>
      <c r="D62" s="23"/>
      <c r="E62" s="54"/>
      <c r="F62" s="54"/>
      <c r="G62" s="55"/>
      <c r="H62" s="56"/>
      <c r="I62" s="167"/>
      <c r="J62" s="89"/>
      <c r="K62" s="155"/>
      <c r="L62" s="171"/>
      <c r="M62" s="169"/>
      <c r="N62" s="74"/>
      <c r="O62" s="153"/>
      <c r="P62" s="156"/>
      <c r="Q62" s="128"/>
      <c r="R62" s="53"/>
      <c r="S62" s="66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58"/>
      <c r="K63" s="155"/>
      <c r="L63" s="171"/>
      <c r="M63" s="160"/>
      <c r="N63" s="74"/>
      <c r="O63" s="153"/>
      <c r="P63" s="156"/>
      <c r="Q63" s="129"/>
      <c r="R63" s="53"/>
      <c r="S63" s="66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9"/>
      <c r="L64" s="171"/>
      <c r="M64" s="169"/>
      <c r="N64" s="62"/>
      <c r="O64" s="153"/>
      <c r="P64" s="156"/>
      <c r="Q64" s="129"/>
      <c r="R64" s="53"/>
      <c r="S64" s="66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89"/>
      <c r="K65" s="159"/>
      <c r="L65" s="171"/>
      <c r="M65" s="169"/>
      <c r="N65" s="74"/>
      <c r="O65" s="153"/>
      <c r="P65" s="156"/>
      <c r="Q65" s="129"/>
      <c r="R65" s="172"/>
      <c r="S65" s="70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1"/>
      <c r="C66" s="51"/>
      <c r="D66" s="23"/>
      <c r="E66" s="54"/>
      <c r="F66" s="54"/>
      <c r="G66" s="55"/>
      <c r="H66" s="56"/>
      <c r="I66" s="168"/>
      <c r="J66" s="89"/>
      <c r="K66" s="155"/>
      <c r="L66" s="161"/>
      <c r="M66" s="169"/>
      <c r="N66" s="62"/>
      <c r="O66" s="153"/>
      <c r="P66" s="156"/>
      <c r="Q66" s="129"/>
      <c r="R66" s="53"/>
      <c r="S66" s="66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9"/>
      <c r="L67" s="166"/>
      <c r="M67" s="160"/>
      <c r="N67" s="74"/>
      <c r="O67" s="153"/>
      <c r="P67" s="156"/>
      <c r="Q67" s="129"/>
      <c r="R67" s="53"/>
      <c r="S67" s="66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1"/>
      <c r="C68" s="51"/>
      <c r="D68" s="23"/>
      <c r="E68" s="54"/>
      <c r="F68" s="54"/>
      <c r="G68" s="55"/>
      <c r="H68" s="56"/>
      <c r="I68" s="167"/>
      <c r="J68" s="89"/>
      <c r="K68" s="159"/>
      <c r="L68" s="150"/>
      <c r="M68" s="173"/>
      <c r="N68" s="74"/>
      <c r="O68" s="153"/>
      <c r="P68" s="156"/>
      <c r="Q68" s="129"/>
      <c r="R68" s="53"/>
      <c r="S68" s="66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9"/>
      <c r="K69" s="155"/>
      <c r="L69" s="161"/>
      <c r="M69" s="169"/>
      <c r="N69" s="62"/>
      <c r="O69" s="153"/>
      <c r="P69" s="156"/>
      <c r="Q69" s="129"/>
      <c r="R69" s="53"/>
      <c r="S69" s="66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9"/>
      <c r="K70" s="159"/>
      <c r="L70" s="161"/>
      <c r="M70" s="169"/>
      <c r="N70" s="74"/>
      <c r="O70" s="153"/>
      <c r="P70" s="156"/>
      <c r="Q70" s="129"/>
      <c r="R70" s="53"/>
      <c r="S70" s="66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9"/>
      <c r="K71" s="178"/>
      <c r="L71" s="161"/>
      <c r="M71" s="169"/>
      <c r="N71" s="74"/>
      <c r="O71" s="153"/>
      <c r="P71" s="156"/>
      <c r="Q71" s="129"/>
      <c r="R71" s="66"/>
      <c r="S71" s="66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9"/>
      <c r="L72" s="161"/>
      <c r="M72" s="169"/>
      <c r="N72" s="74"/>
      <c r="O72" s="153"/>
      <c r="P72" s="156"/>
      <c r="Q72" s="129"/>
      <c r="R72" s="53"/>
      <c r="S72" s="66"/>
      <c r="T72" s="8"/>
      <c r="U72" s="8"/>
      <c r="V72" s="8"/>
      <c r="W72" s="8"/>
      <c r="X72" s="8"/>
      <c r="Y72" s="8"/>
      <c r="Z72" s="8"/>
      <c r="AA72" s="8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4"/>
      <c r="O73" s="185"/>
      <c r="P73" s="186"/>
      <c r="Q73" s="129"/>
      <c r="R73" s="53"/>
      <c r="S73" s="66"/>
      <c r="T73" s="8"/>
      <c r="U73" s="8"/>
      <c r="V73" s="8"/>
      <c r="W73" s="8"/>
      <c r="X73" s="8"/>
      <c r="Y73" s="8"/>
      <c r="Z73" s="8"/>
      <c r="AA73" s="8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9"/>
      <c r="K74" s="182"/>
      <c r="L74" s="183"/>
      <c r="M74" s="188"/>
      <c r="N74" s="143"/>
      <c r="O74" s="185"/>
      <c r="P74" s="186"/>
      <c r="Q74" s="129"/>
      <c r="R74" s="172"/>
      <c r="S74" s="70"/>
      <c r="T74" s="8"/>
      <c r="U74" s="8"/>
      <c r="V74" s="8"/>
      <c r="W74" s="8"/>
      <c r="X74" s="8"/>
      <c r="Y74" s="8"/>
      <c r="Z74" s="8"/>
      <c r="AA74" s="8"/>
    </row>
    <row r="75">
      <c r="A75" s="50"/>
      <c r="B75" s="179"/>
      <c r="C75" s="87"/>
      <c r="D75" s="174"/>
      <c r="E75" s="176"/>
      <c r="F75" s="54"/>
      <c r="G75" s="54"/>
      <c r="H75" s="56"/>
      <c r="I75" s="181"/>
      <c r="J75" s="89"/>
      <c r="K75" s="189"/>
      <c r="L75" s="183"/>
      <c r="M75" s="188"/>
      <c r="N75" s="74"/>
      <c r="O75" s="185"/>
      <c r="P75" s="186"/>
      <c r="Q75" s="129"/>
      <c r="R75" s="172"/>
      <c r="S75" s="70"/>
      <c r="T75" s="8"/>
      <c r="U75" s="8"/>
      <c r="V75" s="8"/>
      <c r="W75" s="8"/>
      <c r="X75" s="8"/>
      <c r="Y75" s="8"/>
      <c r="Z75" s="8"/>
      <c r="AA75" s="8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4"/>
      <c r="O76" s="185"/>
      <c r="P76" s="186"/>
      <c r="Q76" s="129"/>
      <c r="R76" s="172"/>
      <c r="S76" s="70"/>
      <c r="T76" s="8"/>
      <c r="U76" s="8"/>
      <c r="V76" s="8"/>
      <c r="W76" s="8"/>
      <c r="X76" s="8"/>
      <c r="Y76" s="8"/>
      <c r="Z76" s="8"/>
      <c r="AA76" s="8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70"/>
      <c r="T77" s="8"/>
      <c r="U77" s="8"/>
      <c r="V77" s="8"/>
      <c r="W77" s="8"/>
      <c r="X77" s="8"/>
      <c r="Y77" s="8"/>
      <c r="Z77" s="8"/>
      <c r="AA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70"/>
      <c r="S78" s="70"/>
      <c r="T78" s="8"/>
      <c r="U78" s="8"/>
      <c r="V78" s="8"/>
      <c r="W78" s="8"/>
      <c r="X78" s="8"/>
      <c r="Y78" s="8"/>
      <c r="Z78" s="8"/>
      <c r="AA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172"/>
      <c r="S79" s="70"/>
      <c r="T79" s="8"/>
      <c r="U79" s="8"/>
      <c r="V79" s="8"/>
      <c r="W79" s="8"/>
      <c r="X79" s="8"/>
      <c r="Y79" s="8"/>
      <c r="Z79" s="8"/>
      <c r="AA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2"/>
      <c r="S80" s="193"/>
      <c r="T80" s="8"/>
      <c r="U80" s="8"/>
      <c r="V80" s="8"/>
      <c r="W80" s="8"/>
      <c r="X80" s="8"/>
      <c r="Y80" s="8"/>
      <c r="Z80" s="8"/>
      <c r="AA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193"/>
      <c r="T81" s="8"/>
      <c r="U81" s="8"/>
      <c r="V81" s="8"/>
      <c r="W81" s="8"/>
      <c r="X81" s="8"/>
      <c r="Y81" s="8"/>
      <c r="Z81" s="8"/>
      <c r="AA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193"/>
      <c r="T82" s="8"/>
      <c r="U82" s="8"/>
      <c r="V82" s="8"/>
      <c r="W82" s="8"/>
      <c r="X82" s="8"/>
      <c r="Y82" s="8"/>
      <c r="Z82" s="8"/>
      <c r="AA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193"/>
      <c r="T83" s="8"/>
      <c r="U83" s="8"/>
      <c r="V83" s="8"/>
      <c r="W83" s="8"/>
      <c r="X83" s="8"/>
      <c r="Y83" s="8"/>
      <c r="Z83" s="8"/>
      <c r="AA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193"/>
      <c r="T84" s="8"/>
      <c r="U84" s="8"/>
      <c r="V84" s="8"/>
      <c r="W84" s="8"/>
      <c r="X84" s="8"/>
      <c r="Y84" s="8"/>
      <c r="Z84" s="8"/>
      <c r="AA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193"/>
      <c r="T85" s="8"/>
      <c r="U85" s="8"/>
      <c r="V85" s="8"/>
      <c r="W85" s="8"/>
      <c r="X85" s="8"/>
      <c r="Y85" s="8"/>
      <c r="Z85" s="8"/>
      <c r="AA85" s="8"/>
    </row>
    <row r="86">
      <c r="A86" s="56"/>
      <c r="B86" s="179"/>
      <c r="C86" s="51"/>
      <c r="D86" s="23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193"/>
      <c r="T86" s="8"/>
      <c r="U86" s="8"/>
      <c r="V86" s="8"/>
      <c r="W86" s="8"/>
      <c r="X86" s="8"/>
      <c r="Y86" s="8"/>
      <c r="Z86" s="8"/>
      <c r="AA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193"/>
      <c r="T87" s="8"/>
      <c r="U87" s="8"/>
      <c r="V87" s="8"/>
      <c r="W87" s="8"/>
      <c r="X87" s="8"/>
      <c r="Y87" s="8"/>
      <c r="Z87" s="8"/>
      <c r="AA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193"/>
      <c r="T88" s="8"/>
      <c r="U88" s="8"/>
      <c r="V88" s="8"/>
      <c r="W88" s="8"/>
      <c r="X88" s="8"/>
      <c r="Y88" s="8"/>
      <c r="Z88" s="8"/>
      <c r="AA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193"/>
      <c r="T89" s="8"/>
      <c r="U89" s="8"/>
      <c r="V89" s="8"/>
      <c r="W89" s="8"/>
      <c r="X89" s="8"/>
      <c r="Y89" s="8"/>
      <c r="Z89" s="8"/>
      <c r="AA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193"/>
      <c r="T90" s="8"/>
      <c r="U90" s="8"/>
      <c r="V90" s="8"/>
      <c r="W90" s="8"/>
      <c r="X90" s="8"/>
      <c r="Y90" s="8"/>
      <c r="Z90" s="8"/>
      <c r="AA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193"/>
      <c r="T91" s="8"/>
      <c r="U91" s="8"/>
      <c r="V91" s="8"/>
      <c r="W91" s="8"/>
      <c r="X91" s="8"/>
      <c r="Y91" s="8"/>
      <c r="Z91" s="8"/>
      <c r="AA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193"/>
      <c r="T92" s="8"/>
      <c r="U92" s="8"/>
      <c r="V92" s="8"/>
      <c r="W92" s="8"/>
      <c r="X92" s="8"/>
      <c r="Y92" s="8"/>
      <c r="Z92" s="8"/>
      <c r="AA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193"/>
      <c r="T93" s="8"/>
      <c r="U93" s="8"/>
      <c r="V93" s="8"/>
      <c r="W93" s="8"/>
      <c r="X93" s="8"/>
      <c r="Y93" s="8"/>
      <c r="Z93" s="8"/>
      <c r="AA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193"/>
      <c r="T94" s="8"/>
      <c r="U94" s="8"/>
      <c r="V94" s="8"/>
      <c r="W94" s="8"/>
      <c r="X94" s="8"/>
      <c r="Y94" s="8"/>
      <c r="Z94" s="8"/>
      <c r="AA94" s="8"/>
    </row>
    <row r="95">
      <c r="A95" s="4"/>
      <c r="B95" s="2"/>
      <c r="C95" s="211"/>
      <c r="D95" s="212"/>
      <c r="E95" s="3"/>
      <c r="F95" s="213"/>
      <c r="G95" s="214"/>
      <c r="H95" s="4"/>
      <c r="I95" s="215"/>
      <c r="O95" s="216"/>
      <c r="P95" s="216"/>
      <c r="Q95" s="217"/>
      <c r="R95" s="218">
        <f>SUM(R7:R94)</f>
        <v>9540</v>
      </c>
      <c r="S95" s="218"/>
      <c r="T95" s="8"/>
      <c r="U95" s="8"/>
      <c r="V95" s="8"/>
      <c r="W95" s="8"/>
      <c r="X95" s="8"/>
      <c r="Y95" s="8"/>
      <c r="Z95" s="8"/>
      <c r="AA95" s="8"/>
    </row>
    <row r="96">
      <c r="A96" s="4"/>
      <c r="B96" s="2"/>
      <c r="C96" s="219"/>
      <c r="D96" s="220"/>
      <c r="E96" s="3"/>
      <c r="F96" s="221"/>
      <c r="G96" s="222"/>
      <c r="H96" s="1"/>
      <c r="I96" s="223" t="s">
        <v>27</v>
      </c>
      <c r="J96" s="224"/>
      <c r="O96" s="216"/>
      <c r="P96" s="216"/>
      <c r="Q96" s="217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225"/>
      <c r="C97" s="17"/>
      <c r="D97" s="226"/>
      <c r="E97" s="227"/>
      <c r="F97" s="213"/>
      <c r="G97" s="3"/>
      <c r="H97" s="1"/>
      <c r="I97" s="180">
        <f>SUM(I7:I94)</f>
        <v>4408</v>
      </c>
      <c r="J97" s="228" t="s">
        <v>28</v>
      </c>
      <c r="K97" s="229"/>
      <c r="O97" s="230"/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2"/>
      <c r="C98" s="17"/>
      <c r="D98" s="1"/>
      <c r="E98" s="3"/>
      <c r="F98" s="213"/>
      <c r="G98" s="3"/>
      <c r="H98" s="1"/>
      <c r="I98" s="180">
        <f>SUM(I97*2%)</f>
        <v>88.16</v>
      </c>
      <c r="J98" s="231">
        <f>SUM(J7:J94)</f>
        <v>3319</v>
      </c>
      <c r="K98" s="232" t="s">
        <v>23</v>
      </c>
      <c r="O98" s="233" t="s">
        <v>11</v>
      </c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2"/>
      <c r="C99" s="17"/>
      <c r="D99" s="1"/>
      <c r="E99" s="3"/>
      <c r="F99" s="3"/>
      <c r="G99" s="3"/>
      <c r="H99" s="1"/>
      <c r="I99" s="234"/>
      <c r="J99" s="87">
        <f>SUM(J98*2%)</f>
        <v>66.38</v>
      </c>
      <c r="K99" s="235" t="s">
        <v>29</v>
      </c>
      <c r="L99" s="236"/>
      <c r="O99" s="216"/>
      <c r="P99" s="216"/>
      <c r="Q99" s="217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2"/>
      <c r="C100" s="17"/>
      <c r="D100" s="1"/>
      <c r="E100" s="3"/>
      <c r="F100" s="3"/>
      <c r="G100" s="3"/>
      <c r="H100" s="1"/>
      <c r="I100" s="8"/>
      <c r="J100" s="234"/>
      <c r="K100" s="231">
        <f>SUM(K7:K94)</f>
        <v>1251</v>
      </c>
      <c r="L100" s="236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2"/>
      <c r="C101" s="17"/>
      <c r="D101" s="1"/>
      <c r="E101" s="238" t="s">
        <v>30</v>
      </c>
      <c r="F101" s="274">
        <f>SUM(J9,I36)</f>
        <v>517</v>
      </c>
      <c r="G101" s="3"/>
      <c r="H101" s="1"/>
      <c r="I101" s="8"/>
      <c r="J101" s="8"/>
      <c r="K101" s="87">
        <f>SUM(K100*1%)</f>
        <v>12.51</v>
      </c>
      <c r="L101" s="240" t="s">
        <v>31</v>
      </c>
      <c r="M101" s="215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2"/>
      <c r="C102" s="17"/>
      <c r="D102" s="1"/>
      <c r="E102" s="241" t="s">
        <v>32</v>
      </c>
      <c r="F102" s="242">
        <f>SUM(I97,J98,K100,L102,M103,N104,O107,P108,Q109)</f>
        <v>13975</v>
      </c>
      <c r="G102" s="3"/>
      <c r="H102" s="1"/>
      <c r="I102" s="8"/>
      <c r="J102" s="8"/>
      <c r="K102" s="18"/>
      <c r="L102" s="180">
        <f>SUM(L7:L94)</f>
        <v>1136</v>
      </c>
      <c r="M102" s="243" t="s">
        <v>33</v>
      </c>
      <c r="N102" s="244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80">
        <f>SUM(L102*1%)</f>
        <v>11.36</v>
      </c>
      <c r="M103" s="180">
        <f>SUM(M7:M94)</f>
        <v>2118</v>
      </c>
      <c r="N103" s="245" t="s">
        <v>34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"/>
      <c r="M104" s="180">
        <f>SUM(M103*2%)</f>
        <v>42.36</v>
      </c>
      <c r="N104" s="180">
        <f>SUM(N7:N94)</f>
        <v>1379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2"/>
      <c r="C105" s="17"/>
      <c r="D105" s="1"/>
      <c r="E105" s="246" t="s">
        <v>35</v>
      </c>
      <c r="F105" s="247">
        <f>SUM(J9,N10,L14,J17,J26,J30,M31,K33,N41)</f>
        <v>3943</v>
      </c>
      <c r="G105" s="276">
        <f>SUM(J9)</f>
        <v>147</v>
      </c>
      <c r="H105" s="1"/>
      <c r="I105" s="8"/>
      <c r="J105" s="8"/>
      <c r="K105" s="1"/>
      <c r="L105" s="1"/>
      <c r="M105" s="8"/>
      <c r="N105" s="180">
        <f>SUM(N104*1%)</f>
        <v>13.79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2"/>
      <c r="C106" s="17"/>
      <c r="D106" s="1"/>
      <c r="E106" s="249" t="s">
        <v>36</v>
      </c>
      <c r="F106" s="294">
        <f>SUM(L7,J13,J20,N28,L34,M35,I42,I43)</f>
        <v>1891</v>
      </c>
      <c r="G106" s="276">
        <f>SUM(J20)</f>
        <v>294</v>
      </c>
      <c r="H106" s="1"/>
      <c r="I106" s="8"/>
      <c r="J106" s="8"/>
      <c r="K106" s="1"/>
      <c r="L106" s="1"/>
      <c r="M106" s="8"/>
      <c r="N106" s="18"/>
      <c r="O106" s="251" t="s">
        <v>37</v>
      </c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2"/>
      <c r="C107" s="17"/>
      <c r="D107" s="1"/>
      <c r="E107" s="252" t="s">
        <v>38</v>
      </c>
      <c r="F107" s="294">
        <f>SUM(M8,K11,K12,Q18,N19,I21,L24,J27,M29,I36,Q37,L38,N39,N40,)</f>
        <v>3327</v>
      </c>
      <c r="G107" s="293">
        <f>SUM(I36)</f>
        <v>370</v>
      </c>
      <c r="H107" s="1"/>
      <c r="I107" s="8"/>
      <c r="J107" s="8"/>
      <c r="K107" s="1"/>
      <c r="L107" s="1"/>
      <c r="M107" s="8"/>
      <c r="N107" s="18"/>
      <c r="O107" s="180">
        <f>SUM(O7:O94)</f>
        <v>0</v>
      </c>
      <c r="P107" s="253" t="s">
        <v>39</v>
      </c>
      <c r="Q107" s="217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180">
        <f>SUM(O107*2%)</f>
        <v>0</v>
      </c>
      <c r="P108" s="180">
        <f>SUM(P7:P94)</f>
        <v>0</v>
      </c>
      <c r="Q108" s="252" t="s">
        <v>38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180">
        <f>SUM(P108*2%)</f>
        <v>0</v>
      </c>
      <c r="Q109" s="254">
        <f>SUM(Q7:Q94)</f>
        <v>364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180">
        <f>SUM(Q109*2%)</f>
        <v>7.28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255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K1003" s="258"/>
      <c r="L1003" s="258"/>
      <c r="N1003" s="258"/>
    </row>
  </sheetData>
  <autoFilter ref="$A$6:$U$44"/>
  <mergeCells count="11">
    <mergeCell ref="K98:N98"/>
    <mergeCell ref="L99:N99"/>
    <mergeCell ref="L100:N100"/>
    <mergeCell ref="M101:N101"/>
    <mergeCell ref="A2:G2"/>
    <mergeCell ref="I3:O3"/>
    <mergeCell ref="T6:U6"/>
    <mergeCell ref="T15:U15"/>
    <mergeCell ref="I95:N95"/>
    <mergeCell ref="J96:N96"/>
    <mergeCell ref="K97:N97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5"/>
    <col customWidth="1" min="20" max="20" width="13.88"/>
    <col customWidth="1" min="21" max="21" width="14.13"/>
  </cols>
  <sheetData>
    <row r="1">
      <c r="A1" s="1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3"/>
      <c r="U1" s="8"/>
      <c r="V1" s="8"/>
      <c r="W1" s="8"/>
      <c r="X1" s="8"/>
      <c r="Y1" s="8"/>
      <c r="Z1" s="8"/>
      <c r="AA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13"/>
      <c r="T2" s="3"/>
      <c r="U2" s="8"/>
      <c r="V2" s="8"/>
      <c r="W2" s="8"/>
      <c r="X2" s="8"/>
      <c r="Y2" s="8"/>
      <c r="Z2" s="8"/>
      <c r="AA2" s="8"/>
    </row>
    <row r="3">
      <c r="A3" s="263" t="s">
        <v>1</v>
      </c>
      <c r="B3" s="263"/>
      <c r="C3" s="263"/>
      <c r="D3" s="263"/>
      <c r="E3" s="263"/>
      <c r="F3" s="19"/>
      <c r="G3" s="3"/>
      <c r="H3" s="4"/>
      <c r="I3" s="15"/>
      <c r="P3" s="6"/>
      <c r="Q3" s="7"/>
      <c r="R3" s="16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0"/>
      <c r="T4" s="21" t="s">
        <v>2</v>
      </c>
      <c r="U4" s="22">
        <f>SUM(F102)</f>
        <v>13609</v>
      </c>
      <c r="V4" s="8"/>
      <c r="W4" s="8"/>
      <c r="X4" s="8"/>
      <c r="Y4" s="8"/>
      <c r="Z4" s="8"/>
      <c r="AA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  <c r="AA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8" t="s">
        <v>22</v>
      </c>
      <c r="T6" s="49" t="s">
        <v>23</v>
      </c>
      <c r="V6" s="8"/>
      <c r="W6" s="8"/>
      <c r="X6" s="8"/>
      <c r="Y6" s="8"/>
      <c r="Z6" s="8"/>
      <c r="AA6" s="8"/>
    </row>
    <row r="7">
      <c r="A7" s="50" t="s">
        <v>41</v>
      </c>
      <c r="B7" s="51"/>
      <c r="C7" s="69" t="s">
        <v>718</v>
      </c>
      <c r="D7" s="53" t="s">
        <v>2042</v>
      </c>
      <c r="E7" s="54"/>
      <c r="F7" s="264" t="s">
        <v>2948</v>
      </c>
      <c r="G7" s="55" t="s">
        <v>2949</v>
      </c>
      <c r="H7" s="50" t="s">
        <v>61</v>
      </c>
      <c r="I7" s="57"/>
      <c r="J7" s="58"/>
      <c r="K7" s="59"/>
      <c r="L7" s="60"/>
      <c r="M7" s="61">
        <v>750.0</v>
      </c>
      <c r="N7" s="62"/>
      <c r="O7" s="63"/>
      <c r="P7" s="64"/>
      <c r="Q7" s="65"/>
      <c r="R7" s="53">
        <v>350.0</v>
      </c>
      <c r="S7" s="66"/>
      <c r="T7" s="67" t="s">
        <v>24</v>
      </c>
      <c r="U7" s="68">
        <f>SUM(I7:I86)</f>
        <v>3529</v>
      </c>
      <c r="V7" s="8"/>
      <c r="W7" s="8"/>
      <c r="X7" s="8"/>
      <c r="Y7" s="8"/>
      <c r="Z7" s="8"/>
      <c r="AA7" s="8"/>
    </row>
    <row r="8">
      <c r="A8" s="50" t="s">
        <v>47</v>
      </c>
      <c r="B8" s="51"/>
      <c r="C8" s="69" t="s">
        <v>2950</v>
      </c>
      <c r="D8" s="53" t="s">
        <v>75</v>
      </c>
      <c r="E8" s="70" t="s">
        <v>2951</v>
      </c>
      <c r="F8" s="264" t="s">
        <v>2952</v>
      </c>
      <c r="G8" s="55" t="s">
        <v>2953</v>
      </c>
      <c r="H8" s="50" t="s">
        <v>97</v>
      </c>
      <c r="I8" s="71"/>
      <c r="J8" s="58">
        <v>147.0</v>
      </c>
      <c r="K8" s="72"/>
      <c r="L8" s="73"/>
      <c r="M8" s="61"/>
      <c r="N8" s="74"/>
      <c r="O8" s="75"/>
      <c r="P8" s="76"/>
      <c r="Q8" s="77"/>
      <c r="R8" s="53">
        <v>50.0</v>
      </c>
      <c r="S8" s="66"/>
      <c r="T8" s="39" t="s">
        <v>13</v>
      </c>
      <c r="U8" s="68">
        <f>SUM(J7:J86)</f>
        <v>2176</v>
      </c>
      <c r="V8" s="8"/>
      <c r="W8" s="8"/>
      <c r="X8" s="8"/>
      <c r="Y8" s="8"/>
      <c r="Z8" s="8"/>
      <c r="AA8" s="8"/>
    </row>
    <row r="9">
      <c r="A9" s="50" t="s">
        <v>41</v>
      </c>
      <c r="B9" s="78"/>
      <c r="C9" s="69" t="s">
        <v>2954</v>
      </c>
      <c r="D9" s="53"/>
      <c r="E9" s="70"/>
      <c r="F9" s="298" t="s">
        <v>2955</v>
      </c>
      <c r="G9" s="55" t="s">
        <v>2956</v>
      </c>
      <c r="H9" s="56"/>
      <c r="I9" s="71"/>
      <c r="J9" s="79"/>
      <c r="K9" s="72">
        <v>890.0</v>
      </c>
      <c r="L9" s="80"/>
      <c r="M9" s="61"/>
      <c r="N9" s="74"/>
      <c r="O9" s="75"/>
      <c r="P9" s="76"/>
      <c r="Q9" s="65"/>
      <c r="R9" s="269">
        <v>890.0</v>
      </c>
      <c r="S9" s="66"/>
      <c r="T9" s="81" t="s">
        <v>14</v>
      </c>
      <c r="U9" s="82">
        <f>SUM(K7:K86)</f>
        <v>2484</v>
      </c>
      <c r="V9" s="8"/>
      <c r="W9" s="8"/>
      <c r="X9" s="8"/>
      <c r="Y9" s="8"/>
      <c r="Z9" s="8"/>
      <c r="AA9" s="8"/>
    </row>
    <row r="10">
      <c r="A10" s="50" t="s">
        <v>41</v>
      </c>
      <c r="B10" s="51"/>
      <c r="C10" s="83" t="s">
        <v>2957</v>
      </c>
      <c r="D10" s="53" t="s">
        <v>54</v>
      </c>
      <c r="E10" s="70" t="s">
        <v>2958</v>
      </c>
      <c r="F10" s="264" t="s">
        <v>2959</v>
      </c>
      <c r="G10" s="55" t="s">
        <v>2960</v>
      </c>
      <c r="H10" s="50" t="s">
        <v>38</v>
      </c>
      <c r="I10" s="71"/>
      <c r="J10" s="58"/>
      <c r="K10" s="72">
        <v>294.0</v>
      </c>
      <c r="L10" s="80"/>
      <c r="M10" s="61"/>
      <c r="N10" s="84"/>
      <c r="O10" s="85"/>
      <c r="P10" s="76"/>
      <c r="Q10" s="65"/>
      <c r="R10" s="53">
        <v>100.0</v>
      </c>
      <c r="S10" s="66"/>
      <c r="T10" s="86" t="s">
        <v>25</v>
      </c>
      <c r="U10" s="82">
        <f>SUM(L7:L86)</f>
        <v>882</v>
      </c>
      <c r="V10" s="8"/>
      <c r="W10" s="8"/>
      <c r="X10" s="8"/>
      <c r="Y10" s="8"/>
      <c r="Z10" s="8"/>
      <c r="AA10" s="8"/>
    </row>
    <row r="11">
      <c r="A11" s="50" t="s">
        <v>41</v>
      </c>
      <c r="B11" s="51"/>
      <c r="C11" s="83" t="s">
        <v>2961</v>
      </c>
      <c r="D11" s="53" t="s">
        <v>54</v>
      </c>
      <c r="E11" s="70" t="s">
        <v>1878</v>
      </c>
      <c r="F11" s="264" t="s">
        <v>2962</v>
      </c>
      <c r="G11" s="55" t="s">
        <v>2963</v>
      </c>
      <c r="H11" s="50" t="s">
        <v>38</v>
      </c>
      <c r="I11" s="57"/>
      <c r="J11" s="89"/>
      <c r="K11" s="72">
        <v>244.0</v>
      </c>
      <c r="L11" s="90"/>
      <c r="M11" s="91"/>
      <c r="N11" s="62"/>
      <c r="O11" s="85"/>
      <c r="P11" s="92"/>
      <c r="Q11" s="93"/>
      <c r="R11" s="53">
        <v>50.0</v>
      </c>
      <c r="S11" s="66"/>
      <c r="T11" s="42" t="s">
        <v>16</v>
      </c>
      <c r="U11" s="82">
        <f>SUM(M7:M86)</f>
        <v>2000</v>
      </c>
      <c r="V11" s="8"/>
      <c r="W11" s="8"/>
      <c r="X11" s="8"/>
      <c r="Y11" s="8"/>
      <c r="Z11" s="8"/>
      <c r="AA11" s="8"/>
    </row>
    <row r="12">
      <c r="A12" s="50" t="s">
        <v>47</v>
      </c>
      <c r="B12" s="94"/>
      <c r="C12" s="87"/>
      <c r="D12" s="53" t="s">
        <v>67</v>
      </c>
      <c r="E12" s="70" t="s">
        <v>2964</v>
      </c>
      <c r="F12" s="267" t="s">
        <v>2965</v>
      </c>
      <c r="G12" s="55" t="s">
        <v>2966</v>
      </c>
      <c r="H12" s="50" t="s">
        <v>61</v>
      </c>
      <c r="I12" s="57">
        <v>147.0</v>
      </c>
      <c r="J12" s="95"/>
      <c r="K12" s="72"/>
      <c r="L12" s="96"/>
      <c r="M12" s="61"/>
      <c r="N12" s="62"/>
      <c r="O12" s="97"/>
      <c r="P12" s="98"/>
      <c r="Q12" s="99"/>
      <c r="R12" s="53">
        <v>73.5</v>
      </c>
      <c r="S12" s="66"/>
      <c r="T12" s="100" t="s">
        <v>17</v>
      </c>
      <c r="U12" s="68">
        <f>SUM(N7:N86)</f>
        <v>1149</v>
      </c>
      <c r="V12" s="8"/>
      <c r="W12" s="8"/>
      <c r="X12" s="8"/>
      <c r="Y12" s="8"/>
      <c r="Z12" s="8"/>
      <c r="AA12" s="8"/>
    </row>
    <row r="13" ht="16.5" customHeight="1">
      <c r="A13" s="50" t="s">
        <v>47</v>
      </c>
      <c r="B13" s="78"/>
      <c r="C13" s="52"/>
      <c r="D13" s="53"/>
      <c r="E13" s="70" t="s">
        <v>2964</v>
      </c>
      <c r="F13" s="101" t="s">
        <v>2967</v>
      </c>
      <c r="G13" s="55" t="s">
        <v>2966</v>
      </c>
      <c r="H13" s="50"/>
      <c r="I13" s="71">
        <v>294.0</v>
      </c>
      <c r="J13" s="58"/>
      <c r="K13" s="59"/>
      <c r="L13" s="90"/>
      <c r="M13" s="61"/>
      <c r="N13" s="84"/>
      <c r="O13" s="75"/>
      <c r="P13" s="92"/>
      <c r="Q13" s="99"/>
      <c r="R13" s="102">
        <v>147.0</v>
      </c>
      <c r="S13" s="66"/>
      <c r="T13" s="103"/>
      <c r="U13" s="104"/>
      <c r="V13" s="8"/>
      <c r="W13" s="8"/>
      <c r="X13" s="8"/>
      <c r="Y13" s="8"/>
      <c r="Z13" s="8"/>
      <c r="AA13" s="8"/>
    </row>
    <row r="14">
      <c r="A14" s="50" t="s">
        <v>47</v>
      </c>
      <c r="B14" s="51"/>
      <c r="C14" s="87"/>
      <c r="D14" s="53"/>
      <c r="E14" s="70" t="s">
        <v>2964</v>
      </c>
      <c r="F14" s="54" t="s">
        <v>2968</v>
      </c>
      <c r="G14" s="55" t="s">
        <v>2966</v>
      </c>
      <c r="H14" s="50"/>
      <c r="I14" s="71">
        <v>294.0</v>
      </c>
      <c r="J14" s="58"/>
      <c r="K14" s="72"/>
      <c r="L14" s="90"/>
      <c r="M14" s="61"/>
      <c r="N14" s="84"/>
      <c r="O14" s="85"/>
      <c r="P14" s="105"/>
      <c r="Q14" s="99"/>
      <c r="R14" s="53">
        <v>147.0</v>
      </c>
      <c r="S14" s="66"/>
      <c r="T14" s="8"/>
      <c r="U14" s="8"/>
      <c r="V14" s="8"/>
      <c r="W14" s="8"/>
      <c r="X14" s="8"/>
      <c r="Y14" s="8"/>
      <c r="Z14" s="8"/>
      <c r="AA14" s="8"/>
    </row>
    <row r="15">
      <c r="A15" s="50" t="s">
        <v>41</v>
      </c>
      <c r="B15" s="51"/>
      <c r="C15" s="83" t="s">
        <v>2969</v>
      </c>
      <c r="D15" s="53" t="s">
        <v>28</v>
      </c>
      <c r="E15" s="70"/>
      <c r="F15" s="264" t="s">
        <v>2970</v>
      </c>
      <c r="G15" s="55" t="s">
        <v>2971</v>
      </c>
      <c r="H15" s="50" t="s">
        <v>61</v>
      </c>
      <c r="I15" s="71"/>
      <c r="J15" s="58"/>
      <c r="K15" s="72"/>
      <c r="L15" s="90">
        <v>147.0</v>
      </c>
      <c r="M15" s="61"/>
      <c r="N15" s="62"/>
      <c r="O15" s="85"/>
      <c r="P15" s="92"/>
      <c r="Q15" s="106"/>
      <c r="R15" s="53">
        <v>50.0</v>
      </c>
      <c r="S15" s="66"/>
      <c r="T15" s="107" t="s">
        <v>26</v>
      </c>
      <c r="V15" s="8"/>
      <c r="W15" s="8"/>
      <c r="X15" s="8"/>
      <c r="Y15" s="8"/>
      <c r="Z15" s="8"/>
      <c r="AA15" s="8"/>
    </row>
    <row r="16">
      <c r="A16" s="50" t="s">
        <v>41</v>
      </c>
      <c r="B16" s="51"/>
      <c r="C16" s="83" t="s">
        <v>923</v>
      </c>
      <c r="D16" s="53" t="s">
        <v>28</v>
      </c>
      <c r="E16" s="133" t="s">
        <v>2972</v>
      </c>
      <c r="F16" s="264" t="s">
        <v>2973</v>
      </c>
      <c r="G16" s="55" t="s">
        <v>2974</v>
      </c>
      <c r="H16" s="50" t="s">
        <v>97</v>
      </c>
      <c r="I16" s="71"/>
      <c r="J16" s="58"/>
      <c r="K16" s="72">
        <v>127.0</v>
      </c>
      <c r="L16" s="90"/>
      <c r="M16" s="109"/>
      <c r="N16" s="62"/>
      <c r="O16" s="85"/>
      <c r="P16" s="92"/>
      <c r="Q16" s="99"/>
      <c r="R16" s="53">
        <v>50.0</v>
      </c>
      <c r="S16" s="66"/>
      <c r="T16" s="110" t="s">
        <v>18</v>
      </c>
      <c r="U16" s="82">
        <f>SUM(O7:O78)</f>
        <v>0</v>
      </c>
      <c r="V16" s="8"/>
      <c r="W16" s="8"/>
      <c r="X16" s="8"/>
      <c r="Y16" s="8"/>
      <c r="Z16" s="8"/>
      <c r="AA16" s="8"/>
    </row>
    <row r="17">
      <c r="A17" s="50" t="s">
        <v>41</v>
      </c>
      <c r="B17" s="78"/>
      <c r="C17" s="83" t="s">
        <v>2975</v>
      </c>
      <c r="D17" s="53" t="s">
        <v>71</v>
      </c>
      <c r="E17" s="314"/>
      <c r="F17" s="264" t="s">
        <v>2976</v>
      </c>
      <c r="G17" s="55" t="s">
        <v>2977</v>
      </c>
      <c r="H17" s="50" t="s">
        <v>38</v>
      </c>
      <c r="I17" s="71"/>
      <c r="J17" s="89"/>
      <c r="K17" s="72"/>
      <c r="L17" s="80"/>
      <c r="M17" s="61">
        <v>250.0</v>
      </c>
      <c r="N17" s="84"/>
      <c r="O17" s="85"/>
      <c r="P17" s="92"/>
      <c r="Q17" s="93"/>
      <c r="R17" s="53">
        <v>90.0</v>
      </c>
      <c r="S17" s="66"/>
      <c r="T17" s="112" t="s">
        <v>19</v>
      </c>
      <c r="U17" s="82">
        <f>SUM(P7:P86)</f>
        <v>0</v>
      </c>
      <c r="V17" s="8"/>
      <c r="W17" s="8"/>
      <c r="X17" s="8"/>
      <c r="Y17" s="8"/>
      <c r="Z17" s="8"/>
      <c r="AA17" s="8"/>
    </row>
    <row r="18">
      <c r="A18" s="50" t="s">
        <v>47</v>
      </c>
      <c r="B18" s="78"/>
      <c r="C18" s="83" t="s">
        <v>2978</v>
      </c>
      <c r="D18" s="53" t="s">
        <v>49</v>
      </c>
      <c r="E18" s="70" t="s">
        <v>516</v>
      </c>
      <c r="F18" s="264" t="s">
        <v>2979</v>
      </c>
      <c r="G18" s="55" t="s">
        <v>2980</v>
      </c>
      <c r="H18" s="50" t="s">
        <v>38</v>
      </c>
      <c r="I18" s="71"/>
      <c r="J18" s="79"/>
      <c r="K18" s="72"/>
      <c r="L18" s="90"/>
      <c r="M18" s="61"/>
      <c r="N18" s="62">
        <v>294.0</v>
      </c>
      <c r="O18" s="85"/>
      <c r="P18" s="92"/>
      <c r="Q18" s="99"/>
      <c r="R18" s="53">
        <v>100.0</v>
      </c>
      <c r="S18" s="66"/>
      <c r="T18" s="113" t="s">
        <v>20</v>
      </c>
      <c r="U18" s="114">
        <f>SUM(Q7:Q86)</f>
        <v>1389</v>
      </c>
      <c r="V18" s="8"/>
      <c r="W18" s="8"/>
      <c r="X18" s="8"/>
      <c r="Y18" s="8"/>
      <c r="Z18" s="8"/>
      <c r="AA18" s="8"/>
    </row>
    <row r="19">
      <c r="A19" s="50" t="s">
        <v>47</v>
      </c>
      <c r="B19" s="51"/>
      <c r="C19" s="83" t="s">
        <v>2981</v>
      </c>
      <c r="D19" s="53" t="s">
        <v>28</v>
      </c>
      <c r="E19" s="70" t="s">
        <v>2982</v>
      </c>
      <c r="F19" s="264" t="s">
        <v>2983</v>
      </c>
      <c r="G19" s="55" t="s">
        <v>2984</v>
      </c>
      <c r="H19" s="50" t="s">
        <v>61</v>
      </c>
      <c r="I19" s="71">
        <v>127.0</v>
      </c>
      <c r="J19" s="115"/>
      <c r="K19" s="72"/>
      <c r="L19" s="90"/>
      <c r="M19" s="61"/>
      <c r="N19" s="62"/>
      <c r="O19" s="85"/>
      <c r="P19" s="92"/>
      <c r="Q19" s="93"/>
      <c r="R19" s="53">
        <v>50.0</v>
      </c>
      <c r="S19" s="66"/>
      <c r="T19" s="116"/>
      <c r="U19" s="6"/>
      <c r="V19" s="8"/>
      <c r="W19" s="8"/>
      <c r="X19" s="8"/>
      <c r="Y19" s="8"/>
      <c r="Z19" s="8"/>
      <c r="AA19" s="8"/>
    </row>
    <row r="20" ht="15.75" customHeight="1">
      <c r="A20" s="50" t="s">
        <v>41</v>
      </c>
      <c r="B20" s="51"/>
      <c r="C20" s="83" t="s">
        <v>1080</v>
      </c>
      <c r="D20" s="53" t="s">
        <v>2042</v>
      </c>
      <c r="E20" s="70" t="s">
        <v>2985</v>
      </c>
      <c r="F20" s="264" t="s">
        <v>2986</v>
      </c>
      <c r="G20" s="55" t="s">
        <v>2987</v>
      </c>
      <c r="H20" s="50" t="s">
        <v>61</v>
      </c>
      <c r="I20" s="71"/>
      <c r="J20" s="58"/>
      <c r="K20" s="117">
        <v>294.0</v>
      </c>
      <c r="L20" s="90"/>
      <c r="M20" s="61"/>
      <c r="N20" s="74"/>
      <c r="O20" s="75"/>
      <c r="P20" s="92"/>
      <c r="Q20" s="99"/>
      <c r="R20" s="53">
        <v>100.0</v>
      </c>
      <c r="S20" s="66"/>
      <c r="T20" s="118" t="s">
        <v>2</v>
      </c>
      <c r="U20" s="8"/>
      <c r="V20" s="8"/>
      <c r="W20" s="8"/>
      <c r="X20" s="8"/>
      <c r="Y20" s="8"/>
      <c r="Z20" s="8"/>
      <c r="AA20" s="8"/>
    </row>
    <row r="21">
      <c r="A21" s="50" t="s">
        <v>47</v>
      </c>
      <c r="B21" s="51"/>
      <c r="C21" s="83" t="s">
        <v>2988</v>
      </c>
      <c r="D21" s="53" t="s">
        <v>130</v>
      </c>
      <c r="E21" s="111"/>
      <c r="F21" s="264" t="s">
        <v>2989</v>
      </c>
      <c r="G21" s="55" t="s">
        <v>2990</v>
      </c>
      <c r="H21" s="50" t="s">
        <v>38</v>
      </c>
      <c r="I21" s="71"/>
      <c r="J21" s="58">
        <v>250.0</v>
      </c>
      <c r="K21" s="117"/>
      <c r="L21" s="90"/>
      <c r="M21" s="61"/>
      <c r="N21" s="62"/>
      <c r="O21" s="85"/>
      <c r="P21" s="92"/>
      <c r="Q21" s="99"/>
      <c r="R21" s="269">
        <v>250.0</v>
      </c>
      <c r="S21" s="66"/>
      <c r="T21" s="119">
        <f>SUM(F102)</f>
        <v>13609</v>
      </c>
      <c r="U21" s="8"/>
      <c r="V21" s="8"/>
      <c r="W21" s="8"/>
      <c r="X21" s="8"/>
      <c r="Y21" s="8"/>
      <c r="Z21" s="8"/>
      <c r="AA21" s="8"/>
    </row>
    <row r="22">
      <c r="A22" s="50" t="s">
        <v>47</v>
      </c>
      <c r="B22" s="51"/>
      <c r="C22" s="83" t="s">
        <v>2988</v>
      </c>
      <c r="D22" s="53" t="s">
        <v>130</v>
      </c>
      <c r="E22" s="70"/>
      <c r="F22" s="264" t="s">
        <v>2991</v>
      </c>
      <c r="G22" s="55" t="s">
        <v>2990</v>
      </c>
      <c r="H22" s="50" t="s">
        <v>38</v>
      </c>
      <c r="I22" s="71"/>
      <c r="J22" s="58">
        <v>150.0</v>
      </c>
      <c r="K22" s="72"/>
      <c r="L22" s="120"/>
      <c r="M22" s="61"/>
      <c r="N22" s="62"/>
      <c r="O22" s="85"/>
      <c r="P22" s="92"/>
      <c r="Q22" s="99"/>
      <c r="R22" s="269">
        <v>150.0</v>
      </c>
      <c r="S22" s="66"/>
      <c r="T22" s="8"/>
      <c r="U22" s="8"/>
      <c r="V22" s="8"/>
      <c r="W22" s="8"/>
      <c r="X22" s="8"/>
      <c r="Y22" s="8"/>
      <c r="Z22" s="8"/>
      <c r="AA22" s="8"/>
    </row>
    <row r="23">
      <c r="A23" s="50" t="s">
        <v>47</v>
      </c>
      <c r="B23" s="51"/>
      <c r="C23" s="83" t="s">
        <v>2992</v>
      </c>
      <c r="D23" s="53" t="s">
        <v>28</v>
      </c>
      <c r="E23" s="70" t="s">
        <v>2724</v>
      </c>
      <c r="F23" s="264" t="s">
        <v>2993</v>
      </c>
      <c r="G23" s="55" t="s">
        <v>2994</v>
      </c>
      <c r="H23" s="50" t="s">
        <v>38</v>
      </c>
      <c r="I23" s="71"/>
      <c r="J23" s="58"/>
      <c r="K23" s="72"/>
      <c r="L23" s="120"/>
      <c r="M23" s="61"/>
      <c r="N23" s="62">
        <v>120.0</v>
      </c>
      <c r="O23" s="85"/>
      <c r="P23" s="92"/>
      <c r="Q23" s="99"/>
      <c r="R23" s="269">
        <v>120.0</v>
      </c>
      <c r="S23" s="66"/>
      <c r="T23" s="8"/>
      <c r="U23" s="8"/>
      <c r="V23" s="8"/>
      <c r="W23" s="8"/>
      <c r="X23" s="8"/>
      <c r="Y23" s="8"/>
      <c r="Z23" s="8"/>
      <c r="AA23" s="8"/>
    </row>
    <row r="24">
      <c r="A24" s="50" t="s">
        <v>47</v>
      </c>
      <c r="B24" s="51"/>
      <c r="C24" s="83" t="s">
        <v>727</v>
      </c>
      <c r="D24" s="53" t="s">
        <v>344</v>
      </c>
      <c r="E24" s="70" t="s">
        <v>2995</v>
      </c>
      <c r="F24" s="264" t="s">
        <v>2996</v>
      </c>
      <c r="G24" s="55" t="s">
        <v>2997</v>
      </c>
      <c r="H24" s="50" t="s">
        <v>97</v>
      </c>
      <c r="I24" s="71">
        <v>200.0</v>
      </c>
      <c r="J24" s="58"/>
      <c r="K24" s="72"/>
      <c r="L24" s="80"/>
      <c r="M24" s="61"/>
      <c r="N24" s="62"/>
      <c r="O24" s="121"/>
      <c r="P24" s="92"/>
      <c r="Q24" s="93"/>
      <c r="R24" s="53">
        <v>50.0</v>
      </c>
      <c r="S24" s="66"/>
      <c r="T24" s="8"/>
      <c r="U24" s="8"/>
      <c r="V24" s="8"/>
      <c r="W24" s="8"/>
      <c r="X24" s="8"/>
      <c r="Y24" s="8"/>
      <c r="Z24" s="8"/>
      <c r="AA24" s="8"/>
    </row>
    <row r="25">
      <c r="A25" s="50" t="s">
        <v>47</v>
      </c>
      <c r="B25" s="51"/>
      <c r="C25" s="83" t="s">
        <v>2998</v>
      </c>
      <c r="D25" s="53" t="s">
        <v>75</v>
      </c>
      <c r="E25" s="70" t="s">
        <v>2999</v>
      </c>
      <c r="F25" s="264" t="s">
        <v>3000</v>
      </c>
      <c r="G25" s="55" t="s">
        <v>3001</v>
      </c>
      <c r="H25" s="50" t="s">
        <v>97</v>
      </c>
      <c r="I25" s="71"/>
      <c r="J25" s="58"/>
      <c r="K25" s="72"/>
      <c r="L25" s="90"/>
      <c r="M25" s="122"/>
      <c r="N25" s="62">
        <v>294.0</v>
      </c>
      <c r="O25" s="75"/>
      <c r="P25" s="92"/>
      <c r="Q25" s="123"/>
      <c r="R25" s="53">
        <v>100.0</v>
      </c>
      <c r="S25" s="66"/>
      <c r="T25" s="3"/>
      <c r="U25" s="8"/>
      <c r="V25" s="8"/>
      <c r="W25" s="8"/>
      <c r="X25" s="8"/>
      <c r="Y25" s="8"/>
      <c r="Z25" s="8"/>
      <c r="AA25" s="8"/>
    </row>
    <row r="26">
      <c r="A26" s="50" t="s">
        <v>41</v>
      </c>
      <c r="B26" s="51"/>
      <c r="C26" s="132" t="s">
        <v>745</v>
      </c>
      <c r="D26" s="53" t="s">
        <v>130</v>
      </c>
      <c r="E26" s="70"/>
      <c r="F26" s="264" t="s">
        <v>3002</v>
      </c>
      <c r="G26" s="55" t="s">
        <v>3003</v>
      </c>
      <c r="H26" s="50" t="s">
        <v>38</v>
      </c>
      <c r="I26" s="124"/>
      <c r="J26" s="58"/>
      <c r="K26" s="72"/>
      <c r="L26" s="80"/>
      <c r="M26" s="61">
        <v>150.0</v>
      </c>
      <c r="N26" s="62"/>
      <c r="O26" s="85"/>
      <c r="P26" s="105"/>
      <c r="Q26" s="99"/>
      <c r="R26" s="53">
        <v>50.0</v>
      </c>
      <c r="S26" s="66"/>
      <c r="T26" s="8"/>
      <c r="U26" s="8"/>
      <c r="V26" s="8"/>
      <c r="W26" s="8"/>
      <c r="X26" s="8"/>
      <c r="Y26" s="8"/>
      <c r="Z26" s="8"/>
      <c r="AA26" s="8"/>
    </row>
    <row r="27">
      <c r="A27" s="50" t="s">
        <v>41</v>
      </c>
      <c r="B27" s="51"/>
      <c r="C27" s="78"/>
      <c r="D27" s="53" t="s">
        <v>49</v>
      </c>
      <c r="E27" s="70"/>
      <c r="F27" s="264" t="s">
        <v>3004</v>
      </c>
      <c r="G27" s="55" t="s">
        <v>443</v>
      </c>
      <c r="H27" s="50" t="s">
        <v>38</v>
      </c>
      <c r="I27" s="71"/>
      <c r="J27" s="79"/>
      <c r="K27" s="59"/>
      <c r="L27" s="80"/>
      <c r="M27" s="61" t="s">
        <v>46</v>
      </c>
      <c r="N27" s="62"/>
      <c r="O27" s="85"/>
      <c r="P27" s="105"/>
      <c r="Q27" s="93"/>
      <c r="R27" s="53" t="s">
        <v>42</v>
      </c>
      <c r="S27" s="66"/>
      <c r="T27" s="8"/>
      <c r="U27" s="8"/>
      <c r="V27" s="8"/>
      <c r="W27" s="8"/>
      <c r="X27" s="8"/>
      <c r="Y27" s="8"/>
      <c r="Z27" s="8"/>
      <c r="AA27" s="8"/>
    </row>
    <row r="28">
      <c r="A28" s="50" t="s">
        <v>41</v>
      </c>
      <c r="B28" s="78"/>
      <c r="C28" s="87"/>
      <c r="D28" s="53" t="s">
        <v>49</v>
      </c>
      <c r="E28" s="70"/>
      <c r="F28" s="264" t="s">
        <v>3005</v>
      </c>
      <c r="G28" s="55" t="s">
        <v>443</v>
      </c>
      <c r="H28" s="50" t="s">
        <v>38</v>
      </c>
      <c r="I28" s="57"/>
      <c r="J28" s="58"/>
      <c r="K28" s="126"/>
      <c r="L28" s="80"/>
      <c r="M28" s="61" t="s">
        <v>46</v>
      </c>
      <c r="N28" s="74"/>
      <c r="O28" s="85"/>
      <c r="P28" s="105"/>
      <c r="Q28" s="93"/>
      <c r="R28" s="53" t="s">
        <v>42</v>
      </c>
      <c r="S28" s="66"/>
      <c r="T28" s="8"/>
      <c r="U28" s="8"/>
      <c r="V28" s="8"/>
      <c r="W28" s="8"/>
      <c r="X28" s="8"/>
      <c r="Y28" s="8"/>
      <c r="Z28" s="8"/>
      <c r="AA28" s="8"/>
    </row>
    <row r="29">
      <c r="A29" s="50" t="s">
        <v>47</v>
      </c>
      <c r="B29" s="78"/>
      <c r="C29" s="83" t="s">
        <v>3006</v>
      </c>
      <c r="D29" s="53" t="s">
        <v>67</v>
      </c>
      <c r="E29" s="70" t="s">
        <v>1261</v>
      </c>
      <c r="F29" s="264" t="s">
        <v>3007</v>
      </c>
      <c r="G29" s="55" t="s">
        <v>3008</v>
      </c>
      <c r="H29" s="50" t="s">
        <v>61</v>
      </c>
      <c r="I29" s="127"/>
      <c r="J29" s="58">
        <v>147.0</v>
      </c>
      <c r="K29" s="72"/>
      <c r="L29" s="120"/>
      <c r="M29" s="61"/>
      <c r="N29" s="62"/>
      <c r="O29" s="75"/>
      <c r="P29" s="92"/>
      <c r="Q29" s="129"/>
      <c r="R29" s="53">
        <v>50.0</v>
      </c>
      <c r="S29" s="66"/>
      <c r="T29" s="8"/>
      <c r="U29" s="8"/>
      <c r="V29" s="8"/>
      <c r="W29" s="8"/>
      <c r="X29" s="8"/>
      <c r="Y29" s="8"/>
      <c r="Z29" s="8"/>
      <c r="AA29" s="8"/>
    </row>
    <row r="30">
      <c r="A30" s="50"/>
      <c r="B30" s="78"/>
      <c r="C30" s="69" t="s">
        <v>42</v>
      </c>
      <c r="D30" s="53" t="s">
        <v>67</v>
      </c>
      <c r="E30" s="70"/>
      <c r="F30" s="264" t="s">
        <v>3009</v>
      </c>
      <c r="G30" s="55" t="s">
        <v>3010</v>
      </c>
      <c r="H30" s="50" t="s">
        <v>61</v>
      </c>
      <c r="I30" s="71"/>
      <c r="J30" s="58" t="s">
        <v>133</v>
      </c>
      <c r="K30" s="72"/>
      <c r="L30" s="90"/>
      <c r="M30" s="122"/>
      <c r="N30" s="62"/>
      <c r="O30" s="85"/>
      <c r="P30" s="92"/>
      <c r="Q30" s="129"/>
      <c r="R30" s="53" t="s">
        <v>42</v>
      </c>
      <c r="S30" s="66"/>
      <c r="T30" s="8"/>
      <c r="U30" s="8"/>
      <c r="V30" s="8"/>
      <c r="W30" s="8"/>
      <c r="X30" s="8"/>
      <c r="Y30" s="8"/>
      <c r="Z30" s="8"/>
      <c r="AA30" s="8"/>
    </row>
    <row r="31">
      <c r="A31" s="50"/>
      <c r="B31" s="51"/>
      <c r="C31" s="69" t="s">
        <v>42</v>
      </c>
      <c r="D31" s="53" t="s">
        <v>344</v>
      </c>
      <c r="E31" s="70"/>
      <c r="F31" s="264" t="s">
        <v>3011</v>
      </c>
      <c r="G31" s="55" t="s">
        <v>3012</v>
      </c>
      <c r="H31" s="50" t="s">
        <v>97</v>
      </c>
      <c r="I31" s="71"/>
      <c r="J31" s="79" t="s">
        <v>133</v>
      </c>
      <c r="K31" s="72"/>
      <c r="L31" s="90"/>
      <c r="M31" s="61"/>
      <c r="N31" s="62"/>
      <c r="O31" s="130"/>
      <c r="P31" s="131"/>
      <c r="Q31" s="129"/>
      <c r="R31" s="53" t="s">
        <v>42</v>
      </c>
      <c r="S31" s="66"/>
      <c r="T31" s="8"/>
      <c r="U31" s="8"/>
      <c r="V31" s="8"/>
      <c r="W31" s="8"/>
      <c r="X31" s="8"/>
      <c r="Y31" s="8"/>
      <c r="Z31" s="8"/>
      <c r="AA31" s="8"/>
    </row>
    <row r="32">
      <c r="A32" s="50" t="s">
        <v>41</v>
      </c>
      <c r="B32" s="132"/>
      <c r="C32" s="69" t="s">
        <v>249</v>
      </c>
      <c r="D32" s="53" t="s">
        <v>54</v>
      </c>
      <c r="E32" s="70" t="s">
        <v>3013</v>
      </c>
      <c r="F32" s="264" t="s">
        <v>3014</v>
      </c>
      <c r="G32" s="55" t="s">
        <v>3015</v>
      </c>
      <c r="H32" s="50" t="s">
        <v>38</v>
      </c>
      <c r="I32" s="71"/>
      <c r="J32" s="58"/>
      <c r="K32" s="72"/>
      <c r="L32" s="90">
        <v>147.0</v>
      </c>
      <c r="M32" s="61"/>
      <c r="N32" s="84"/>
      <c r="O32" s="130"/>
      <c r="P32" s="131"/>
      <c r="Q32" s="129"/>
      <c r="R32" s="53">
        <v>147.0</v>
      </c>
      <c r="S32" s="66"/>
      <c r="T32" s="8"/>
      <c r="U32" s="8"/>
      <c r="V32" s="8"/>
      <c r="W32" s="8"/>
      <c r="X32" s="8"/>
      <c r="Y32" s="8"/>
      <c r="Z32" s="8"/>
      <c r="AA32" s="8"/>
    </row>
    <row r="33">
      <c r="A33" s="50" t="s">
        <v>47</v>
      </c>
      <c r="B33" s="51"/>
      <c r="C33" s="69" t="s">
        <v>3016</v>
      </c>
      <c r="D33" s="88"/>
      <c r="E33" s="133"/>
      <c r="F33" s="323" t="s">
        <v>3017</v>
      </c>
      <c r="G33" s="55" t="s">
        <v>3018</v>
      </c>
      <c r="H33" s="50" t="s">
        <v>38</v>
      </c>
      <c r="I33" s="71"/>
      <c r="J33" s="58"/>
      <c r="K33" s="135"/>
      <c r="L33" s="90"/>
      <c r="M33" s="61"/>
      <c r="N33" s="62"/>
      <c r="O33" s="130"/>
      <c r="P33" s="131"/>
      <c r="Q33" s="128">
        <v>699.0</v>
      </c>
      <c r="R33" s="269">
        <v>699.0</v>
      </c>
      <c r="S33" s="66"/>
      <c r="T33" s="8"/>
      <c r="U33" s="8"/>
      <c r="V33" s="8"/>
      <c r="W33" s="8"/>
      <c r="X33" s="8"/>
      <c r="Y33" s="8"/>
      <c r="Z33" s="8"/>
      <c r="AA33" s="8"/>
    </row>
    <row r="34">
      <c r="A34" s="50" t="s">
        <v>47</v>
      </c>
      <c r="B34" s="136"/>
      <c r="C34" s="83" t="s">
        <v>3019</v>
      </c>
      <c r="D34" s="53" t="s">
        <v>130</v>
      </c>
      <c r="E34" s="70"/>
      <c r="F34" s="264" t="s">
        <v>3020</v>
      </c>
      <c r="G34" s="55" t="s">
        <v>3021</v>
      </c>
      <c r="H34" s="50" t="s">
        <v>38</v>
      </c>
      <c r="I34" s="71">
        <v>147.0</v>
      </c>
      <c r="J34" s="58"/>
      <c r="K34" s="135"/>
      <c r="L34" s="90"/>
      <c r="M34" s="61"/>
      <c r="N34" s="62"/>
      <c r="O34" s="130"/>
      <c r="P34" s="131"/>
      <c r="Q34" s="129"/>
      <c r="R34" s="53">
        <v>50.0</v>
      </c>
      <c r="S34" s="66"/>
      <c r="T34" s="8"/>
      <c r="U34" s="8"/>
      <c r="V34" s="8"/>
      <c r="W34" s="8"/>
      <c r="X34" s="8"/>
      <c r="Y34" s="8"/>
      <c r="Z34" s="8"/>
      <c r="AA34" s="8"/>
    </row>
    <row r="35">
      <c r="A35" s="50" t="s">
        <v>47</v>
      </c>
      <c r="B35" s="51"/>
      <c r="C35" s="151" t="s">
        <v>3022</v>
      </c>
      <c r="D35" s="53"/>
      <c r="E35" s="108"/>
      <c r="F35" s="298" t="s">
        <v>3023</v>
      </c>
      <c r="G35" s="55" t="s">
        <v>2368</v>
      </c>
      <c r="H35" s="50" t="s">
        <v>38</v>
      </c>
      <c r="I35" s="71"/>
      <c r="J35" s="58"/>
      <c r="K35" s="117"/>
      <c r="L35" s="90"/>
      <c r="M35" s="61"/>
      <c r="N35" s="74"/>
      <c r="O35" s="130"/>
      <c r="P35" s="138"/>
      <c r="Q35" s="128">
        <v>690.0</v>
      </c>
      <c r="R35" s="269">
        <v>690.0</v>
      </c>
      <c r="S35" s="66"/>
      <c r="T35" s="8"/>
      <c r="U35" s="8"/>
      <c r="V35" s="8"/>
      <c r="W35" s="8"/>
      <c r="X35" s="8"/>
      <c r="Y35" s="8"/>
      <c r="Z35" s="8"/>
      <c r="AA35" s="8"/>
    </row>
    <row r="36">
      <c r="A36" s="50" t="s">
        <v>47</v>
      </c>
      <c r="B36" s="51"/>
      <c r="C36" s="151" t="s">
        <v>3024</v>
      </c>
      <c r="D36" s="53" t="s">
        <v>75</v>
      </c>
      <c r="E36" s="70" t="s">
        <v>3025</v>
      </c>
      <c r="F36" s="264" t="s">
        <v>3026</v>
      </c>
      <c r="G36" s="54" t="s">
        <v>3027</v>
      </c>
      <c r="H36" s="50" t="s">
        <v>97</v>
      </c>
      <c r="I36" s="71">
        <v>244.0</v>
      </c>
      <c r="J36" s="58"/>
      <c r="K36" s="59"/>
      <c r="L36" s="90"/>
      <c r="M36" s="61"/>
      <c r="N36" s="84"/>
      <c r="O36" s="130"/>
      <c r="P36" s="131"/>
      <c r="Q36" s="129"/>
      <c r="R36" s="53">
        <v>100.0</v>
      </c>
      <c r="S36" s="66"/>
      <c r="T36" s="8"/>
      <c r="U36" s="8"/>
      <c r="V36" s="8"/>
      <c r="W36" s="8"/>
      <c r="X36" s="8"/>
      <c r="Y36" s="8"/>
      <c r="Z36" s="8"/>
      <c r="AA36" s="8"/>
    </row>
    <row r="37">
      <c r="A37" s="50" t="s">
        <v>41</v>
      </c>
      <c r="B37" s="78"/>
      <c r="C37" s="139"/>
      <c r="D37" s="53" t="s">
        <v>166</v>
      </c>
      <c r="E37" s="70"/>
      <c r="F37" s="264" t="s">
        <v>3028</v>
      </c>
      <c r="G37" s="54" t="s">
        <v>3029</v>
      </c>
      <c r="H37" s="50" t="s">
        <v>97</v>
      </c>
      <c r="I37" s="57"/>
      <c r="J37" s="58"/>
      <c r="K37" s="72"/>
      <c r="L37" s="90">
        <v>294.0</v>
      </c>
      <c r="M37" s="61"/>
      <c r="N37" s="62"/>
      <c r="O37" s="130"/>
      <c r="P37" s="131"/>
      <c r="Q37" s="128"/>
      <c r="R37" s="53">
        <v>100.0</v>
      </c>
      <c r="S37" s="66"/>
      <c r="T37" s="8"/>
      <c r="U37" s="8"/>
      <c r="V37" s="8"/>
      <c r="W37" s="8"/>
      <c r="X37" s="8"/>
      <c r="Y37" s="8"/>
      <c r="Z37" s="8"/>
      <c r="AA37" s="8"/>
    </row>
    <row r="38">
      <c r="A38" s="50" t="s">
        <v>41</v>
      </c>
      <c r="B38" s="78"/>
      <c r="C38" s="52"/>
      <c r="D38" s="53"/>
      <c r="E38" s="70"/>
      <c r="F38" s="101" t="s">
        <v>3030</v>
      </c>
      <c r="G38" s="54" t="s">
        <v>2819</v>
      </c>
      <c r="H38" s="56"/>
      <c r="I38" s="57"/>
      <c r="J38" s="58"/>
      <c r="K38" s="72"/>
      <c r="L38" s="90"/>
      <c r="M38" s="61">
        <v>700.0</v>
      </c>
      <c r="N38" s="62"/>
      <c r="O38" s="141"/>
      <c r="P38" s="131"/>
      <c r="Q38" s="128"/>
      <c r="R38" s="269">
        <v>700.0</v>
      </c>
      <c r="S38" s="66"/>
      <c r="T38" s="8"/>
      <c r="U38" s="8"/>
      <c r="V38" s="8"/>
      <c r="W38" s="8"/>
      <c r="X38" s="8"/>
      <c r="Y38" s="8"/>
      <c r="Z38" s="8"/>
      <c r="AA38" s="8"/>
    </row>
    <row r="39">
      <c r="A39" s="50" t="s">
        <v>41</v>
      </c>
      <c r="B39" s="78"/>
      <c r="C39" s="69" t="s">
        <v>285</v>
      </c>
      <c r="D39" s="53" t="s">
        <v>166</v>
      </c>
      <c r="E39" s="70" t="s">
        <v>3031</v>
      </c>
      <c r="F39" s="271" t="s">
        <v>3032</v>
      </c>
      <c r="G39" s="55" t="s">
        <v>3033</v>
      </c>
      <c r="H39" s="50" t="s">
        <v>97</v>
      </c>
      <c r="I39" s="71"/>
      <c r="J39" s="58"/>
      <c r="K39" s="72">
        <v>244.0</v>
      </c>
      <c r="L39" s="80"/>
      <c r="M39" s="61"/>
      <c r="N39" s="74"/>
      <c r="O39" s="130"/>
      <c r="P39" s="131"/>
      <c r="Q39" s="128"/>
      <c r="R39" s="53">
        <v>100.0</v>
      </c>
      <c r="S39" s="66"/>
      <c r="T39" s="8"/>
      <c r="U39" s="8"/>
      <c r="V39" s="8"/>
      <c r="W39" s="8"/>
      <c r="X39" s="8"/>
      <c r="Y39" s="8"/>
      <c r="Z39" s="8"/>
      <c r="AA39" s="8"/>
    </row>
    <row r="40">
      <c r="A40" s="50" t="s">
        <v>41</v>
      </c>
      <c r="B40" s="51"/>
      <c r="C40" s="282" t="s">
        <v>42</v>
      </c>
      <c r="D40" s="53" t="s">
        <v>28</v>
      </c>
      <c r="E40" s="70"/>
      <c r="F40" s="277" t="s">
        <v>3034</v>
      </c>
      <c r="G40" s="55" t="s">
        <v>3035</v>
      </c>
      <c r="H40" s="50" t="s">
        <v>61</v>
      </c>
      <c r="I40" s="71"/>
      <c r="J40" s="58"/>
      <c r="K40" s="72"/>
      <c r="L40" s="90">
        <v>294.0</v>
      </c>
      <c r="M40" s="61"/>
      <c r="N40" s="143"/>
      <c r="O40" s="130"/>
      <c r="P40" s="131"/>
      <c r="Q40" s="129"/>
      <c r="R40" s="53">
        <v>100.0</v>
      </c>
      <c r="S40" s="66"/>
      <c r="T40" s="8"/>
      <c r="U40" s="8"/>
      <c r="V40" s="8"/>
      <c r="W40" s="8"/>
      <c r="X40" s="8"/>
      <c r="Y40" s="8"/>
      <c r="Z40" s="8"/>
      <c r="AA40" s="8"/>
    </row>
    <row r="41">
      <c r="A41" s="50" t="s">
        <v>41</v>
      </c>
      <c r="B41" s="51"/>
      <c r="C41" s="69" t="s">
        <v>328</v>
      </c>
      <c r="D41" s="53" t="s">
        <v>28</v>
      </c>
      <c r="E41" s="70"/>
      <c r="F41" s="264" t="s">
        <v>3036</v>
      </c>
      <c r="G41" s="53" t="s">
        <v>3037</v>
      </c>
      <c r="H41" s="50" t="s">
        <v>61</v>
      </c>
      <c r="I41" s="127"/>
      <c r="J41" s="58"/>
      <c r="K41" s="72">
        <v>244.0</v>
      </c>
      <c r="L41" s="90"/>
      <c r="M41" s="61"/>
      <c r="N41" s="62"/>
      <c r="O41" s="130"/>
      <c r="P41" s="131"/>
      <c r="Q41" s="128"/>
      <c r="R41" s="269">
        <v>244.0</v>
      </c>
      <c r="S41" s="66"/>
      <c r="T41" s="8"/>
      <c r="U41" s="8"/>
      <c r="V41" s="8"/>
      <c r="W41" s="8"/>
      <c r="X41" s="8"/>
      <c r="Y41" s="8"/>
      <c r="Z41" s="8"/>
      <c r="AA41" s="8"/>
    </row>
    <row r="42">
      <c r="A42" s="50" t="s">
        <v>47</v>
      </c>
      <c r="B42" s="51"/>
      <c r="C42" s="83" t="s">
        <v>3038</v>
      </c>
      <c r="D42" s="53" t="s">
        <v>75</v>
      </c>
      <c r="E42" s="70" t="s">
        <v>224</v>
      </c>
      <c r="F42" s="264" t="s">
        <v>3039</v>
      </c>
      <c r="G42" s="55" t="s">
        <v>3040</v>
      </c>
      <c r="H42" s="50" t="s">
        <v>97</v>
      </c>
      <c r="I42" s="71"/>
      <c r="J42" s="58"/>
      <c r="K42" s="59"/>
      <c r="L42" s="144"/>
      <c r="M42" s="122"/>
      <c r="N42" s="62">
        <v>147.0</v>
      </c>
      <c r="O42" s="130"/>
      <c r="P42" s="131"/>
      <c r="Q42" s="129"/>
      <c r="R42" s="53">
        <v>50.0</v>
      </c>
      <c r="S42" s="66"/>
      <c r="T42" s="8"/>
      <c r="U42" s="8"/>
      <c r="V42" s="8"/>
      <c r="W42" s="8"/>
      <c r="X42" s="8"/>
      <c r="Y42" s="8"/>
      <c r="Z42" s="8"/>
      <c r="AA42" s="8"/>
    </row>
    <row r="43">
      <c r="A43" s="50" t="s">
        <v>47</v>
      </c>
      <c r="B43" s="51"/>
      <c r="C43" s="69" t="s">
        <v>3041</v>
      </c>
      <c r="D43" s="53" t="s">
        <v>344</v>
      </c>
      <c r="E43" s="70" t="s">
        <v>3042</v>
      </c>
      <c r="F43" s="300" t="s">
        <v>3043</v>
      </c>
      <c r="G43" s="55" t="s">
        <v>3044</v>
      </c>
      <c r="H43" s="50" t="s">
        <v>97</v>
      </c>
      <c r="I43" s="71"/>
      <c r="J43" s="58">
        <v>244.0</v>
      </c>
      <c r="K43" s="72"/>
      <c r="L43" s="145"/>
      <c r="M43" s="61"/>
      <c r="N43" s="62"/>
      <c r="O43" s="130"/>
      <c r="P43" s="131"/>
      <c r="Q43" s="129"/>
      <c r="R43" s="269">
        <v>244.0</v>
      </c>
      <c r="S43" s="66"/>
      <c r="T43" s="8"/>
      <c r="U43" s="8"/>
      <c r="V43" s="8"/>
      <c r="W43" s="8"/>
      <c r="X43" s="8"/>
      <c r="Y43" s="8"/>
      <c r="Z43" s="8"/>
      <c r="AA43" s="8"/>
    </row>
    <row r="44">
      <c r="A44" s="50" t="s">
        <v>47</v>
      </c>
      <c r="B44" s="78"/>
      <c r="C44" s="69" t="s">
        <v>3041</v>
      </c>
      <c r="D44" s="53" t="s">
        <v>344</v>
      </c>
      <c r="E44" s="70" t="s">
        <v>3042</v>
      </c>
      <c r="F44" s="273" t="s">
        <v>3045</v>
      </c>
      <c r="G44" s="142" t="s">
        <v>3044</v>
      </c>
      <c r="H44" s="50" t="s">
        <v>97</v>
      </c>
      <c r="I44" s="148"/>
      <c r="J44" s="58">
        <v>244.0</v>
      </c>
      <c r="K44" s="72"/>
      <c r="L44" s="144"/>
      <c r="M44" s="61"/>
      <c r="N44" s="62"/>
      <c r="O44" s="130"/>
      <c r="P44" s="138"/>
      <c r="Q44" s="129"/>
      <c r="R44" s="269">
        <v>244.0</v>
      </c>
      <c r="S44" s="66"/>
      <c r="T44" s="8"/>
      <c r="U44" s="8"/>
      <c r="V44" s="8"/>
      <c r="W44" s="8"/>
      <c r="X44" s="8"/>
      <c r="Y44" s="8"/>
      <c r="Z44" s="8"/>
      <c r="AA44" s="8"/>
    </row>
    <row r="45">
      <c r="A45" s="50" t="s">
        <v>47</v>
      </c>
      <c r="B45" s="78"/>
      <c r="C45" s="83" t="s">
        <v>3046</v>
      </c>
      <c r="D45" s="53" t="s">
        <v>75</v>
      </c>
      <c r="E45" s="111" t="s">
        <v>3047</v>
      </c>
      <c r="F45" s="264" t="s">
        <v>3048</v>
      </c>
      <c r="G45" s="55" t="s">
        <v>3049</v>
      </c>
      <c r="H45" s="50" t="s">
        <v>97</v>
      </c>
      <c r="I45" s="71"/>
      <c r="J45" s="58"/>
      <c r="K45" s="72"/>
      <c r="L45" s="149"/>
      <c r="M45" s="61"/>
      <c r="N45" s="62">
        <v>294.0</v>
      </c>
      <c r="O45" s="130"/>
      <c r="P45" s="138"/>
      <c r="Q45" s="99"/>
      <c r="R45" s="53">
        <v>100.0</v>
      </c>
      <c r="S45" s="66"/>
      <c r="T45" s="8"/>
      <c r="U45" s="8"/>
      <c r="V45" s="8"/>
      <c r="W45" s="8"/>
      <c r="X45" s="8"/>
      <c r="Y45" s="8"/>
      <c r="Z45" s="8"/>
      <c r="AA45" s="8"/>
    </row>
    <row r="46">
      <c r="A46" s="50" t="s">
        <v>47</v>
      </c>
      <c r="B46" s="51"/>
      <c r="C46" s="83" t="s">
        <v>3050</v>
      </c>
      <c r="D46" s="53" t="s">
        <v>166</v>
      </c>
      <c r="E46" s="111"/>
      <c r="F46" s="264" t="s">
        <v>3051</v>
      </c>
      <c r="G46" s="55" t="s">
        <v>3052</v>
      </c>
      <c r="H46" s="50" t="s">
        <v>97</v>
      </c>
      <c r="I46" s="57">
        <v>294.0</v>
      </c>
      <c r="J46" s="58"/>
      <c r="K46" s="72"/>
      <c r="L46" s="150"/>
      <c r="M46" s="125"/>
      <c r="N46" s="62"/>
      <c r="O46" s="141"/>
      <c r="P46" s="131"/>
      <c r="Q46" s="99"/>
      <c r="R46" s="53">
        <v>100.0</v>
      </c>
      <c r="S46" s="66"/>
      <c r="T46" s="8"/>
      <c r="U46" s="8"/>
      <c r="V46" s="8"/>
      <c r="W46" s="8"/>
      <c r="X46" s="8"/>
      <c r="Y46" s="8"/>
      <c r="Z46" s="8"/>
      <c r="AA46" s="8"/>
    </row>
    <row r="47">
      <c r="A47" s="50" t="s">
        <v>47</v>
      </c>
      <c r="B47" s="51"/>
      <c r="C47" s="151" t="s">
        <v>3053</v>
      </c>
      <c r="D47" s="53" t="s">
        <v>2273</v>
      </c>
      <c r="E47" s="70" t="s">
        <v>329</v>
      </c>
      <c r="F47" s="264" t="s">
        <v>3054</v>
      </c>
      <c r="G47" s="55" t="s">
        <v>3055</v>
      </c>
      <c r="H47" s="50" t="s">
        <v>97</v>
      </c>
      <c r="I47" s="71"/>
      <c r="J47" s="58">
        <v>250.0</v>
      </c>
      <c r="K47" s="72"/>
      <c r="L47" s="150"/>
      <c r="M47" s="61"/>
      <c r="N47" s="62"/>
      <c r="O47" s="130"/>
      <c r="P47" s="131"/>
      <c r="Q47" s="93"/>
      <c r="R47" s="269">
        <v>250.0</v>
      </c>
      <c r="S47" s="66"/>
      <c r="T47" s="8"/>
      <c r="U47" s="8"/>
      <c r="V47" s="8"/>
      <c r="W47" s="8"/>
      <c r="X47" s="8"/>
      <c r="Y47" s="8"/>
      <c r="Z47" s="8"/>
      <c r="AA47" s="8"/>
    </row>
    <row r="48">
      <c r="A48" s="50" t="s">
        <v>47</v>
      </c>
      <c r="B48" s="51"/>
      <c r="C48" s="151" t="s">
        <v>3053</v>
      </c>
      <c r="D48" s="88"/>
      <c r="E48" s="70" t="s">
        <v>329</v>
      </c>
      <c r="F48" s="279" t="s">
        <v>3056</v>
      </c>
      <c r="G48" s="55" t="s">
        <v>3055</v>
      </c>
      <c r="H48" s="50" t="s">
        <v>97</v>
      </c>
      <c r="I48" s="71"/>
      <c r="J48" s="58">
        <v>250.0</v>
      </c>
      <c r="K48" s="135"/>
      <c r="L48" s="150"/>
      <c r="M48" s="61"/>
      <c r="N48" s="74"/>
      <c r="O48" s="153"/>
      <c r="P48" s="154"/>
      <c r="Q48" s="99"/>
      <c r="R48" s="269">
        <v>250.0</v>
      </c>
      <c r="S48" s="66"/>
      <c r="T48" s="8"/>
      <c r="U48" s="8"/>
      <c r="V48" s="8"/>
      <c r="W48" s="8"/>
      <c r="X48" s="8"/>
      <c r="Y48" s="8"/>
      <c r="Z48" s="8"/>
      <c r="AA48" s="8"/>
    </row>
    <row r="49">
      <c r="A49" s="50" t="s">
        <v>47</v>
      </c>
      <c r="B49" s="78"/>
      <c r="C49" s="69" t="s">
        <v>3057</v>
      </c>
      <c r="D49" s="53" t="s">
        <v>3058</v>
      </c>
      <c r="E49" s="108" t="s">
        <v>3059</v>
      </c>
      <c r="F49" s="264" t="s">
        <v>3060</v>
      </c>
      <c r="G49" s="54" t="s">
        <v>3061</v>
      </c>
      <c r="H49" s="50" t="s">
        <v>38</v>
      </c>
      <c r="I49" s="71">
        <v>900.0</v>
      </c>
      <c r="J49" s="58"/>
      <c r="K49" s="155"/>
      <c r="L49" s="150"/>
      <c r="M49" s="61"/>
      <c r="N49" s="62"/>
      <c r="O49" s="153"/>
      <c r="P49" s="156"/>
      <c r="Q49" s="128"/>
      <c r="R49" s="53">
        <v>450.0</v>
      </c>
      <c r="S49" s="66"/>
      <c r="T49" s="8"/>
      <c r="U49" s="8"/>
      <c r="V49" s="8"/>
      <c r="W49" s="8"/>
      <c r="X49" s="8"/>
      <c r="Y49" s="8"/>
      <c r="Z49" s="8"/>
      <c r="AA49" s="8"/>
    </row>
    <row r="50">
      <c r="A50" s="50" t="s">
        <v>41</v>
      </c>
      <c r="B50" s="51"/>
      <c r="C50" s="52"/>
      <c r="D50" s="53" t="s">
        <v>54</v>
      </c>
      <c r="E50" s="70"/>
      <c r="F50" s="264" t="s">
        <v>3062</v>
      </c>
      <c r="G50" s="54" t="s">
        <v>3063</v>
      </c>
      <c r="H50" s="50" t="s">
        <v>38</v>
      </c>
      <c r="I50" s="71"/>
      <c r="J50" s="58"/>
      <c r="K50" s="155"/>
      <c r="L50" s="150"/>
      <c r="M50" s="61">
        <v>150.0</v>
      </c>
      <c r="N50" s="84"/>
      <c r="O50" s="153"/>
      <c r="P50" s="156"/>
      <c r="Q50" s="129"/>
      <c r="R50" s="53">
        <v>50.0</v>
      </c>
      <c r="S50" s="66"/>
      <c r="T50" s="8"/>
      <c r="U50" s="8"/>
      <c r="V50" s="8"/>
      <c r="W50" s="8"/>
      <c r="X50" s="8"/>
      <c r="Y50" s="8"/>
      <c r="Z50" s="8"/>
      <c r="AA50" s="8"/>
    </row>
    <row r="51">
      <c r="A51" s="50" t="s">
        <v>41</v>
      </c>
      <c r="B51" s="51"/>
      <c r="C51" s="151" t="s">
        <v>505</v>
      </c>
      <c r="D51" s="53" t="s">
        <v>28</v>
      </c>
      <c r="E51" s="54" t="s">
        <v>3064</v>
      </c>
      <c r="F51" s="264" t="s">
        <v>3065</v>
      </c>
      <c r="G51" s="101" t="s">
        <v>3066</v>
      </c>
      <c r="H51" s="50" t="s">
        <v>61</v>
      </c>
      <c r="I51" s="57"/>
      <c r="J51" s="58"/>
      <c r="K51" s="155">
        <v>147.0</v>
      </c>
      <c r="L51" s="150"/>
      <c r="M51" s="61"/>
      <c r="N51" s="74"/>
      <c r="O51" s="157"/>
      <c r="P51" s="156"/>
      <c r="Q51" s="129"/>
      <c r="R51" s="53">
        <v>50.0</v>
      </c>
      <c r="S51" s="66"/>
      <c r="T51" s="8"/>
      <c r="U51" s="8"/>
      <c r="V51" s="8"/>
      <c r="W51" s="8"/>
      <c r="X51" s="8"/>
      <c r="Y51" s="8"/>
      <c r="Z51" s="8"/>
      <c r="AA51" s="8"/>
    </row>
    <row r="52">
      <c r="A52" s="50" t="s">
        <v>47</v>
      </c>
      <c r="B52" s="51"/>
      <c r="C52" s="281" t="s">
        <v>42</v>
      </c>
      <c r="D52" s="53" t="s">
        <v>54</v>
      </c>
      <c r="E52" s="70" t="s">
        <v>3067</v>
      </c>
      <c r="F52" s="324" t="s">
        <v>3068</v>
      </c>
      <c r="G52" s="55" t="s">
        <v>3069</v>
      </c>
      <c r="H52" s="50" t="s">
        <v>38</v>
      </c>
      <c r="I52" s="57" t="s">
        <v>263</v>
      </c>
      <c r="J52" s="58"/>
      <c r="K52" s="159"/>
      <c r="L52" s="150"/>
      <c r="M52" s="160"/>
      <c r="N52" s="74"/>
      <c r="O52" s="153"/>
      <c r="P52" s="156"/>
      <c r="Q52" s="129"/>
      <c r="R52" s="53" t="s">
        <v>42</v>
      </c>
      <c r="S52" s="66"/>
      <c r="T52" s="8"/>
      <c r="U52" s="8"/>
      <c r="V52" s="8"/>
      <c r="W52" s="8"/>
      <c r="X52" s="8"/>
      <c r="Y52" s="8"/>
      <c r="Z52" s="8"/>
      <c r="AA52" s="8"/>
    </row>
    <row r="53">
      <c r="A53" s="50" t="s">
        <v>47</v>
      </c>
      <c r="B53" s="51"/>
      <c r="C53" s="132" t="s">
        <v>3070</v>
      </c>
      <c r="D53" s="53" t="s">
        <v>49</v>
      </c>
      <c r="E53" s="54" t="s">
        <v>3071</v>
      </c>
      <c r="F53" s="264" t="s">
        <v>3072</v>
      </c>
      <c r="G53" s="55" t="s">
        <v>1105</v>
      </c>
      <c r="H53" s="50" t="s">
        <v>38</v>
      </c>
      <c r="I53" s="71">
        <v>147.0</v>
      </c>
      <c r="J53" s="89"/>
      <c r="K53" s="155"/>
      <c r="L53" s="161"/>
      <c r="M53" s="160"/>
      <c r="N53" s="62"/>
      <c r="O53" s="153"/>
      <c r="P53" s="156"/>
      <c r="Q53" s="129"/>
      <c r="R53" s="53">
        <v>50.0</v>
      </c>
      <c r="S53" s="66"/>
      <c r="T53" s="8"/>
      <c r="U53" s="8"/>
      <c r="V53" s="8"/>
      <c r="W53" s="8"/>
      <c r="X53" s="8"/>
      <c r="Y53" s="8"/>
      <c r="Z53" s="8"/>
      <c r="AA53" s="8"/>
    </row>
    <row r="54">
      <c r="A54" s="50" t="s">
        <v>47</v>
      </c>
      <c r="B54" s="51"/>
      <c r="C54" s="51"/>
      <c r="D54" s="88"/>
      <c r="E54" s="54" t="s">
        <v>3073</v>
      </c>
      <c r="F54" s="101" t="s">
        <v>3074</v>
      </c>
      <c r="G54" s="55" t="s">
        <v>3075</v>
      </c>
      <c r="H54" s="56"/>
      <c r="I54" s="57">
        <v>147.0</v>
      </c>
      <c r="J54" s="58"/>
      <c r="K54" s="155"/>
      <c r="L54" s="150"/>
      <c r="M54" s="160"/>
      <c r="N54" s="74"/>
      <c r="O54" s="153"/>
      <c r="P54" s="154"/>
      <c r="Q54" s="129"/>
      <c r="R54" s="53">
        <v>50.0</v>
      </c>
      <c r="S54" s="66"/>
      <c r="T54" s="8"/>
      <c r="U54" s="8"/>
      <c r="V54" s="8"/>
      <c r="W54" s="8"/>
      <c r="X54" s="8"/>
      <c r="Y54" s="8"/>
      <c r="Z54" s="8"/>
      <c r="AA54" s="8"/>
    </row>
    <row r="55">
      <c r="A55" s="50" t="s">
        <v>47</v>
      </c>
      <c r="B55" s="51"/>
      <c r="C55" s="51"/>
      <c r="D55" s="162"/>
      <c r="E55" s="163" t="s">
        <v>580</v>
      </c>
      <c r="F55" s="54" t="s">
        <v>3076</v>
      </c>
      <c r="G55" s="55" t="s">
        <v>3077</v>
      </c>
      <c r="H55" s="56"/>
      <c r="I55" s="71">
        <v>294.0</v>
      </c>
      <c r="J55" s="164"/>
      <c r="K55" s="155"/>
      <c r="L55" s="161"/>
      <c r="M55" s="160"/>
      <c r="N55" s="62"/>
      <c r="O55" s="157"/>
      <c r="P55" s="156"/>
      <c r="Q55" s="129"/>
      <c r="R55" s="66">
        <v>50.0</v>
      </c>
      <c r="S55" s="66"/>
      <c r="T55" s="8"/>
      <c r="U55" s="8"/>
      <c r="V55" s="8"/>
      <c r="W55" s="8"/>
      <c r="X55" s="8"/>
      <c r="Y55" s="8"/>
      <c r="Z55" s="8"/>
      <c r="AA55" s="8"/>
    </row>
    <row r="56">
      <c r="A56" s="50" t="s">
        <v>47</v>
      </c>
      <c r="B56" s="51"/>
      <c r="C56" s="132" t="s">
        <v>3078</v>
      </c>
      <c r="D56" s="162" t="s">
        <v>75</v>
      </c>
      <c r="E56" s="54" t="s">
        <v>715</v>
      </c>
      <c r="F56" s="287" t="s">
        <v>3079</v>
      </c>
      <c r="G56" s="55" t="s">
        <v>3080</v>
      </c>
      <c r="H56" s="50" t="s">
        <v>97</v>
      </c>
      <c r="I56" s="71">
        <v>294.0</v>
      </c>
      <c r="J56" s="58"/>
      <c r="K56" s="155"/>
      <c r="L56" s="166"/>
      <c r="M56" s="160"/>
      <c r="N56" s="62"/>
      <c r="O56" s="157"/>
      <c r="P56" s="156"/>
      <c r="Q56" s="129"/>
      <c r="R56" s="53">
        <v>50.0</v>
      </c>
      <c r="S56" s="66"/>
      <c r="T56" s="8"/>
      <c r="U56" s="8"/>
      <c r="V56" s="8"/>
      <c r="W56" s="8"/>
      <c r="X56" s="8"/>
      <c r="Y56" s="8"/>
      <c r="Z56" s="8"/>
      <c r="AA56" s="8"/>
    </row>
    <row r="57">
      <c r="A57" s="50" t="s">
        <v>47</v>
      </c>
      <c r="B57" s="51"/>
      <c r="C57" s="132" t="s">
        <v>3081</v>
      </c>
      <c r="D57" s="162" t="s">
        <v>2273</v>
      </c>
      <c r="E57" s="54" t="s">
        <v>3082</v>
      </c>
      <c r="F57" s="264" t="s">
        <v>3083</v>
      </c>
      <c r="G57" s="55" t="s">
        <v>3084</v>
      </c>
      <c r="H57" s="50" t="s">
        <v>61</v>
      </c>
      <c r="I57" s="167"/>
      <c r="J57" s="58">
        <v>250.0</v>
      </c>
      <c r="K57" s="155"/>
      <c r="L57" s="150"/>
      <c r="M57" s="160"/>
      <c r="N57" s="143"/>
      <c r="O57" s="157"/>
      <c r="P57" s="156"/>
      <c r="Q57" s="129"/>
      <c r="R57" s="53">
        <v>150.0</v>
      </c>
      <c r="S57" s="66"/>
      <c r="T57" s="8"/>
      <c r="U57" s="8"/>
      <c r="V57" s="8"/>
      <c r="W57" s="8"/>
      <c r="X57" s="8"/>
      <c r="Y57" s="8"/>
      <c r="Z57" s="8"/>
      <c r="AA57" s="8"/>
    </row>
    <row r="58">
      <c r="A58" s="50" t="s">
        <v>47</v>
      </c>
      <c r="B58" s="51"/>
      <c r="C58" s="132" t="s">
        <v>3085</v>
      </c>
      <c r="D58" s="162" t="s">
        <v>166</v>
      </c>
      <c r="E58" s="54" t="s">
        <v>3013</v>
      </c>
      <c r="F58" s="264" t="s">
        <v>3086</v>
      </c>
      <c r="G58" s="55" t="s">
        <v>3087</v>
      </c>
      <c r="H58" s="50" t="s">
        <v>97</v>
      </c>
      <c r="I58" s="168"/>
      <c r="J58" s="58">
        <v>244.0</v>
      </c>
      <c r="K58" s="155"/>
      <c r="L58" s="161"/>
      <c r="M58" s="169"/>
      <c r="N58" s="143"/>
      <c r="O58" s="157"/>
      <c r="P58" s="156"/>
      <c r="Q58" s="129"/>
      <c r="R58" s="53">
        <v>100.0</v>
      </c>
      <c r="S58" s="66"/>
      <c r="T58" s="8"/>
      <c r="U58" s="8"/>
      <c r="V58" s="8"/>
      <c r="W58" s="8"/>
      <c r="X58" s="8"/>
      <c r="Y58" s="8"/>
      <c r="Z58" s="8"/>
      <c r="AA58" s="8"/>
    </row>
    <row r="59">
      <c r="A59" s="50"/>
      <c r="B59" s="51"/>
      <c r="C59" s="51"/>
      <c r="D59" s="23"/>
      <c r="E59" s="54"/>
      <c r="F59" s="54"/>
      <c r="G59" s="55"/>
      <c r="H59" s="56"/>
      <c r="I59" s="167"/>
      <c r="J59" s="58"/>
      <c r="K59" s="170"/>
      <c r="L59" s="161"/>
      <c r="M59" s="160"/>
      <c r="N59" s="62"/>
      <c r="O59" s="153"/>
      <c r="P59" s="156"/>
      <c r="Q59" s="129"/>
      <c r="R59" s="53"/>
      <c r="S59" s="66"/>
      <c r="T59" s="8"/>
      <c r="U59" s="8"/>
      <c r="V59" s="8"/>
      <c r="W59" s="8"/>
      <c r="X59" s="8"/>
      <c r="Y59" s="8"/>
      <c r="Z59" s="8"/>
      <c r="AA59" s="8"/>
    </row>
    <row r="60">
      <c r="A60" s="50"/>
      <c r="B60" s="51"/>
      <c r="C60" s="132"/>
      <c r="D60" s="23"/>
      <c r="E60" s="54"/>
      <c r="F60" s="54"/>
      <c r="G60" s="55"/>
      <c r="H60" s="56"/>
      <c r="I60" s="167"/>
      <c r="J60" s="58"/>
      <c r="K60" s="155"/>
      <c r="L60" s="166"/>
      <c r="M60" s="160"/>
      <c r="N60" s="74"/>
      <c r="O60" s="153"/>
      <c r="P60" s="156"/>
      <c r="Q60" s="129"/>
      <c r="R60" s="53"/>
      <c r="S60" s="66"/>
      <c r="T60" s="8"/>
      <c r="U60" s="8"/>
      <c r="V60" s="8"/>
      <c r="W60" s="8"/>
      <c r="X60" s="8"/>
      <c r="Y60" s="8"/>
      <c r="Z60" s="8"/>
      <c r="AA60" s="8"/>
    </row>
    <row r="61">
      <c r="A61" s="50"/>
      <c r="B61" s="78"/>
      <c r="C61" s="51"/>
      <c r="D61" s="23"/>
      <c r="E61" s="54"/>
      <c r="F61" s="54"/>
      <c r="G61" s="55"/>
      <c r="H61" s="56"/>
      <c r="I61" s="167"/>
      <c r="J61" s="58"/>
      <c r="K61" s="155"/>
      <c r="L61" s="161"/>
      <c r="M61" s="160"/>
      <c r="N61" s="74"/>
      <c r="O61" s="153"/>
      <c r="P61" s="156"/>
      <c r="Q61" s="129"/>
      <c r="R61" s="53"/>
      <c r="S61" s="66"/>
      <c r="T61" s="8"/>
      <c r="U61" s="8"/>
      <c r="V61" s="8"/>
      <c r="W61" s="8"/>
      <c r="X61" s="8"/>
      <c r="Y61" s="8"/>
      <c r="Z61" s="8"/>
      <c r="AA61" s="8"/>
    </row>
    <row r="62">
      <c r="A62" s="50"/>
      <c r="B62" s="51"/>
      <c r="C62" s="51"/>
      <c r="D62" s="23"/>
      <c r="E62" s="54"/>
      <c r="F62" s="54"/>
      <c r="G62" s="55"/>
      <c r="H62" s="56"/>
      <c r="I62" s="167"/>
      <c r="J62" s="89"/>
      <c r="K62" s="155"/>
      <c r="L62" s="171"/>
      <c r="M62" s="169"/>
      <c r="N62" s="74"/>
      <c r="O62" s="153"/>
      <c r="P62" s="156"/>
      <c r="Q62" s="128"/>
      <c r="R62" s="53"/>
      <c r="S62" s="66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1"/>
      <c r="C63" s="51"/>
      <c r="D63" s="23"/>
      <c r="E63" s="54"/>
      <c r="F63" s="54"/>
      <c r="G63" s="55"/>
      <c r="H63" s="56"/>
      <c r="I63" s="167"/>
      <c r="J63" s="58"/>
      <c r="K63" s="155"/>
      <c r="L63" s="171"/>
      <c r="M63" s="160"/>
      <c r="N63" s="74"/>
      <c r="O63" s="153"/>
      <c r="P63" s="156"/>
      <c r="Q63" s="129"/>
      <c r="R63" s="53"/>
      <c r="S63" s="66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1"/>
      <c r="C64" s="51"/>
      <c r="D64" s="23"/>
      <c r="E64" s="54"/>
      <c r="F64" s="54"/>
      <c r="G64" s="55"/>
      <c r="H64" s="56"/>
      <c r="I64" s="167"/>
      <c r="J64" s="58"/>
      <c r="K64" s="159"/>
      <c r="L64" s="171"/>
      <c r="M64" s="169"/>
      <c r="N64" s="62"/>
      <c r="O64" s="153"/>
      <c r="P64" s="156"/>
      <c r="Q64" s="129"/>
      <c r="R64" s="53"/>
      <c r="S64" s="66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1"/>
      <c r="C65" s="51"/>
      <c r="D65" s="23"/>
      <c r="E65" s="54"/>
      <c r="F65" s="54"/>
      <c r="G65" s="55"/>
      <c r="H65" s="56"/>
      <c r="I65" s="167"/>
      <c r="J65" s="89"/>
      <c r="K65" s="159"/>
      <c r="L65" s="171"/>
      <c r="M65" s="169"/>
      <c r="N65" s="74"/>
      <c r="O65" s="153"/>
      <c r="P65" s="156"/>
      <c r="Q65" s="129"/>
      <c r="R65" s="172"/>
      <c r="S65" s="70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1"/>
      <c r="C66" s="51"/>
      <c r="D66" s="23"/>
      <c r="E66" s="54"/>
      <c r="F66" s="54"/>
      <c r="G66" s="55"/>
      <c r="H66" s="56"/>
      <c r="I66" s="168"/>
      <c r="J66" s="89"/>
      <c r="K66" s="155"/>
      <c r="L66" s="161"/>
      <c r="M66" s="169"/>
      <c r="N66" s="62"/>
      <c r="O66" s="153"/>
      <c r="P66" s="156"/>
      <c r="Q66" s="129"/>
      <c r="R66" s="53"/>
      <c r="S66" s="66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1"/>
      <c r="C67" s="51"/>
      <c r="D67" s="23"/>
      <c r="E67" s="54"/>
      <c r="F67" s="54"/>
      <c r="G67" s="55"/>
      <c r="H67" s="56"/>
      <c r="I67" s="168"/>
      <c r="J67" s="89"/>
      <c r="K67" s="159"/>
      <c r="L67" s="166"/>
      <c r="M67" s="160"/>
      <c r="N67" s="74"/>
      <c r="O67" s="153"/>
      <c r="P67" s="156"/>
      <c r="Q67" s="129"/>
      <c r="R67" s="53"/>
      <c r="S67" s="66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1"/>
      <c r="C68" s="51"/>
      <c r="D68" s="23"/>
      <c r="E68" s="54"/>
      <c r="F68" s="54"/>
      <c r="G68" s="55"/>
      <c r="H68" s="56"/>
      <c r="I68" s="167"/>
      <c r="J68" s="89"/>
      <c r="K68" s="159"/>
      <c r="L68" s="150"/>
      <c r="M68" s="173"/>
      <c r="N68" s="74"/>
      <c r="O68" s="153"/>
      <c r="P68" s="156"/>
      <c r="Q68" s="129"/>
      <c r="R68" s="53"/>
      <c r="S68" s="66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9"/>
      <c r="K69" s="155"/>
      <c r="L69" s="161"/>
      <c r="M69" s="169"/>
      <c r="N69" s="62"/>
      <c r="O69" s="153"/>
      <c r="P69" s="156"/>
      <c r="Q69" s="129"/>
      <c r="R69" s="53"/>
      <c r="S69" s="66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9"/>
      <c r="K70" s="159"/>
      <c r="L70" s="161"/>
      <c r="M70" s="169"/>
      <c r="N70" s="74"/>
      <c r="O70" s="153"/>
      <c r="P70" s="156"/>
      <c r="Q70" s="129"/>
      <c r="R70" s="53"/>
      <c r="S70" s="66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9"/>
      <c r="K71" s="178"/>
      <c r="L71" s="161"/>
      <c r="M71" s="169"/>
      <c r="N71" s="74"/>
      <c r="O71" s="153"/>
      <c r="P71" s="156"/>
      <c r="Q71" s="129"/>
      <c r="R71" s="66"/>
      <c r="S71" s="66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9"/>
      <c r="L72" s="161"/>
      <c r="M72" s="169"/>
      <c r="N72" s="74"/>
      <c r="O72" s="153"/>
      <c r="P72" s="156"/>
      <c r="Q72" s="129"/>
      <c r="R72" s="53"/>
      <c r="S72" s="66"/>
      <c r="T72" s="8"/>
      <c r="U72" s="8"/>
      <c r="V72" s="8"/>
      <c r="W72" s="8"/>
      <c r="X72" s="8"/>
      <c r="Y72" s="8"/>
      <c r="Z72" s="8"/>
      <c r="AA72" s="8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4"/>
      <c r="O73" s="185"/>
      <c r="P73" s="186"/>
      <c r="Q73" s="129"/>
      <c r="R73" s="53"/>
      <c r="S73" s="66"/>
      <c r="T73" s="8"/>
      <c r="U73" s="8"/>
      <c r="V73" s="8"/>
      <c r="W73" s="8"/>
      <c r="X73" s="8"/>
      <c r="Y73" s="8"/>
      <c r="Z73" s="8"/>
      <c r="AA73" s="8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9"/>
      <c r="K74" s="182"/>
      <c r="L74" s="183"/>
      <c r="M74" s="188"/>
      <c r="N74" s="143"/>
      <c r="O74" s="185"/>
      <c r="P74" s="186"/>
      <c r="Q74" s="129"/>
      <c r="R74" s="172"/>
      <c r="S74" s="70"/>
      <c r="T74" s="8"/>
      <c r="U74" s="8"/>
      <c r="V74" s="8"/>
      <c r="W74" s="8"/>
      <c r="X74" s="8"/>
      <c r="Y74" s="8"/>
      <c r="Z74" s="8"/>
      <c r="AA74" s="8"/>
    </row>
    <row r="75">
      <c r="A75" s="50"/>
      <c r="B75" s="179"/>
      <c r="C75" s="87"/>
      <c r="D75" s="174"/>
      <c r="E75" s="176"/>
      <c r="F75" s="54"/>
      <c r="G75" s="54"/>
      <c r="H75" s="56"/>
      <c r="I75" s="181"/>
      <c r="J75" s="89"/>
      <c r="K75" s="189"/>
      <c r="L75" s="183"/>
      <c r="M75" s="188"/>
      <c r="N75" s="74"/>
      <c r="O75" s="185"/>
      <c r="P75" s="186"/>
      <c r="Q75" s="129"/>
      <c r="R75" s="172"/>
      <c r="S75" s="70"/>
      <c r="T75" s="8"/>
      <c r="U75" s="8"/>
      <c r="V75" s="8"/>
      <c r="W75" s="8"/>
      <c r="X75" s="8"/>
      <c r="Y75" s="8"/>
      <c r="Z75" s="8"/>
      <c r="AA75" s="8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4"/>
      <c r="O76" s="185"/>
      <c r="P76" s="186"/>
      <c r="Q76" s="129"/>
      <c r="R76" s="172"/>
      <c r="S76" s="70"/>
      <c r="T76" s="8"/>
      <c r="U76" s="8"/>
      <c r="V76" s="8"/>
      <c r="W76" s="8"/>
      <c r="X76" s="8"/>
      <c r="Y76" s="8"/>
      <c r="Z76" s="8"/>
      <c r="AA76" s="8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9"/>
      <c r="K77" s="182"/>
      <c r="L77" s="183"/>
      <c r="M77" s="188"/>
      <c r="N77" s="74"/>
      <c r="O77" s="185"/>
      <c r="P77" s="186"/>
      <c r="Q77" s="129"/>
      <c r="R77" s="172"/>
      <c r="S77" s="70"/>
      <c r="T77" s="8"/>
      <c r="U77" s="8"/>
      <c r="V77" s="8"/>
      <c r="W77" s="8"/>
      <c r="X77" s="8"/>
      <c r="Y77" s="8"/>
      <c r="Z77" s="8"/>
      <c r="AA77" s="8"/>
    </row>
    <row r="78">
      <c r="A78" s="50"/>
      <c r="B78" s="179"/>
      <c r="C78" s="51"/>
      <c r="D78" s="23"/>
      <c r="E78" s="190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70"/>
      <c r="S78" s="70"/>
      <c r="T78" s="8"/>
      <c r="U78" s="8"/>
      <c r="V78" s="8"/>
      <c r="W78" s="8"/>
      <c r="X78" s="8"/>
      <c r="Y78" s="8"/>
      <c r="Z78" s="8"/>
      <c r="AA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172"/>
      <c r="S79" s="70"/>
      <c r="T79" s="8"/>
      <c r="U79" s="8"/>
      <c r="V79" s="8"/>
      <c r="W79" s="8"/>
      <c r="X79" s="8"/>
      <c r="Y79" s="8"/>
      <c r="Z79" s="8"/>
      <c r="AA79" s="8"/>
    </row>
    <row r="80">
      <c r="A80" s="56"/>
      <c r="B80" s="179"/>
      <c r="C80" s="51"/>
      <c r="D80" s="23"/>
      <c r="E80" s="191"/>
      <c r="F80" s="176"/>
      <c r="G80" s="176"/>
      <c r="H80" s="56"/>
      <c r="I80" s="181"/>
      <c r="J80" s="89"/>
      <c r="K80" s="182"/>
      <c r="L80" s="183"/>
      <c r="M80" s="188"/>
      <c r="N80" s="74"/>
      <c r="O80" s="185"/>
      <c r="P80" s="186"/>
      <c r="Q80" s="129"/>
      <c r="R80" s="192"/>
      <c r="S80" s="193"/>
      <c r="T80" s="8"/>
      <c r="U80" s="8"/>
      <c r="V80" s="8"/>
      <c r="W80" s="8"/>
      <c r="X80" s="8"/>
      <c r="Y80" s="8"/>
      <c r="Z80" s="8"/>
      <c r="AA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3"/>
      <c r="S81" s="193"/>
      <c r="T81" s="8"/>
      <c r="U81" s="8"/>
      <c r="V81" s="8"/>
      <c r="W81" s="8"/>
      <c r="X81" s="8"/>
      <c r="Y81" s="8"/>
      <c r="Z81" s="8"/>
      <c r="AA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193"/>
      <c r="T82" s="8"/>
      <c r="U82" s="8"/>
      <c r="V82" s="8"/>
      <c r="W82" s="8"/>
      <c r="X82" s="8"/>
      <c r="Y82" s="8"/>
      <c r="Z82" s="8"/>
      <c r="AA82" s="8"/>
    </row>
    <row r="83">
      <c r="A83" s="56"/>
      <c r="B83" s="179"/>
      <c r="C83" s="51"/>
      <c r="D83" s="23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193"/>
      <c r="T83" s="8"/>
      <c r="U83" s="8"/>
      <c r="V83" s="8"/>
      <c r="W83" s="8"/>
      <c r="X83" s="8"/>
      <c r="Y83" s="8"/>
      <c r="Z83" s="8"/>
      <c r="AA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193"/>
      <c r="T84" s="8"/>
      <c r="U84" s="8"/>
      <c r="V84" s="8"/>
      <c r="W84" s="8"/>
      <c r="X84" s="8"/>
      <c r="Y84" s="8"/>
      <c r="Z84" s="8"/>
      <c r="AA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193"/>
      <c r="T85" s="8"/>
      <c r="U85" s="8"/>
      <c r="V85" s="8"/>
      <c r="W85" s="8"/>
      <c r="X85" s="8"/>
      <c r="Y85" s="8"/>
      <c r="Z85" s="8"/>
      <c r="AA85" s="8"/>
    </row>
    <row r="86">
      <c r="A86" s="56"/>
      <c r="B86" s="179"/>
      <c r="C86" s="51"/>
      <c r="D86" s="23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193"/>
      <c r="T86" s="8"/>
      <c r="U86" s="8"/>
      <c r="V86" s="8"/>
      <c r="W86" s="8"/>
      <c r="X86" s="8"/>
      <c r="Y86" s="8"/>
      <c r="Z86" s="8"/>
      <c r="AA86" s="8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193"/>
      <c r="T87" s="8"/>
      <c r="U87" s="8"/>
      <c r="V87" s="8"/>
      <c r="W87" s="8"/>
      <c r="X87" s="8"/>
      <c r="Y87" s="8"/>
      <c r="Z87" s="8"/>
      <c r="AA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193"/>
      <c r="T88" s="8"/>
      <c r="U88" s="8"/>
      <c r="V88" s="8"/>
      <c r="W88" s="8"/>
      <c r="X88" s="8"/>
      <c r="Y88" s="8"/>
      <c r="Z88" s="8"/>
      <c r="AA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193"/>
      <c r="T89" s="8"/>
      <c r="U89" s="8"/>
      <c r="V89" s="8"/>
      <c r="W89" s="8"/>
      <c r="X89" s="8"/>
      <c r="Y89" s="8"/>
      <c r="Z89" s="8"/>
      <c r="AA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193"/>
      <c r="T90" s="8"/>
      <c r="U90" s="8"/>
      <c r="V90" s="8"/>
      <c r="W90" s="8"/>
      <c r="X90" s="8"/>
      <c r="Y90" s="8"/>
      <c r="Z90" s="8"/>
      <c r="AA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193"/>
      <c r="T91" s="8"/>
      <c r="U91" s="8"/>
      <c r="V91" s="8"/>
      <c r="W91" s="8"/>
      <c r="X91" s="8"/>
      <c r="Y91" s="8"/>
      <c r="Z91" s="8"/>
      <c r="AA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193"/>
      <c r="T92" s="8"/>
      <c r="U92" s="8"/>
      <c r="V92" s="8"/>
      <c r="W92" s="8"/>
      <c r="X92" s="8"/>
      <c r="Y92" s="8"/>
      <c r="Z92" s="8"/>
      <c r="AA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193"/>
      <c r="T93" s="8"/>
      <c r="U93" s="8"/>
      <c r="V93" s="8"/>
      <c r="W93" s="8"/>
      <c r="X93" s="8"/>
      <c r="Y93" s="8"/>
      <c r="Z93" s="8"/>
      <c r="AA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193"/>
      <c r="T94" s="8"/>
      <c r="U94" s="8"/>
      <c r="V94" s="8"/>
      <c r="W94" s="8"/>
      <c r="X94" s="8"/>
      <c r="Y94" s="8"/>
      <c r="Z94" s="8"/>
      <c r="AA94" s="8"/>
    </row>
    <row r="95">
      <c r="A95" s="4"/>
      <c r="B95" s="2"/>
      <c r="C95" s="211"/>
      <c r="D95" s="212"/>
      <c r="E95" s="3"/>
      <c r="F95" s="213"/>
      <c r="G95" s="214"/>
      <c r="H95" s="4"/>
      <c r="I95" s="215"/>
      <c r="O95" s="216"/>
      <c r="P95" s="216"/>
      <c r="Q95" s="217"/>
      <c r="R95" s="218">
        <f>SUM(R7:R94)</f>
        <v>8185.5</v>
      </c>
      <c r="S95" s="218"/>
      <c r="T95" s="8"/>
      <c r="U95" s="8"/>
      <c r="V95" s="8"/>
      <c r="W95" s="8"/>
      <c r="X95" s="8"/>
      <c r="Y95" s="8"/>
      <c r="Z95" s="8"/>
      <c r="AA95" s="8"/>
    </row>
    <row r="96">
      <c r="A96" s="4"/>
      <c r="B96" s="2"/>
      <c r="C96" s="219"/>
      <c r="D96" s="220"/>
      <c r="E96" s="3"/>
      <c r="F96" s="221"/>
      <c r="G96" s="222"/>
      <c r="H96" s="1"/>
      <c r="I96" s="223" t="s">
        <v>27</v>
      </c>
      <c r="J96" s="224"/>
      <c r="O96" s="216"/>
      <c r="P96" s="216"/>
      <c r="Q96" s="217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225"/>
      <c r="C97" s="17"/>
      <c r="D97" s="226"/>
      <c r="E97" s="227"/>
      <c r="F97" s="213"/>
      <c r="G97" s="3"/>
      <c r="H97" s="1"/>
      <c r="I97" s="180">
        <f>SUM(I7:I94)</f>
        <v>3529</v>
      </c>
      <c r="J97" s="228" t="s">
        <v>28</v>
      </c>
      <c r="K97" s="229"/>
      <c r="O97" s="230"/>
      <c r="P97" s="230"/>
      <c r="Q97" s="217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2"/>
      <c r="C98" s="17"/>
      <c r="D98" s="1"/>
      <c r="E98" s="3"/>
      <c r="F98" s="213"/>
      <c r="G98" s="3"/>
      <c r="H98" s="1"/>
      <c r="I98" s="180">
        <f>SUM(I97*2%)</f>
        <v>70.58</v>
      </c>
      <c r="J98" s="231">
        <f>SUM(J7:J94)</f>
        <v>2176</v>
      </c>
      <c r="K98" s="232" t="s">
        <v>23</v>
      </c>
      <c r="O98" s="233" t="s">
        <v>11</v>
      </c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2"/>
      <c r="C99" s="17"/>
      <c r="D99" s="1"/>
      <c r="E99" s="3"/>
      <c r="F99" s="3"/>
      <c r="G99" s="3"/>
      <c r="H99" s="1"/>
      <c r="I99" s="234"/>
      <c r="J99" s="87">
        <f>SUM(J98*2%)</f>
        <v>43.52</v>
      </c>
      <c r="K99" s="235" t="s">
        <v>29</v>
      </c>
      <c r="L99" s="236"/>
      <c r="O99" s="216"/>
      <c r="P99" s="216"/>
      <c r="Q99" s="217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2"/>
      <c r="C100" s="17"/>
      <c r="D100" s="1"/>
      <c r="E100" s="3"/>
      <c r="F100" s="3"/>
      <c r="G100" s="3"/>
      <c r="H100" s="1"/>
      <c r="I100" s="8"/>
      <c r="J100" s="234"/>
      <c r="K100" s="231">
        <f>SUM(K7:K94)</f>
        <v>2484</v>
      </c>
      <c r="L100" s="236"/>
      <c r="O100" s="237"/>
      <c r="P100" s="237"/>
      <c r="Q100" s="217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2"/>
      <c r="C101" s="17"/>
      <c r="D101" s="1"/>
      <c r="E101" s="238" t="s">
        <v>30</v>
      </c>
      <c r="F101" s="292">
        <f>SUM(I12,L40)</f>
        <v>441</v>
      </c>
      <c r="G101" s="3"/>
      <c r="H101" s="1"/>
      <c r="I101" s="8"/>
      <c r="J101" s="8"/>
      <c r="K101" s="87">
        <f>SUM(K100*2%)</f>
        <v>49.68</v>
      </c>
      <c r="L101" s="240" t="s">
        <v>31</v>
      </c>
      <c r="M101" s="215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2"/>
      <c r="C102" s="17"/>
      <c r="D102" s="1"/>
      <c r="E102" s="241" t="s">
        <v>32</v>
      </c>
      <c r="F102" s="242">
        <f>SUM(I97,J98,K100,L102,M103,N104,O107,P108,Q109)</f>
        <v>13609</v>
      </c>
      <c r="G102" s="3"/>
      <c r="H102" s="1"/>
      <c r="I102" s="8"/>
      <c r="J102" s="8"/>
      <c r="K102" s="18"/>
      <c r="L102" s="180">
        <f>SUM(L7:L94)</f>
        <v>882</v>
      </c>
      <c r="M102" s="243" t="s">
        <v>33</v>
      </c>
      <c r="N102" s="244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2"/>
      <c r="C103" s="17"/>
      <c r="D103" s="1"/>
      <c r="E103" s="3"/>
      <c r="F103" s="3"/>
      <c r="G103" s="3"/>
      <c r="H103" s="1"/>
      <c r="I103" s="8"/>
      <c r="J103" s="8"/>
      <c r="K103" s="1"/>
      <c r="L103" s="180">
        <f>SUM(L102*1%)</f>
        <v>8.82</v>
      </c>
      <c r="M103" s="180">
        <f>SUM(M7:M94)</f>
        <v>2000</v>
      </c>
      <c r="N103" s="245" t="s">
        <v>34</v>
      </c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"/>
      <c r="M104" s="180">
        <f>SUM(M103*2%)</f>
        <v>40</v>
      </c>
      <c r="N104" s="180">
        <f>SUM(N7:N94)</f>
        <v>1149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2"/>
      <c r="C105" s="17"/>
      <c r="D105" s="1"/>
      <c r="E105" s="246" t="s">
        <v>35</v>
      </c>
      <c r="F105" s="247">
        <f>SUM(M7,L15,I19,K20,J29,L40,K41,K51,J57)</f>
        <v>2400</v>
      </c>
      <c r="G105" s="276">
        <f>SUM(L40)</f>
        <v>294</v>
      </c>
      <c r="H105" s="1"/>
      <c r="I105" s="8"/>
      <c r="J105" s="8"/>
      <c r="K105" s="1"/>
      <c r="L105" s="1"/>
      <c r="M105" s="8"/>
      <c r="N105" s="180">
        <f>SUM(N104*1%)</f>
        <v>11.49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2"/>
      <c r="C106" s="17"/>
      <c r="D106" s="1"/>
      <c r="E106" s="249" t="s">
        <v>36</v>
      </c>
      <c r="F106" s="294">
        <f>SUM(J8,K16,I24,N25,I36,L37,K39,N42,J43,J44,N45,I46,J47,J48,I56,J58)</f>
        <v>3811</v>
      </c>
      <c r="G106" s="295"/>
      <c r="H106" s="1"/>
      <c r="I106" s="8"/>
      <c r="J106" s="8"/>
      <c r="K106" s="1"/>
      <c r="L106" s="1"/>
      <c r="M106" s="8"/>
      <c r="N106" s="18"/>
      <c r="O106" s="251" t="s">
        <v>37</v>
      </c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2"/>
      <c r="C107" s="17"/>
      <c r="D107" s="1"/>
      <c r="E107" s="252" t="s">
        <v>38</v>
      </c>
      <c r="F107" s="294">
        <f>SUM(K10,K11,M17,N18,J21,J22,N23,M26,L32,Q33,I34,Q35,M50,I53)</f>
        <v>3732</v>
      </c>
      <c r="G107" s="295"/>
      <c r="H107" s="1"/>
      <c r="I107" s="8"/>
      <c r="J107" s="8"/>
      <c r="K107" s="1"/>
      <c r="L107" s="1"/>
      <c r="M107" s="8"/>
      <c r="N107" s="18"/>
      <c r="O107" s="180">
        <f>SUM(O7:O94)</f>
        <v>0</v>
      </c>
      <c r="P107" s="253" t="s">
        <v>39</v>
      </c>
      <c r="Q107" s="217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36"/>
      <c r="C108" s="17"/>
      <c r="D108" s="1"/>
      <c r="E108" s="3"/>
      <c r="F108" s="3"/>
      <c r="G108" s="3"/>
      <c r="H108" s="1"/>
      <c r="I108" s="8"/>
      <c r="J108" s="8"/>
      <c r="K108" s="1"/>
      <c r="L108" s="1"/>
      <c r="M108" s="8"/>
      <c r="N108" s="1"/>
      <c r="O108" s="180">
        <f>SUM(O107*2%)</f>
        <v>0</v>
      </c>
      <c r="P108" s="180">
        <f>SUM(P7:P94)</f>
        <v>0</v>
      </c>
      <c r="Q108" s="252" t="s">
        <v>38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8"/>
      <c r="P109" s="180">
        <f>SUM(P108*2%)</f>
        <v>0</v>
      </c>
      <c r="Q109" s="254">
        <f>SUM(Q7:Q94)</f>
        <v>1389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8"/>
      <c r="Q110" s="180">
        <f>SUM(Q109*2%)</f>
        <v>27.78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255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256"/>
      <c r="Q112" s="255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8"/>
      <c r="Q114" s="255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257"/>
      <c r="C228" s="25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K1003" s="258"/>
      <c r="L1003" s="258"/>
      <c r="N1003" s="258"/>
    </row>
  </sheetData>
  <mergeCells count="11">
    <mergeCell ref="K98:N98"/>
    <mergeCell ref="L99:N99"/>
    <mergeCell ref="L100:N100"/>
    <mergeCell ref="M101:N101"/>
    <mergeCell ref="A2:G2"/>
    <mergeCell ref="I3:O3"/>
    <mergeCell ref="T6:U6"/>
    <mergeCell ref="T15:U15"/>
    <mergeCell ref="I95:N95"/>
    <mergeCell ref="J96:N96"/>
    <mergeCell ref="K97:N97"/>
  </mergeCells>
  <dataValidations>
    <dataValidation type="list" allowBlank="1" showErrorMessage="1" sqref="A7:A94">
      <formula1>"Nobre,Publicidade"</formula1>
    </dataValidation>
    <dataValidation type="list" allowBlank="1" showErrorMessage="1" sqref="D7:D48 D50:D94 D211:D1002">
      <formula1>"Vinicius,Gustavo,Kaua,Wesley,Caio,Julia,Thiago,Daniel,Jonatha,Jhonatas,Otavio,Produtor,David,Caio Ferreira,Kaicky,Pamelah,Caio Alves,Leandro,camila,felipe"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5"/>
    <col customWidth="1" min="20" max="20" width="13.88"/>
    <col customWidth="1" min="21" max="21" width="14.13"/>
  </cols>
  <sheetData>
    <row r="1">
      <c r="A1" s="257"/>
      <c r="B1" s="2"/>
      <c r="C1" s="2"/>
      <c r="D1" s="1"/>
      <c r="E1" s="3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3"/>
      <c r="U1" s="8"/>
      <c r="V1" s="8"/>
      <c r="W1" s="8"/>
      <c r="X1" s="8"/>
      <c r="Y1" s="8"/>
      <c r="Z1" s="8"/>
      <c r="AA1" s="8"/>
    </row>
    <row r="2">
      <c r="A2" s="260" t="s">
        <v>0</v>
      </c>
      <c r="B2" s="261"/>
      <c r="C2" s="261"/>
      <c r="D2" s="261"/>
      <c r="E2" s="261"/>
      <c r="F2" s="261"/>
      <c r="G2" s="262"/>
      <c r="H2" s="12"/>
      <c r="I2" s="12"/>
      <c r="J2" s="12"/>
      <c r="K2" s="12"/>
      <c r="L2" s="12"/>
      <c r="M2" s="12"/>
      <c r="N2" s="12"/>
      <c r="O2" s="12"/>
      <c r="P2" s="6"/>
      <c r="Q2" s="7"/>
      <c r="R2" s="13"/>
      <c r="S2" s="13"/>
      <c r="T2" s="3"/>
      <c r="U2" s="8"/>
      <c r="V2" s="8"/>
      <c r="W2" s="8"/>
      <c r="X2" s="8"/>
      <c r="Y2" s="8"/>
      <c r="Z2" s="8"/>
      <c r="AA2" s="8"/>
    </row>
    <row r="3">
      <c r="A3" s="263" t="s">
        <v>1</v>
      </c>
      <c r="B3" s="263"/>
      <c r="C3" s="263"/>
      <c r="D3" s="263"/>
      <c r="E3" s="263"/>
      <c r="F3" s="19"/>
      <c r="G3" s="3"/>
      <c r="H3" s="4"/>
      <c r="I3" s="15"/>
      <c r="P3" s="6"/>
      <c r="Q3" s="7"/>
      <c r="R3" s="16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2"/>
      <c r="C4" s="17"/>
      <c r="D4" s="18"/>
      <c r="E4" s="19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0"/>
      <c r="T4" s="21" t="s">
        <v>2</v>
      </c>
      <c r="U4" s="22">
        <f>SUM(F103)</f>
        <v>15990.5</v>
      </c>
      <c r="V4" s="8"/>
      <c r="W4" s="8"/>
      <c r="X4" s="8"/>
      <c r="Y4" s="8"/>
      <c r="Z4" s="8"/>
      <c r="AA4" s="8"/>
    </row>
    <row r="5">
      <c r="A5" s="1"/>
      <c r="B5" s="2"/>
      <c r="C5" s="17"/>
      <c r="D5" s="23"/>
      <c r="E5" s="24"/>
      <c r="F5" s="24"/>
      <c r="G5" s="25"/>
      <c r="H5" s="26"/>
      <c r="I5" s="27"/>
      <c r="J5" s="28"/>
      <c r="K5" s="26"/>
      <c r="L5" s="26"/>
      <c r="M5" s="29"/>
      <c r="N5" s="30"/>
      <c r="O5" s="28"/>
      <c r="P5" s="31"/>
      <c r="Q5" s="32"/>
      <c r="R5" s="28"/>
      <c r="S5" s="8"/>
      <c r="T5" s="8"/>
      <c r="U5" s="8"/>
      <c r="V5" s="8"/>
      <c r="W5" s="8"/>
      <c r="X5" s="8"/>
      <c r="Y5" s="8"/>
      <c r="Z5" s="8"/>
      <c r="AA5" s="8"/>
    </row>
    <row r="6">
      <c r="A6" s="33" t="s">
        <v>3</v>
      </c>
      <c r="B6" s="34" t="s">
        <v>5</v>
      </c>
      <c r="C6" s="35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7" t="s">
        <v>11</v>
      </c>
      <c r="I6" s="38" t="s">
        <v>12</v>
      </c>
      <c r="J6" s="39" t="s">
        <v>13</v>
      </c>
      <c r="K6" s="40" t="s">
        <v>14</v>
      </c>
      <c r="L6" s="41" t="s">
        <v>15</v>
      </c>
      <c r="M6" s="42" t="s">
        <v>16</v>
      </c>
      <c r="N6" s="43" t="s">
        <v>17</v>
      </c>
      <c r="O6" s="44" t="s">
        <v>18</v>
      </c>
      <c r="P6" s="45" t="s">
        <v>19</v>
      </c>
      <c r="Q6" s="46" t="s">
        <v>20</v>
      </c>
      <c r="R6" s="47" t="s">
        <v>21</v>
      </c>
      <c r="S6" s="48" t="s">
        <v>22</v>
      </c>
      <c r="T6" s="49" t="s">
        <v>23</v>
      </c>
      <c r="V6" s="8"/>
      <c r="W6" s="8"/>
      <c r="X6" s="8"/>
      <c r="Y6" s="8"/>
      <c r="Z6" s="8"/>
      <c r="AA6" s="8"/>
    </row>
    <row r="7">
      <c r="A7" s="50" t="s">
        <v>47</v>
      </c>
      <c r="B7" s="51"/>
      <c r="C7" s="52"/>
      <c r="D7" s="53" t="s">
        <v>28</v>
      </c>
      <c r="E7" s="54" t="s">
        <v>2014</v>
      </c>
      <c r="F7" s="264" t="s">
        <v>3088</v>
      </c>
      <c r="G7" s="55" t="s">
        <v>3089</v>
      </c>
      <c r="H7" s="50" t="s">
        <v>61</v>
      </c>
      <c r="I7" s="57">
        <v>220.0</v>
      </c>
      <c r="J7" s="58"/>
      <c r="K7" s="59"/>
      <c r="L7" s="60"/>
      <c r="M7" s="61"/>
      <c r="N7" s="62"/>
      <c r="O7" s="63"/>
      <c r="P7" s="64"/>
      <c r="Q7" s="65"/>
      <c r="R7" s="53">
        <v>100.0</v>
      </c>
      <c r="S7" s="66"/>
      <c r="T7" s="67" t="s">
        <v>24</v>
      </c>
      <c r="U7" s="68">
        <f>SUM(I7:I87)</f>
        <v>3340.5</v>
      </c>
      <c r="V7" s="8"/>
      <c r="W7" s="8"/>
      <c r="X7" s="8"/>
      <c r="Y7" s="8"/>
      <c r="Z7" s="8"/>
      <c r="AA7" s="8"/>
    </row>
    <row r="8">
      <c r="A8" s="50" t="s">
        <v>41</v>
      </c>
      <c r="B8" s="51"/>
      <c r="C8" s="69" t="s">
        <v>3090</v>
      </c>
      <c r="D8" s="53" t="s">
        <v>75</v>
      </c>
      <c r="E8" s="70" t="s">
        <v>1980</v>
      </c>
      <c r="F8" s="264" t="s">
        <v>3091</v>
      </c>
      <c r="G8" s="55" t="s">
        <v>3092</v>
      </c>
      <c r="H8" s="50" t="s">
        <v>97</v>
      </c>
      <c r="I8" s="71"/>
      <c r="J8" s="58"/>
      <c r="K8" s="72"/>
      <c r="L8" s="73"/>
      <c r="M8" s="61">
        <v>294.0</v>
      </c>
      <c r="N8" s="74"/>
      <c r="O8" s="75"/>
      <c r="P8" s="76"/>
      <c r="Q8" s="77"/>
      <c r="R8" s="53">
        <v>50.0</v>
      </c>
      <c r="S8" s="66" t="s">
        <v>3093</v>
      </c>
      <c r="T8" s="39" t="s">
        <v>13</v>
      </c>
      <c r="U8" s="68">
        <f>SUM(J7:J87)</f>
        <v>1738</v>
      </c>
      <c r="V8" s="8"/>
      <c r="W8" s="8"/>
      <c r="X8" s="8"/>
      <c r="Y8" s="8"/>
      <c r="Z8" s="8"/>
      <c r="AA8" s="8"/>
    </row>
    <row r="9">
      <c r="A9" s="50" t="s">
        <v>41</v>
      </c>
      <c r="B9" s="78"/>
      <c r="C9" s="52"/>
      <c r="D9" s="53" t="s">
        <v>88</v>
      </c>
      <c r="E9" s="70" t="s">
        <v>3094</v>
      </c>
      <c r="F9" s="264" t="s">
        <v>3095</v>
      </c>
      <c r="G9" s="55" t="s">
        <v>3096</v>
      </c>
      <c r="H9" s="50" t="s">
        <v>61</v>
      </c>
      <c r="I9" s="71"/>
      <c r="J9" s="79"/>
      <c r="K9" s="72"/>
      <c r="L9" s="90">
        <v>1482.0</v>
      </c>
      <c r="M9" s="61"/>
      <c r="N9" s="74"/>
      <c r="O9" s="75"/>
      <c r="P9" s="76"/>
      <c r="Q9" s="65"/>
      <c r="R9" s="269">
        <v>1482.0</v>
      </c>
      <c r="S9" s="66"/>
      <c r="T9" s="81" t="s">
        <v>14</v>
      </c>
      <c r="U9" s="82">
        <f>SUM(K7:K87)</f>
        <v>1215</v>
      </c>
      <c r="V9" s="8"/>
      <c r="W9" s="8"/>
      <c r="X9" s="8"/>
      <c r="Y9" s="8"/>
      <c r="Z9" s="8"/>
      <c r="AA9" s="8"/>
    </row>
    <row r="10">
      <c r="A10" s="50" t="s">
        <v>41</v>
      </c>
      <c r="B10" s="51"/>
      <c r="C10" s="83" t="s">
        <v>3097</v>
      </c>
      <c r="D10" s="53" t="s">
        <v>28</v>
      </c>
      <c r="E10" s="70"/>
      <c r="F10" s="264" t="s">
        <v>3098</v>
      </c>
      <c r="G10" s="55" t="s">
        <v>3099</v>
      </c>
      <c r="H10" s="50" t="s">
        <v>61</v>
      </c>
      <c r="I10" s="71"/>
      <c r="J10" s="58"/>
      <c r="K10" s="72"/>
      <c r="L10" s="80"/>
      <c r="M10" s="61">
        <v>294.0</v>
      </c>
      <c r="N10" s="84"/>
      <c r="O10" s="85"/>
      <c r="P10" s="76"/>
      <c r="Q10" s="65"/>
      <c r="R10" s="53">
        <v>50.0</v>
      </c>
      <c r="S10" s="66"/>
      <c r="T10" s="86" t="s">
        <v>25</v>
      </c>
      <c r="U10" s="82">
        <f>SUM(L7:L87)</f>
        <v>3248</v>
      </c>
      <c r="V10" s="8"/>
      <c r="W10" s="8"/>
      <c r="X10" s="8"/>
      <c r="Y10" s="8"/>
      <c r="Z10" s="8"/>
      <c r="AA10" s="8"/>
    </row>
    <row r="11">
      <c r="A11" s="50" t="s">
        <v>41</v>
      </c>
      <c r="B11" s="51"/>
      <c r="C11" s="87"/>
      <c r="D11" s="53" t="s">
        <v>28</v>
      </c>
      <c r="E11" s="70"/>
      <c r="F11" s="264" t="s">
        <v>3100</v>
      </c>
      <c r="G11" s="55" t="s">
        <v>3101</v>
      </c>
      <c r="H11" s="50" t="s">
        <v>61</v>
      </c>
      <c r="I11" s="57"/>
      <c r="J11" s="89"/>
      <c r="K11" s="72"/>
      <c r="L11" s="90"/>
      <c r="M11" s="61">
        <v>147.0</v>
      </c>
      <c r="N11" s="62"/>
      <c r="O11" s="85"/>
      <c r="P11" s="92"/>
      <c r="Q11" s="93"/>
      <c r="R11" s="53">
        <v>50.0</v>
      </c>
      <c r="S11" s="66"/>
      <c r="T11" s="42" t="s">
        <v>16</v>
      </c>
      <c r="U11" s="82">
        <f>SUM(M7:M87)</f>
        <v>3970</v>
      </c>
      <c r="V11" s="8"/>
      <c r="W11" s="8"/>
      <c r="X11" s="8"/>
      <c r="Y11" s="8"/>
      <c r="Z11" s="8"/>
      <c r="AA11" s="8"/>
    </row>
    <row r="12">
      <c r="A12" s="50" t="s">
        <v>41</v>
      </c>
      <c r="B12" s="94"/>
      <c r="C12" s="83" t="s">
        <v>3102</v>
      </c>
      <c r="D12" s="53" t="s">
        <v>103</v>
      </c>
      <c r="E12" s="70"/>
      <c r="F12" s="264" t="s">
        <v>3103</v>
      </c>
      <c r="G12" s="55" t="s">
        <v>3104</v>
      </c>
      <c r="H12" s="50" t="s">
        <v>38</v>
      </c>
      <c r="I12" s="57"/>
      <c r="J12" s="95"/>
      <c r="K12" s="72"/>
      <c r="L12" s="96"/>
      <c r="M12" s="61">
        <v>2250.0</v>
      </c>
      <c r="N12" s="62"/>
      <c r="O12" s="97"/>
      <c r="P12" s="98"/>
      <c r="Q12" s="99"/>
      <c r="R12" s="269">
        <v>2250.0</v>
      </c>
      <c r="S12" s="66"/>
      <c r="T12" s="100" t="s">
        <v>17</v>
      </c>
      <c r="U12" s="68">
        <f>SUM(N7:N87)</f>
        <v>2038</v>
      </c>
      <c r="V12" s="8"/>
      <c r="W12" s="8"/>
      <c r="X12" s="8"/>
      <c r="Y12" s="8"/>
      <c r="Z12" s="8"/>
      <c r="AA12" s="8"/>
    </row>
    <row r="13" ht="16.5" customHeight="1">
      <c r="A13" s="50" t="s">
        <v>47</v>
      </c>
      <c r="B13" s="78"/>
      <c r="C13" s="69" t="s">
        <v>3105</v>
      </c>
      <c r="D13" s="53" t="s">
        <v>28</v>
      </c>
      <c r="E13" s="70" t="s">
        <v>3106</v>
      </c>
      <c r="F13" s="270" t="s">
        <v>3107</v>
      </c>
      <c r="G13" s="55" t="s">
        <v>3108</v>
      </c>
      <c r="H13" s="50" t="s">
        <v>61</v>
      </c>
      <c r="I13" s="71">
        <v>294.0</v>
      </c>
      <c r="J13" s="58"/>
      <c r="K13" s="59"/>
      <c r="L13" s="90"/>
      <c r="M13" s="61"/>
      <c r="N13" s="84"/>
      <c r="O13" s="75"/>
      <c r="P13" s="92"/>
      <c r="Q13" s="99"/>
      <c r="R13" s="102">
        <v>100.0</v>
      </c>
      <c r="S13" s="66"/>
      <c r="T13" s="103"/>
      <c r="U13" s="104"/>
      <c r="V13" s="8"/>
      <c r="W13" s="8"/>
      <c r="X13" s="8"/>
      <c r="Y13" s="8"/>
      <c r="Z13" s="8"/>
      <c r="AA13" s="8"/>
    </row>
    <row r="14">
      <c r="A14" s="50" t="s">
        <v>41</v>
      </c>
      <c r="B14" s="51"/>
      <c r="C14" s="83" t="s">
        <v>982</v>
      </c>
      <c r="D14" s="53" t="s">
        <v>28</v>
      </c>
      <c r="E14" s="70" t="s">
        <v>3109</v>
      </c>
      <c r="F14" s="264" t="s">
        <v>3110</v>
      </c>
      <c r="G14" s="55" t="s">
        <v>3111</v>
      </c>
      <c r="H14" s="50" t="s">
        <v>61</v>
      </c>
      <c r="I14" s="71"/>
      <c r="J14" s="58"/>
      <c r="K14" s="72"/>
      <c r="L14" s="90">
        <v>366.0</v>
      </c>
      <c r="M14" s="61"/>
      <c r="N14" s="84"/>
      <c r="O14" s="85"/>
      <c r="P14" s="105"/>
      <c r="Q14" s="99"/>
      <c r="R14" s="53">
        <v>200.0</v>
      </c>
      <c r="S14" s="66"/>
      <c r="T14" s="8"/>
      <c r="U14" s="8"/>
      <c r="V14" s="8"/>
      <c r="W14" s="8"/>
      <c r="X14" s="8"/>
      <c r="Y14" s="8"/>
      <c r="Z14" s="8"/>
      <c r="AA14" s="8"/>
    </row>
    <row r="15">
      <c r="A15" s="50" t="s">
        <v>41</v>
      </c>
      <c r="B15" s="51"/>
      <c r="C15" s="83" t="s">
        <v>66</v>
      </c>
      <c r="D15" s="53" t="s">
        <v>75</v>
      </c>
      <c r="E15" s="70" t="s">
        <v>3112</v>
      </c>
      <c r="F15" s="264" t="s">
        <v>3113</v>
      </c>
      <c r="G15" s="55" t="s">
        <v>3114</v>
      </c>
      <c r="H15" s="50" t="s">
        <v>97</v>
      </c>
      <c r="I15" s="71"/>
      <c r="J15" s="58"/>
      <c r="K15" s="72">
        <v>147.0</v>
      </c>
      <c r="L15" s="90"/>
      <c r="M15" s="61"/>
      <c r="N15" s="62"/>
      <c r="O15" s="85"/>
      <c r="P15" s="92"/>
      <c r="Q15" s="106"/>
      <c r="R15" s="269">
        <v>147.0</v>
      </c>
      <c r="S15" s="66"/>
      <c r="T15" s="107" t="s">
        <v>26</v>
      </c>
      <c r="V15" s="8"/>
      <c r="W15" s="8"/>
      <c r="X15" s="8"/>
      <c r="Y15" s="8"/>
      <c r="Z15" s="8"/>
      <c r="AA15" s="8"/>
    </row>
    <row r="16">
      <c r="A16" s="50" t="s">
        <v>47</v>
      </c>
      <c r="B16" s="51"/>
      <c r="C16" s="83" t="s">
        <v>3115</v>
      </c>
      <c r="D16" s="53" t="s">
        <v>28</v>
      </c>
      <c r="E16" s="108" t="s">
        <v>3116</v>
      </c>
      <c r="F16" s="264" t="s">
        <v>3117</v>
      </c>
      <c r="G16" s="55" t="s">
        <v>3118</v>
      </c>
      <c r="H16" s="50" t="s">
        <v>61</v>
      </c>
      <c r="I16" s="71">
        <v>147.0</v>
      </c>
      <c r="J16" s="58"/>
      <c r="K16" s="72"/>
      <c r="L16" s="90"/>
      <c r="M16" s="109"/>
      <c r="N16" s="62"/>
      <c r="O16" s="85"/>
      <c r="P16" s="92"/>
      <c r="Q16" s="99"/>
      <c r="R16" s="269">
        <v>147.0</v>
      </c>
      <c r="S16" s="66"/>
      <c r="T16" s="110" t="s">
        <v>18</v>
      </c>
      <c r="U16" s="82">
        <f>SUM(O7:O79)</f>
        <v>0</v>
      </c>
      <c r="V16" s="8"/>
      <c r="W16" s="8"/>
      <c r="X16" s="8"/>
      <c r="Y16" s="8"/>
      <c r="Z16" s="8"/>
      <c r="AA16" s="8"/>
    </row>
    <row r="17">
      <c r="A17" s="50" t="s">
        <v>47</v>
      </c>
      <c r="B17" s="78"/>
      <c r="C17" s="87"/>
      <c r="D17" s="53" t="s">
        <v>103</v>
      </c>
      <c r="E17" s="111" t="s">
        <v>3119</v>
      </c>
      <c r="F17" s="264" t="s">
        <v>3120</v>
      </c>
      <c r="G17" s="55" t="s">
        <v>3121</v>
      </c>
      <c r="H17" s="50" t="s">
        <v>38</v>
      </c>
      <c r="I17" s="71"/>
      <c r="J17" s="89"/>
      <c r="K17" s="72"/>
      <c r="L17" s="80"/>
      <c r="M17" s="61"/>
      <c r="N17" s="84">
        <v>1500.0</v>
      </c>
      <c r="O17" s="85"/>
      <c r="P17" s="92"/>
      <c r="Q17" s="93"/>
      <c r="R17" s="269">
        <v>1500.0</v>
      </c>
      <c r="S17" s="66" t="s">
        <v>3122</v>
      </c>
      <c r="T17" s="112" t="s">
        <v>19</v>
      </c>
      <c r="U17" s="82">
        <f>SUM(P7:P87)</f>
        <v>0</v>
      </c>
      <c r="V17" s="8"/>
      <c r="W17" s="8"/>
      <c r="X17" s="8"/>
      <c r="Y17" s="8"/>
      <c r="Z17" s="8"/>
      <c r="AA17" s="8"/>
    </row>
    <row r="18">
      <c r="A18" s="50" t="s">
        <v>41</v>
      </c>
      <c r="B18" s="78"/>
      <c r="C18" s="83" t="s">
        <v>241</v>
      </c>
      <c r="D18" s="53" t="s">
        <v>28</v>
      </c>
      <c r="E18" s="70" t="s">
        <v>3123</v>
      </c>
      <c r="F18" s="264" t="s">
        <v>3124</v>
      </c>
      <c r="G18" s="55" t="s">
        <v>3125</v>
      </c>
      <c r="H18" s="50" t="s">
        <v>61</v>
      </c>
      <c r="I18" s="71"/>
      <c r="J18" s="79"/>
      <c r="K18" s="72">
        <v>294.0</v>
      </c>
      <c r="L18" s="90"/>
      <c r="M18" s="61"/>
      <c r="N18" s="62"/>
      <c r="O18" s="85"/>
      <c r="P18" s="92"/>
      <c r="Q18" s="99"/>
      <c r="R18" s="53">
        <v>100.0</v>
      </c>
      <c r="S18" s="66"/>
      <c r="T18" s="113" t="s">
        <v>20</v>
      </c>
      <c r="U18" s="114">
        <f>SUM(Q7:Q87)</f>
        <v>441</v>
      </c>
      <c r="V18" s="8"/>
      <c r="W18" s="8"/>
      <c r="X18" s="8"/>
      <c r="Y18" s="8"/>
      <c r="Z18" s="8"/>
      <c r="AA18" s="8"/>
    </row>
    <row r="19">
      <c r="A19" s="50" t="s">
        <v>41</v>
      </c>
      <c r="B19" s="51"/>
      <c r="C19" s="83" t="s">
        <v>339</v>
      </c>
      <c r="D19" s="53" t="s">
        <v>54</v>
      </c>
      <c r="E19" s="70" t="s">
        <v>3126</v>
      </c>
      <c r="F19" s="264" t="s">
        <v>3127</v>
      </c>
      <c r="G19" s="55" t="s">
        <v>3128</v>
      </c>
      <c r="H19" s="50" t="s">
        <v>38</v>
      </c>
      <c r="I19" s="71"/>
      <c r="J19" s="115"/>
      <c r="K19" s="72">
        <v>127.0</v>
      </c>
      <c r="L19" s="90"/>
      <c r="M19" s="61"/>
      <c r="N19" s="62"/>
      <c r="O19" s="85"/>
      <c r="P19" s="92"/>
      <c r="Q19" s="93"/>
      <c r="R19" s="53">
        <v>50.0</v>
      </c>
      <c r="S19" s="66"/>
      <c r="T19" s="116"/>
      <c r="U19" s="6"/>
      <c r="V19" s="8"/>
      <c r="W19" s="8"/>
      <c r="X19" s="8"/>
      <c r="Y19" s="8"/>
      <c r="Z19" s="8"/>
      <c r="AA19" s="8"/>
    </row>
    <row r="20" ht="15.75" customHeight="1">
      <c r="A20" s="50" t="s">
        <v>41</v>
      </c>
      <c r="B20" s="51"/>
      <c r="C20" s="83" t="s">
        <v>343</v>
      </c>
      <c r="D20" s="53" t="s">
        <v>28</v>
      </c>
      <c r="E20" s="70"/>
      <c r="F20" s="264" t="s">
        <v>3129</v>
      </c>
      <c r="G20" s="55" t="s">
        <v>3130</v>
      </c>
      <c r="H20" s="50" t="s">
        <v>61</v>
      </c>
      <c r="I20" s="71"/>
      <c r="J20" s="58"/>
      <c r="K20" s="117"/>
      <c r="L20" s="90"/>
      <c r="M20" s="61">
        <v>294.0</v>
      </c>
      <c r="N20" s="74"/>
      <c r="O20" s="75"/>
      <c r="P20" s="92"/>
      <c r="Q20" s="99"/>
      <c r="R20" s="53">
        <v>50.0</v>
      </c>
      <c r="S20" s="66"/>
      <c r="T20" s="118" t="s">
        <v>2</v>
      </c>
      <c r="U20" s="8"/>
      <c r="V20" s="8"/>
      <c r="W20" s="8"/>
      <c r="X20" s="8"/>
      <c r="Y20" s="8"/>
      <c r="Z20" s="8"/>
      <c r="AA20" s="8"/>
    </row>
    <row r="21">
      <c r="A21" s="50" t="s">
        <v>41</v>
      </c>
      <c r="B21" s="51"/>
      <c r="C21" s="87"/>
      <c r="D21" s="53" t="s">
        <v>28</v>
      </c>
      <c r="E21" s="111"/>
      <c r="F21" s="267" t="s">
        <v>3131</v>
      </c>
      <c r="G21" s="55" t="s">
        <v>3132</v>
      </c>
      <c r="H21" s="50" t="s">
        <v>61</v>
      </c>
      <c r="I21" s="71"/>
      <c r="J21" s="58"/>
      <c r="K21" s="117"/>
      <c r="L21" s="90"/>
      <c r="M21" s="61">
        <v>147.0</v>
      </c>
      <c r="N21" s="62"/>
      <c r="O21" s="85"/>
      <c r="P21" s="92"/>
      <c r="Q21" s="99"/>
      <c r="R21" s="53">
        <v>50.0</v>
      </c>
      <c r="S21" s="66"/>
      <c r="T21" s="119">
        <f>SUM(F103)</f>
        <v>15990.5</v>
      </c>
      <c r="U21" s="8"/>
      <c r="V21" s="8"/>
      <c r="W21" s="8"/>
      <c r="X21" s="8"/>
      <c r="Y21" s="8"/>
      <c r="Z21" s="8"/>
      <c r="AA21" s="8"/>
    </row>
    <row r="22">
      <c r="A22" s="50" t="s">
        <v>47</v>
      </c>
      <c r="B22" s="51"/>
      <c r="C22" s="87"/>
      <c r="D22" s="53" t="s">
        <v>28</v>
      </c>
      <c r="E22" s="70" t="s">
        <v>3133</v>
      </c>
      <c r="F22" s="267" t="s">
        <v>3134</v>
      </c>
      <c r="G22" s="55" t="s">
        <v>3135</v>
      </c>
      <c r="H22" s="50" t="s">
        <v>61</v>
      </c>
      <c r="I22" s="71"/>
      <c r="J22" s="58"/>
      <c r="K22" s="72"/>
      <c r="L22" s="120"/>
      <c r="M22" s="61"/>
      <c r="N22" s="62">
        <v>244.0</v>
      </c>
      <c r="O22" s="85"/>
      <c r="P22" s="92"/>
      <c r="Q22" s="99"/>
      <c r="R22" s="53">
        <v>100.0</v>
      </c>
      <c r="S22" s="66"/>
      <c r="T22" s="8"/>
      <c r="U22" s="8"/>
      <c r="V22" s="8"/>
      <c r="W22" s="8"/>
      <c r="X22" s="8"/>
      <c r="Y22" s="8"/>
      <c r="Z22" s="8"/>
      <c r="AA22" s="8"/>
    </row>
    <row r="23">
      <c r="A23" s="50" t="s">
        <v>47</v>
      </c>
      <c r="B23" s="51"/>
      <c r="C23" s="83"/>
      <c r="D23" s="53" t="s">
        <v>54</v>
      </c>
      <c r="E23" s="70" t="s">
        <v>3136</v>
      </c>
      <c r="F23" s="264" t="s">
        <v>3137</v>
      </c>
      <c r="G23" s="55" t="s">
        <v>3138</v>
      </c>
      <c r="H23" s="50" t="s">
        <v>38</v>
      </c>
      <c r="I23" s="71"/>
      <c r="J23" s="58">
        <v>244.0</v>
      </c>
      <c r="K23" s="72"/>
      <c r="L23" s="120"/>
      <c r="M23" s="61"/>
      <c r="N23" s="62"/>
      <c r="O23" s="85"/>
      <c r="P23" s="92"/>
      <c r="Q23" s="99"/>
      <c r="R23" s="269">
        <v>244.0</v>
      </c>
      <c r="S23" s="66"/>
      <c r="T23" s="8"/>
      <c r="U23" s="8"/>
      <c r="V23" s="8"/>
      <c r="W23" s="8"/>
      <c r="X23" s="8"/>
      <c r="Y23" s="8"/>
      <c r="Z23" s="8"/>
      <c r="AA23" s="8"/>
    </row>
    <row r="24">
      <c r="A24" s="50" t="s">
        <v>47</v>
      </c>
      <c r="B24" s="51"/>
      <c r="C24" s="87"/>
      <c r="D24" s="53" t="s">
        <v>54</v>
      </c>
      <c r="E24" s="70" t="s">
        <v>3136</v>
      </c>
      <c r="F24" s="264" t="s">
        <v>3139</v>
      </c>
      <c r="G24" s="55" t="s">
        <v>3138</v>
      </c>
      <c r="H24" s="50" t="s">
        <v>38</v>
      </c>
      <c r="I24" s="71"/>
      <c r="J24" s="58">
        <v>244.0</v>
      </c>
      <c r="K24" s="72"/>
      <c r="L24" s="80"/>
      <c r="M24" s="61"/>
      <c r="N24" s="62"/>
      <c r="O24" s="121"/>
      <c r="P24" s="92"/>
      <c r="Q24" s="93"/>
      <c r="R24" s="269">
        <v>244.0</v>
      </c>
      <c r="S24" s="66"/>
      <c r="T24" s="8"/>
      <c r="U24" s="8"/>
      <c r="V24" s="8"/>
      <c r="W24" s="8"/>
      <c r="X24" s="8"/>
      <c r="Y24" s="8"/>
      <c r="Z24" s="8"/>
      <c r="AA24" s="8"/>
    </row>
    <row r="25">
      <c r="A25" s="50" t="s">
        <v>47</v>
      </c>
      <c r="B25" s="51"/>
      <c r="C25" s="83" t="s">
        <v>3140</v>
      </c>
      <c r="D25" s="53" t="s">
        <v>54</v>
      </c>
      <c r="E25" s="70"/>
      <c r="F25" s="264" t="s">
        <v>3141</v>
      </c>
      <c r="G25" s="55" t="s">
        <v>3142</v>
      </c>
      <c r="H25" s="50" t="s">
        <v>38</v>
      </c>
      <c r="I25" s="71">
        <v>147.0</v>
      </c>
      <c r="J25" s="58"/>
      <c r="K25" s="72"/>
      <c r="L25" s="90"/>
      <c r="M25" s="122"/>
      <c r="N25" s="62"/>
      <c r="O25" s="75"/>
      <c r="P25" s="92"/>
      <c r="Q25" s="123"/>
      <c r="R25" s="53">
        <v>50.0</v>
      </c>
      <c r="S25" s="66"/>
      <c r="T25" s="3"/>
      <c r="U25" s="8"/>
      <c r="V25" s="8"/>
      <c r="W25" s="8"/>
      <c r="X25" s="8"/>
      <c r="Y25" s="8"/>
      <c r="Z25" s="8"/>
      <c r="AA25" s="8"/>
    </row>
    <row r="26">
      <c r="A26" s="50" t="s">
        <v>47</v>
      </c>
      <c r="B26" s="51"/>
      <c r="C26" s="132" t="s">
        <v>3143</v>
      </c>
      <c r="D26" s="53" t="s">
        <v>54</v>
      </c>
      <c r="E26" s="70" t="s">
        <v>3144</v>
      </c>
      <c r="F26" s="264" t="s">
        <v>3145</v>
      </c>
      <c r="G26" s="55" t="s">
        <v>3146</v>
      </c>
      <c r="H26" s="50" t="s">
        <v>38</v>
      </c>
      <c r="I26" s="124"/>
      <c r="J26" s="58"/>
      <c r="K26" s="72"/>
      <c r="L26" s="80"/>
      <c r="M26" s="61"/>
      <c r="N26" s="62">
        <v>147.0</v>
      </c>
      <c r="O26" s="85"/>
      <c r="P26" s="105"/>
      <c r="Q26" s="99"/>
      <c r="R26" s="53">
        <v>50.0</v>
      </c>
      <c r="S26" s="66"/>
      <c r="T26" s="8"/>
      <c r="U26" s="8"/>
      <c r="V26" s="8"/>
      <c r="W26" s="8"/>
      <c r="X26" s="8"/>
      <c r="Y26" s="8"/>
      <c r="Z26" s="8"/>
      <c r="AA26" s="8"/>
    </row>
    <row r="27">
      <c r="A27" s="50" t="s">
        <v>47</v>
      </c>
      <c r="B27" s="51"/>
      <c r="C27" s="78"/>
      <c r="D27" s="53" t="s">
        <v>82</v>
      </c>
      <c r="E27" s="70" t="s">
        <v>3147</v>
      </c>
      <c r="F27" s="264" t="s">
        <v>3148</v>
      </c>
      <c r="G27" s="55" t="s">
        <v>3149</v>
      </c>
      <c r="H27" s="50" t="s">
        <v>38</v>
      </c>
      <c r="I27" s="71"/>
      <c r="J27" s="79">
        <v>250.0</v>
      </c>
      <c r="K27" s="59"/>
      <c r="L27" s="80"/>
      <c r="M27" s="125"/>
      <c r="N27" s="62"/>
      <c r="O27" s="85"/>
      <c r="P27" s="105"/>
      <c r="Q27" s="93"/>
      <c r="R27" s="53">
        <v>150.0</v>
      </c>
      <c r="S27" s="66"/>
      <c r="T27" s="8"/>
      <c r="U27" s="8"/>
      <c r="V27" s="8"/>
      <c r="W27" s="8"/>
      <c r="X27" s="8"/>
      <c r="Y27" s="8"/>
      <c r="Z27" s="8"/>
      <c r="AA27" s="8"/>
    </row>
    <row r="28">
      <c r="A28" s="50"/>
      <c r="B28" s="78"/>
      <c r="C28" s="83" t="s">
        <v>42</v>
      </c>
      <c r="D28" s="53" t="s">
        <v>130</v>
      </c>
      <c r="E28" s="70"/>
      <c r="F28" s="264" t="s">
        <v>3150</v>
      </c>
      <c r="G28" s="55" t="s">
        <v>589</v>
      </c>
      <c r="H28" s="50" t="s">
        <v>38</v>
      </c>
      <c r="I28" s="57"/>
      <c r="J28" s="58" t="s">
        <v>133</v>
      </c>
      <c r="K28" s="126"/>
      <c r="L28" s="80"/>
      <c r="M28" s="125"/>
      <c r="N28" s="74"/>
      <c r="O28" s="85"/>
      <c r="P28" s="105"/>
      <c r="Q28" s="93"/>
      <c r="R28" s="53" t="s">
        <v>42</v>
      </c>
      <c r="S28" s="66"/>
      <c r="T28" s="8"/>
      <c r="U28" s="8"/>
      <c r="V28" s="8"/>
      <c r="W28" s="8"/>
      <c r="X28" s="8"/>
      <c r="Y28" s="8"/>
      <c r="Z28" s="8"/>
      <c r="AA28" s="8"/>
    </row>
    <row r="29">
      <c r="A29" s="50" t="s">
        <v>47</v>
      </c>
      <c r="B29" s="78"/>
      <c r="C29" s="83" t="s">
        <v>3151</v>
      </c>
      <c r="D29" s="53" t="s">
        <v>54</v>
      </c>
      <c r="E29" s="70" t="s">
        <v>3152</v>
      </c>
      <c r="F29" s="264" t="s">
        <v>3153</v>
      </c>
      <c r="G29" s="55" t="s">
        <v>3154</v>
      </c>
      <c r="H29" s="50" t="s">
        <v>38</v>
      </c>
      <c r="I29" s="71">
        <v>120.0</v>
      </c>
      <c r="J29" s="58"/>
      <c r="K29" s="117"/>
      <c r="L29" s="90"/>
      <c r="M29" s="61"/>
      <c r="N29" s="62"/>
      <c r="O29" s="85"/>
      <c r="P29" s="105"/>
      <c r="Q29" s="128"/>
      <c r="R29" s="53">
        <v>50.0</v>
      </c>
      <c r="S29" s="66"/>
      <c r="T29" s="8"/>
      <c r="U29" s="8"/>
      <c r="V29" s="8"/>
      <c r="W29" s="8"/>
      <c r="X29" s="8"/>
      <c r="Y29" s="8"/>
      <c r="Z29" s="8"/>
      <c r="AA29" s="8"/>
    </row>
    <row r="30">
      <c r="A30" s="50" t="s">
        <v>47</v>
      </c>
      <c r="B30" s="78"/>
      <c r="C30" s="83" t="s">
        <v>3155</v>
      </c>
      <c r="D30" s="53" t="s">
        <v>28</v>
      </c>
      <c r="E30" s="70" t="s">
        <v>3156</v>
      </c>
      <c r="F30" s="264" t="s">
        <v>3157</v>
      </c>
      <c r="G30" s="55" t="s">
        <v>3158</v>
      </c>
      <c r="H30" s="50" t="s">
        <v>61</v>
      </c>
      <c r="I30" s="71">
        <v>147.0</v>
      </c>
      <c r="J30" s="58"/>
      <c r="K30" s="72"/>
      <c r="L30" s="120"/>
      <c r="M30" s="61"/>
      <c r="N30" s="62"/>
      <c r="O30" s="75"/>
      <c r="P30" s="92"/>
      <c r="Q30" s="129"/>
      <c r="R30" s="53">
        <v>50.0</v>
      </c>
      <c r="S30" s="66"/>
      <c r="T30" s="8"/>
      <c r="U30" s="8"/>
      <c r="V30" s="8"/>
      <c r="W30" s="8"/>
      <c r="X30" s="8"/>
      <c r="Y30" s="8"/>
      <c r="Z30" s="8"/>
      <c r="AA30" s="8"/>
    </row>
    <row r="31">
      <c r="A31" s="50" t="s">
        <v>47</v>
      </c>
      <c r="B31" s="78"/>
      <c r="C31" s="69"/>
      <c r="D31" s="53" t="s">
        <v>28</v>
      </c>
      <c r="E31" s="70"/>
      <c r="F31" s="267" t="s">
        <v>3159</v>
      </c>
      <c r="G31" s="55" t="s">
        <v>3160</v>
      </c>
      <c r="H31" s="50" t="s">
        <v>61</v>
      </c>
      <c r="I31" s="71">
        <v>147.0</v>
      </c>
      <c r="J31" s="58"/>
      <c r="K31" s="72"/>
      <c r="L31" s="90"/>
      <c r="M31" s="122"/>
      <c r="N31" s="62"/>
      <c r="O31" s="85"/>
      <c r="P31" s="92"/>
      <c r="Q31" s="129"/>
      <c r="R31" s="53">
        <v>50.0</v>
      </c>
      <c r="S31" s="66"/>
      <c r="T31" s="8"/>
      <c r="U31" s="8"/>
      <c r="V31" s="8"/>
      <c r="W31" s="8"/>
      <c r="X31" s="8"/>
      <c r="Y31" s="8"/>
      <c r="Z31" s="8"/>
      <c r="AA31" s="8"/>
    </row>
    <row r="32">
      <c r="A32" s="50" t="s">
        <v>47</v>
      </c>
      <c r="B32" s="51"/>
      <c r="C32" s="69" t="s">
        <v>3161</v>
      </c>
      <c r="D32" s="53" t="s">
        <v>28</v>
      </c>
      <c r="E32" s="70" t="s">
        <v>3162</v>
      </c>
      <c r="F32" s="264" t="s">
        <v>3163</v>
      </c>
      <c r="G32" s="55" t="s">
        <v>3164</v>
      </c>
      <c r="H32" s="50" t="s">
        <v>61</v>
      </c>
      <c r="I32" s="71">
        <v>222.0</v>
      </c>
      <c r="J32" s="79"/>
      <c r="K32" s="72"/>
      <c r="L32" s="90"/>
      <c r="M32" s="61"/>
      <c r="N32" s="62"/>
      <c r="O32" s="130"/>
      <c r="P32" s="131"/>
      <c r="Q32" s="129"/>
      <c r="R32" s="53">
        <v>50.0</v>
      </c>
      <c r="S32" s="66"/>
      <c r="T32" s="8"/>
      <c r="U32" s="8"/>
      <c r="V32" s="8"/>
      <c r="W32" s="8"/>
      <c r="X32" s="8"/>
      <c r="Y32" s="8"/>
      <c r="Z32" s="8"/>
      <c r="AA32" s="8"/>
    </row>
    <row r="33">
      <c r="A33" s="50" t="s">
        <v>47</v>
      </c>
      <c r="B33" s="132"/>
      <c r="C33" s="69" t="s">
        <v>42</v>
      </c>
      <c r="D33" s="53" t="s">
        <v>28</v>
      </c>
      <c r="E33" s="70"/>
      <c r="F33" s="264" t="s">
        <v>3165</v>
      </c>
      <c r="G33" s="55" t="s">
        <v>2368</v>
      </c>
      <c r="H33" s="50" t="s">
        <v>38</v>
      </c>
      <c r="I33" s="71"/>
      <c r="J33" s="58"/>
      <c r="K33" s="72"/>
      <c r="L33" s="80"/>
      <c r="M33" s="61"/>
      <c r="N33" s="84"/>
      <c r="O33" s="130"/>
      <c r="P33" s="131"/>
      <c r="Q33" s="128" t="s">
        <v>133</v>
      </c>
      <c r="R33" s="53" t="s">
        <v>42</v>
      </c>
      <c r="S33" s="66"/>
      <c r="T33" s="8"/>
      <c r="U33" s="8"/>
      <c r="V33" s="8"/>
      <c r="W33" s="8"/>
      <c r="X33" s="8"/>
      <c r="Y33" s="8"/>
      <c r="Z33" s="8"/>
      <c r="AA33" s="8"/>
    </row>
    <row r="34">
      <c r="A34" s="50" t="s">
        <v>47</v>
      </c>
      <c r="B34" s="51"/>
      <c r="C34" s="69"/>
      <c r="D34" s="53" t="s">
        <v>28</v>
      </c>
      <c r="E34" s="133"/>
      <c r="F34" s="278" t="s">
        <v>3166</v>
      </c>
      <c r="G34" s="55" t="s">
        <v>2368</v>
      </c>
      <c r="H34" s="50" t="s">
        <v>38</v>
      </c>
      <c r="I34" s="71"/>
      <c r="J34" s="58"/>
      <c r="K34" s="135"/>
      <c r="L34" s="90"/>
      <c r="M34" s="61"/>
      <c r="N34" s="62"/>
      <c r="O34" s="130"/>
      <c r="P34" s="131"/>
      <c r="Q34" s="128" t="s">
        <v>133</v>
      </c>
      <c r="R34" s="53" t="s">
        <v>42</v>
      </c>
      <c r="S34" s="66"/>
      <c r="T34" s="8"/>
      <c r="U34" s="8"/>
      <c r="V34" s="8"/>
      <c r="W34" s="8"/>
      <c r="X34" s="8"/>
      <c r="Y34" s="8"/>
      <c r="Z34" s="8"/>
      <c r="AA34" s="8"/>
    </row>
    <row r="35">
      <c r="A35" s="50" t="s">
        <v>47</v>
      </c>
      <c r="B35" s="136"/>
      <c r="C35" s="83"/>
      <c r="D35" s="53" t="s">
        <v>82</v>
      </c>
      <c r="E35" s="70" t="s">
        <v>2240</v>
      </c>
      <c r="F35" s="264" t="s">
        <v>3167</v>
      </c>
      <c r="G35" s="55" t="s">
        <v>2242</v>
      </c>
      <c r="H35" s="50" t="s">
        <v>38</v>
      </c>
      <c r="I35" s="71"/>
      <c r="J35" s="58">
        <v>250.0</v>
      </c>
      <c r="K35" s="135"/>
      <c r="L35" s="90"/>
      <c r="M35" s="61"/>
      <c r="N35" s="62"/>
      <c r="O35" s="130"/>
      <c r="P35" s="131"/>
      <c r="Q35" s="129"/>
      <c r="R35" s="53">
        <v>150.0</v>
      </c>
      <c r="S35" s="66"/>
      <c r="T35" s="8"/>
      <c r="U35" s="8"/>
      <c r="V35" s="8"/>
      <c r="W35" s="8"/>
      <c r="X35" s="8"/>
      <c r="Y35" s="8"/>
      <c r="Z35" s="8"/>
      <c r="AA35" s="8"/>
    </row>
    <row r="36">
      <c r="A36" s="50" t="s">
        <v>41</v>
      </c>
      <c r="B36" s="51"/>
      <c r="C36" s="151" t="s">
        <v>367</v>
      </c>
      <c r="D36" s="53" t="s">
        <v>28</v>
      </c>
      <c r="E36" s="108" t="s">
        <v>205</v>
      </c>
      <c r="F36" s="264" t="s">
        <v>3168</v>
      </c>
      <c r="G36" s="55" t="s">
        <v>3169</v>
      </c>
      <c r="H36" s="50" t="s">
        <v>61</v>
      </c>
      <c r="I36" s="71"/>
      <c r="J36" s="58"/>
      <c r="K36" s="117"/>
      <c r="L36" s="90"/>
      <c r="M36" s="61">
        <v>147.0</v>
      </c>
      <c r="N36" s="74"/>
      <c r="O36" s="130"/>
      <c r="P36" s="138"/>
      <c r="Q36" s="129"/>
      <c r="R36" s="53">
        <v>50.0</v>
      </c>
      <c r="S36" s="66"/>
      <c r="T36" s="8"/>
      <c r="U36" s="8"/>
      <c r="V36" s="8"/>
      <c r="W36" s="8"/>
      <c r="X36" s="8"/>
      <c r="Y36" s="8"/>
      <c r="Z36" s="8"/>
      <c r="AA36" s="8"/>
    </row>
    <row r="37">
      <c r="A37" s="50" t="s">
        <v>41</v>
      </c>
      <c r="B37" s="51"/>
      <c r="C37" s="151" t="s">
        <v>384</v>
      </c>
      <c r="D37" s="53" t="s">
        <v>28</v>
      </c>
      <c r="E37" s="70"/>
      <c r="F37" s="264" t="s">
        <v>3170</v>
      </c>
      <c r="G37" s="54" t="s">
        <v>3171</v>
      </c>
      <c r="H37" s="50" t="s">
        <v>61</v>
      </c>
      <c r="I37" s="71"/>
      <c r="J37" s="58"/>
      <c r="K37" s="59"/>
      <c r="L37" s="90">
        <v>147.0</v>
      </c>
      <c r="M37" s="61"/>
      <c r="N37" s="84"/>
      <c r="O37" s="130"/>
      <c r="P37" s="131"/>
      <c r="Q37" s="129"/>
      <c r="R37" s="53">
        <v>50.0</v>
      </c>
      <c r="S37" s="66"/>
      <c r="T37" s="8"/>
      <c r="U37" s="8"/>
      <c r="V37" s="8"/>
      <c r="W37" s="8"/>
      <c r="X37" s="8"/>
      <c r="Y37" s="8"/>
      <c r="Z37" s="8"/>
      <c r="AA37" s="8"/>
    </row>
    <row r="38">
      <c r="A38" s="50" t="s">
        <v>41</v>
      </c>
      <c r="B38" s="78"/>
      <c r="C38" s="151" t="s">
        <v>388</v>
      </c>
      <c r="D38" s="53" t="s">
        <v>82</v>
      </c>
      <c r="E38" s="70" t="s">
        <v>3172</v>
      </c>
      <c r="F38" s="264" t="s">
        <v>3173</v>
      </c>
      <c r="G38" s="54" t="s">
        <v>3174</v>
      </c>
      <c r="H38" s="50" t="s">
        <v>38</v>
      </c>
      <c r="I38" s="57"/>
      <c r="J38" s="58"/>
      <c r="K38" s="72">
        <v>250.0</v>
      </c>
      <c r="L38" s="90"/>
      <c r="M38" s="61"/>
      <c r="N38" s="62"/>
      <c r="O38" s="130"/>
      <c r="P38" s="131"/>
      <c r="Q38" s="128"/>
      <c r="R38" s="53">
        <v>100.0</v>
      </c>
      <c r="S38" s="66"/>
      <c r="T38" s="8"/>
      <c r="U38" s="8"/>
      <c r="V38" s="8"/>
      <c r="W38" s="8"/>
      <c r="X38" s="8"/>
      <c r="Y38" s="8"/>
      <c r="Z38" s="8"/>
      <c r="AA38" s="8"/>
    </row>
    <row r="39">
      <c r="A39" s="50" t="s">
        <v>41</v>
      </c>
      <c r="B39" s="78"/>
      <c r="C39" s="52"/>
      <c r="D39" s="53" t="s">
        <v>130</v>
      </c>
      <c r="E39" s="70" t="s">
        <v>3175</v>
      </c>
      <c r="F39" s="270" t="s">
        <v>3176</v>
      </c>
      <c r="G39" s="54" t="s">
        <v>3177</v>
      </c>
      <c r="H39" s="50" t="s">
        <v>38</v>
      </c>
      <c r="I39" s="57"/>
      <c r="J39" s="58"/>
      <c r="K39" s="72">
        <v>147.0</v>
      </c>
      <c r="L39" s="90"/>
      <c r="M39" s="61"/>
      <c r="N39" s="62"/>
      <c r="O39" s="141"/>
      <c r="P39" s="131"/>
      <c r="Q39" s="128"/>
      <c r="R39" s="53">
        <v>50.0</v>
      </c>
      <c r="S39" s="66"/>
      <c r="T39" s="8"/>
      <c r="U39" s="8"/>
      <c r="V39" s="8"/>
      <c r="W39" s="8"/>
      <c r="X39" s="8"/>
      <c r="Y39" s="8"/>
      <c r="Z39" s="8"/>
      <c r="AA39" s="8"/>
    </row>
    <row r="40">
      <c r="A40" s="50"/>
      <c r="B40" s="78"/>
      <c r="C40" s="69" t="s">
        <v>42</v>
      </c>
      <c r="D40" s="53" t="s">
        <v>166</v>
      </c>
      <c r="E40" s="70"/>
      <c r="F40" s="271" t="s">
        <v>3178</v>
      </c>
      <c r="G40" s="55" t="s">
        <v>132</v>
      </c>
      <c r="H40" s="50" t="s">
        <v>38</v>
      </c>
      <c r="I40" s="71"/>
      <c r="J40" s="58" t="s">
        <v>133</v>
      </c>
      <c r="K40" s="72"/>
      <c r="L40" s="80"/>
      <c r="M40" s="61"/>
      <c r="N40" s="74"/>
      <c r="O40" s="130"/>
      <c r="P40" s="131"/>
      <c r="Q40" s="128"/>
      <c r="R40" s="53" t="s">
        <v>42</v>
      </c>
      <c r="S40" s="66"/>
      <c r="T40" s="8"/>
      <c r="U40" s="8"/>
      <c r="V40" s="8"/>
      <c r="W40" s="8"/>
      <c r="X40" s="8"/>
      <c r="Y40" s="8"/>
      <c r="Z40" s="8"/>
      <c r="AA40" s="8"/>
    </row>
    <row r="41">
      <c r="A41" s="50" t="s">
        <v>47</v>
      </c>
      <c r="B41" s="51"/>
      <c r="C41" s="69" t="s">
        <v>3179</v>
      </c>
      <c r="D41" s="53" t="s">
        <v>49</v>
      </c>
      <c r="E41" s="70"/>
      <c r="F41" s="264" t="s">
        <v>3180</v>
      </c>
      <c r="G41" s="55" t="s">
        <v>2683</v>
      </c>
      <c r="H41" s="50" t="s">
        <v>38</v>
      </c>
      <c r="I41" s="71"/>
      <c r="J41" s="58"/>
      <c r="K41" s="72"/>
      <c r="L41" s="90"/>
      <c r="M41" s="61"/>
      <c r="N41" s="143"/>
      <c r="O41" s="130"/>
      <c r="P41" s="131"/>
      <c r="Q41" s="128">
        <v>294.0</v>
      </c>
      <c r="R41" s="269">
        <v>294.0</v>
      </c>
      <c r="S41" s="66"/>
      <c r="T41" s="8"/>
      <c r="U41" s="8"/>
      <c r="V41" s="8"/>
      <c r="W41" s="8"/>
      <c r="X41" s="8"/>
      <c r="Y41" s="8"/>
      <c r="Z41" s="8"/>
      <c r="AA41" s="8"/>
    </row>
    <row r="42">
      <c r="A42" s="50" t="s">
        <v>47</v>
      </c>
      <c r="B42" s="51"/>
      <c r="C42" s="69" t="s">
        <v>3181</v>
      </c>
      <c r="D42" s="53" t="s">
        <v>130</v>
      </c>
      <c r="E42" s="70"/>
      <c r="F42" s="264" t="s">
        <v>3182</v>
      </c>
      <c r="G42" s="53" t="s">
        <v>1522</v>
      </c>
      <c r="H42" s="50" t="s">
        <v>38</v>
      </c>
      <c r="I42" s="127"/>
      <c r="J42" s="58"/>
      <c r="K42" s="72"/>
      <c r="L42" s="90"/>
      <c r="M42" s="61"/>
      <c r="N42" s="62"/>
      <c r="O42" s="130"/>
      <c r="P42" s="131"/>
      <c r="Q42" s="128">
        <v>147.0</v>
      </c>
      <c r="R42" s="269">
        <v>147.0</v>
      </c>
      <c r="S42" s="66"/>
      <c r="T42" s="8"/>
      <c r="U42" s="8"/>
      <c r="V42" s="8"/>
      <c r="W42" s="8"/>
      <c r="X42" s="8"/>
      <c r="Y42" s="8"/>
      <c r="Z42" s="8"/>
      <c r="AA42" s="8"/>
    </row>
    <row r="43">
      <c r="A43" s="50"/>
      <c r="B43" s="51"/>
      <c r="C43" s="83" t="s">
        <v>42</v>
      </c>
      <c r="D43" s="53" t="s">
        <v>28</v>
      </c>
      <c r="E43" s="70"/>
      <c r="F43" s="264" t="s">
        <v>3183</v>
      </c>
      <c r="G43" s="55" t="s">
        <v>1951</v>
      </c>
      <c r="H43" s="50" t="s">
        <v>61</v>
      </c>
      <c r="I43" s="71"/>
      <c r="J43" s="58" t="s">
        <v>133</v>
      </c>
      <c r="K43" s="59"/>
      <c r="L43" s="144"/>
      <c r="M43" s="122"/>
      <c r="N43" s="62"/>
      <c r="O43" s="130"/>
      <c r="P43" s="131"/>
      <c r="Q43" s="129"/>
      <c r="R43" s="53" t="s">
        <v>42</v>
      </c>
      <c r="S43" s="66"/>
      <c r="T43" s="8"/>
      <c r="U43" s="8"/>
      <c r="V43" s="8"/>
      <c r="W43" s="8"/>
      <c r="X43" s="8"/>
      <c r="Y43" s="8"/>
      <c r="Z43" s="8"/>
      <c r="AA43" s="8"/>
    </row>
    <row r="44">
      <c r="A44" s="50"/>
      <c r="B44" s="51"/>
      <c r="C44" s="69" t="s">
        <v>42</v>
      </c>
      <c r="D44" s="53" t="s">
        <v>28</v>
      </c>
      <c r="E44" s="70"/>
      <c r="F44" s="264" t="s">
        <v>3184</v>
      </c>
      <c r="G44" s="55" t="s">
        <v>1951</v>
      </c>
      <c r="H44" s="50" t="s">
        <v>61</v>
      </c>
      <c r="I44" s="71"/>
      <c r="J44" s="58" t="s">
        <v>133</v>
      </c>
      <c r="K44" s="72"/>
      <c r="L44" s="145"/>
      <c r="M44" s="61"/>
      <c r="N44" s="62"/>
      <c r="O44" s="130"/>
      <c r="P44" s="131"/>
      <c r="Q44" s="129"/>
      <c r="R44" s="53" t="s">
        <v>42</v>
      </c>
      <c r="S44" s="66"/>
      <c r="T44" s="8"/>
      <c r="U44" s="8"/>
      <c r="V44" s="8"/>
      <c r="W44" s="8"/>
      <c r="X44" s="8"/>
      <c r="Y44" s="8"/>
      <c r="Z44" s="8"/>
      <c r="AA44" s="8"/>
    </row>
    <row r="45">
      <c r="A45" s="50"/>
      <c r="B45" s="78"/>
      <c r="C45" s="272" t="s">
        <v>42</v>
      </c>
      <c r="D45" s="53" t="s">
        <v>28</v>
      </c>
      <c r="E45" s="70"/>
      <c r="F45" s="273" t="s">
        <v>3185</v>
      </c>
      <c r="G45" s="142" t="s">
        <v>1951</v>
      </c>
      <c r="H45" s="50" t="s">
        <v>61</v>
      </c>
      <c r="I45" s="148"/>
      <c r="J45" s="58" t="s">
        <v>133</v>
      </c>
      <c r="K45" s="72"/>
      <c r="L45" s="144"/>
      <c r="M45" s="61"/>
      <c r="N45" s="62"/>
      <c r="O45" s="130"/>
      <c r="P45" s="138"/>
      <c r="Q45" s="129"/>
      <c r="R45" s="53" t="s">
        <v>42</v>
      </c>
      <c r="S45" s="66"/>
      <c r="T45" s="8"/>
      <c r="U45" s="8"/>
      <c r="V45" s="8"/>
      <c r="W45" s="8"/>
      <c r="X45" s="8"/>
      <c r="Y45" s="8"/>
      <c r="Z45" s="8"/>
      <c r="AA45" s="8"/>
    </row>
    <row r="46">
      <c r="A46" s="50" t="s">
        <v>41</v>
      </c>
      <c r="B46" s="78"/>
      <c r="C46" s="83" t="s">
        <v>395</v>
      </c>
      <c r="D46" s="53" t="s">
        <v>54</v>
      </c>
      <c r="E46" s="111" t="s">
        <v>3186</v>
      </c>
      <c r="F46" s="264" t="s">
        <v>3187</v>
      </c>
      <c r="G46" s="55" t="s">
        <v>3188</v>
      </c>
      <c r="H46" s="50" t="s">
        <v>38</v>
      </c>
      <c r="I46" s="71"/>
      <c r="J46" s="58"/>
      <c r="K46" s="72"/>
      <c r="L46" s="144">
        <v>371.0</v>
      </c>
      <c r="M46" s="61"/>
      <c r="N46" s="62"/>
      <c r="O46" s="130"/>
      <c r="P46" s="138"/>
      <c r="Q46" s="99"/>
      <c r="R46" s="53">
        <v>185.5</v>
      </c>
      <c r="S46" s="66"/>
      <c r="T46" s="8"/>
      <c r="U46" s="8"/>
      <c r="V46" s="8"/>
      <c r="W46" s="8"/>
      <c r="X46" s="8"/>
      <c r="Y46" s="8"/>
      <c r="Z46" s="8"/>
      <c r="AA46" s="8"/>
    </row>
    <row r="47">
      <c r="A47" s="50" t="s">
        <v>41</v>
      </c>
      <c r="B47" s="51"/>
      <c r="C47" s="87"/>
      <c r="D47" s="53" t="s">
        <v>43</v>
      </c>
      <c r="E47" s="111" t="s">
        <v>2731</v>
      </c>
      <c r="F47" s="264" t="s">
        <v>3189</v>
      </c>
      <c r="G47" s="55" t="s">
        <v>3190</v>
      </c>
      <c r="H47" s="50" t="s">
        <v>97</v>
      </c>
      <c r="I47" s="57"/>
      <c r="J47" s="58"/>
      <c r="K47" s="72">
        <v>250.0</v>
      </c>
      <c r="L47" s="150"/>
      <c r="M47" s="125"/>
      <c r="N47" s="62"/>
      <c r="O47" s="141"/>
      <c r="P47" s="131"/>
      <c r="Q47" s="99"/>
      <c r="R47" s="53">
        <v>100.0</v>
      </c>
      <c r="S47" s="66"/>
      <c r="T47" s="8"/>
      <c r="U47" s="8"/>
      <c r="V47" s="8"/>
      <c r="W47" s="8"/>
      <c r="X47" s="8"/>
      <c r="Y47" s="8"/>
      <c r="Z47" s="8"/>
      <c r="AA47" s="8"/>
    </row>
    <row r="48">
      <c r="A48" s="50" t="s">
        <v>41</v>
      </c>
      <c r="B48" s="51"/>
      <c r="C48" s="151" t="s">
        <v>398</v>
      </c>
      <c r="D48" s="53" t="s">
        <v>43</v>
      </c>
      <c r="E48" s="70" t="s">
        <v>1458</v>
      </c>
      <c r="F48" s="264" t="s">
        <v>3191</v>
      </c>
      <c r="G48" s="55" t="s">
        <v>3192</v>
      </c>
      <c r="H48" s="50" t="s">
        <v>97</v>
      </c>
      <c r="I48" s="71"/>
      <c r="J48" s="89"/>
      <c r="K48" s="72"/>
      <c r="L48" s="150"/>
      <c r="M48" s="61">
        <v>250.0</v>
      </c>
      <c r="N48" s="62"/>
      <c r="O48" s="130"/>
      <c r="P48" s="131"/>
      <c r="Q48" s="93"/>
      <c r="R48" s="53">
        <v>50.0</v>
      </c>
      <c r="S48" s="66"/>
      <c r="T48" s="8"/>
      <c r="U48" s="8"/>
      <c r="V48" s="8"/>
      <c r="W48" s="8"/>
      <c r="X48" s="8"/>
      <c r="Y48" s="8"/>
      <c r="Z48" s="8"/>
      <c r="AA48" s="8"/>
    </row>
    <row r="49">
      <c r="A49" s="50" t="s">
        <v>41</v>
      </c>
      <c r="B49" s="51"/>
      <c r="C49" s="69" t="s">
        <v>42</v>
      </c>
      <c r="D49" s="53" t="s">
        <v>130</v>
      </c>
      <c r="E49" s="70"/>
      <c r="F49" s="279" t="s">
        <v>3193</v>
      </c>
      <c r="G49" s="55" t="s">
        <v>1968</v>
      </c>
      <c r="H49" s="50" t="s">
        <v>38</v>
      </c>
      <c r="I49" s="71"/>
      <c r="J49" s="58"/>
      <c r="K49" s="117" t="s">
        <v>46</v>
      </c>
      <c r="L49" s="150"/>
      <c r="M49" s="61"/>
      <c r="N49" s="74"/>
      <c r="O49" s="153"/>
      <c r="P49" s="154"/>
      <c r="Q49" s="99"/>
      <c r="R49" s="53" t="s">
        <v>42</v>
      </c>
      <c r="S49" s="66"/>
      <c r="T49" s="8"/>
      <c r="U49" s="8"/>
      <c r="V49" s="8"/>
      <c r="W49" s="8"/>
      <c r="X49" s="8"/>
      <c r="Y49" s="8"/>
      <c r="Z49" s="8"/>
      <c r="AA49" s="8"/>
    </row>
    <row r="50">
      <c r="A50" s="50" t="s">
        <v>47</v>
      </c>
      <c r="B50" s="78"/>
      <c r="C50" s="69" t="s">
        <v>3194</v>
      </c>
      <c r="D50" s="53" t="s">
        <v>28</v>
      </c>
      <c r="E50" s="108"/>
      <c r="F50" s="264" t="s">
        <v>3195</v>
      </c>
      <c r="G50" s="54" t="s">
        <v>3196</v>
      </c>
      <c r="H50" s="50" t="s">
        <v>61</v>
      </c>
      <c r="I50" s="71">
        <v>294.0</v>
      </c>
      <c r="J50" s="58"/>
      <c r="K50" s="155"/>
      <c r="L50" s="150"/>
      <c r="M50" s="61"/>
      <c r="N50" s="62"/>
      <c r="O50" s="153"/>
      <c r="P50" s="156"/>
      <c r="Q50" s="128"/>
      <c r="R50" s="53">
        <v>100.0</v>
      </c>
      <c r="S50" s="66"/>
      <c r="T50" s="8"/>
      <c r="U50" s="8"/>
      <c r="V50" s="8"/>
      <c r="W50" s="8"/>
      <c r="X50" s="8"/>
      <c r="Y50" s="8"/>
      <c r="Z50" s="8"/>
      <c r="AA50" s="8"/>
    </row>
    <row r="51">
      <c r="A51" s="50" t="s">
        <v>41</v>
      </c>
      <c r="B51" s="51"/>
      <c r="C51" s="52"/>
      <c r="D51" s="53" t="s">
        <v>28</v>
      </c>
      <c r="E51" s="70"/>
      <c r="F51" s="277" t="s">
        <v>3197</v>
      </c>
      <c r="G51" s="54" t="s">
        <v>3198</v>
      </c>
      <c r="H51" s="50" t="s">
        <v>61</v>
      </c>
      <c r="I51" s="71"/>
      <c r="J51" s="58"/>
      <c r="K51" s="155"/>
      <c r="L51" s="150">
        <v>294.0</v>
      </c>
      <c r="M51" s="61"/>
      <c r="N51" s="84"/>
      <c r="O51" s="153"/>
      <c r="P51" s="156"/>
      <c r="Q51" s="129"/>
      <c r="R51" s="53">
        <v>100.0</v>
      </c>
      <c r="S51" s="66"/>
      <c r="T51" s="8"/>
      <c r="U51" s="8"/>
      <c r="V51" s="8"/>
      <c r="W51" s="8"/>
      <c r="X51" s="8"/>
      <c r="Y51" s="8"/>
      <c r="Z51" s="8"/>
      <c r="AA51" s="8"/>
    </row>
    <row r="52">
      <c r="A52" s="50" t="s">
        <v>47</v>
      </c>
      <c r="B52" s="51"/>
      <c r="C52" s="137"/>
      <c r="D52" s="53" t="s">
        <v>54</v>
      </c>
      <c r="E52" s="54"/>
      <c r="F52" s="264" t="s">
        <v>3199</v>
      </c>
      <c r="G52" s="101" t="s">
        <v>3200</v>
      </c>
      <c r="H52" s="50" t="s">
        <v>38</v>
      </c>
      <c r="I52" s="57">
        <v>147.0</v>
      </c>
      <c r="J52" s="58"/>
      <c r="K52" s="155"/>
      <c r="L52" s="150"/>
      <c r="M52" s="61"/>
      <c r="N52" s="74"/>
      <c r="O52" s="157"/>
      <c r="P52" s="156"/>
      <c r="Q52" s="129"/>
      <c r="R52" s="53">
        <v>50.0</v>
      </c>
      <c r="S52" s="66"/>
      <c r="T52" s="8"/>
      <c r="U52" s="8"/>
      <c r="V52" s="8"/>
      <c r="W52" s="8"/>
      <c r="X52" s="8"/>
      <c r="Y52" s="8"/>
      <c r="Z52" s="8"/>
      <c r="AA52" s="8"/>
    </row>
    <row r="53">
      <c r="A53" s="50" t="s">
        <v>47</v>
      </c>
      <c r="B53" s="51"/>
      <c r="C53" s="281" t="s">
        <v>3201</v>
      </c>
      <c r="D53" s="53" t="s">
        <v>54</v>
      </c>
      <c r="E53" s="70" t="s">
        <v>1383</v>
      </c>
      <c r="F53" s="264" t="s">
        <v>3202</v>
      </c>
      <c r="G53" s="55" t="s">
        <v>3203</v>
      </c>
      <c r="H53" s="50" t="s">
        <v>38</v>
      </c>
      <c r="I53" s="57">
        <v>147.0</v>
      </c>
      <c r="J53" s="58"/>
      <c r="K53" s="159"/>
      <c r="L53" s="150"/>
      <c r="M53" s="160"/>
      <c r="N53" s="74"/>
      <c r="O53" s="153"/>
      <c r="P53" s="156"/>
      <c r="Q53" s="129"/>
      <c r="R53" s="269">
        <v>147.0</v>
      </c>
      <c r="S53" s="66"/>
      <c r="T53" s="8"/>
      <c r="U53" s="8"/>
      <c r="V53" s="8"/>
      <c r="W53" s="8"/>
      <c r="X53" s="8"/>
      <c r="Y53" s="8"/>
      <c r="Z53" s="8"/>
      <c r="AA53" s="8"/>
    </row>
    <row r="54">
      <c r="A54" s="50"/>
      <c r="B54" s="51"/>
      <c r="C54" s="78"/>
      <c r="D54" s="53" t="s">
        <v>166</v>
      </c>
      <c r="E54" s="54"/>
      <c r="F54" s="264" t="s">
        <v>3204</v>
      </c>
      <c r="G54" s="55" t="s">
        <v>132</v>
      </c>
      <c r="H54" s="50" t="s">
        <v>38</v>
      </c>
      <c r="I54" s="71"/>
      <c r="J54" s="58" t="s">
        <v>133</v>
      </c>
      <c r="K54" s="155"/>
      <c r="L54" s="161"/>
      <c r="M54" s="160"/>
      <c r="N54" s="62"/>
      <c r="O54" s="153"/>
      <c r="P54" s="156"/>
      <c r="Q54" s="129"/>
      <c r="R54" s="53" t="s">
        <v>42</v>
      </c>
      <c r="S54" s="66"/>
      <c r="T54" s="8"/>
      <c r="U54" s="8"/>
      <c r="V54" s="8"/>
      <c r="W54" s="8"/>
      <c r="X54" s="8"/>
      <c r="Y54" s="8"/>
      <c r="Z54" s="8"/>
      <c r="AA54" s="8"/>
    </row>
    <row r="55">
      <c r="A55" s="50"/>
      <c r="B55" s="51"/>
      <c r="C55" s="51"/>
      <c r="D55" s="53" t="s">
        <v>49</v>
      </c>
      <c r="E55" s="54"/>
      <c r="F55" s="270" t="s">
        <v>3205</v>
      </c>
      <c r="G55" s="55" t="s">
        <v>1725</v>
      </c>
      <c r="H55" s="50" t="s">
        <v>38</v>
      </c>
      <c r="I55" s="148"/>
      <c r="J55" s="58" t="s">
        <v>133</v>
      </c>
      <c r="K55" s="155"/>
      <c r="L55" s="150"/>
      <c r="M55" s="160"/>
      <c r="N55" s="74"/>
      <c r="O55" s="153"/>
      <c r="P55" s="154"/>
      <c r="Q55" s="129"/>
      <c r="R55" s="53" t="s">
        <v>42</v>
      </c>
      <c r="S55" s="66"/>
      <c r="T55" s="8"/>
      <c r="U55" s="8"/>
      <c r="V55" s="8"/>
      <c r="W55" s="8"/>
      <c r="X55" s="8"/>
      <c r="Y55" s="8"/>
      <c r="Z55" s="8"/>
      <c r="AA55" s="8"/>
    </row>
    <row r="56">
      <c r="A56" s="50" t="s">
        <v>47</v>
      </c>
      <c r="B56" s="51"/>
      <c r="C56" s="51"/>
      <c r="D56" s="162" t="s">
        <v>2817</v>
      </c>
      <c r="E56" s="163"/>
      <c r="F56" s="264" t="s">
        <v>3206</v>
      </c>
      <c r="G56" s="55" t="s">
        <v>3207</v>
      </c>
      <c r="H56" s="50" t="s">
        <v>97</v>
      </c>
      <c r="I56" s="71"/>
      <c r="J56" s="58">
        <v>250.0</v>
      </c>
      <c r="K56" s="155"/>
      <c r="L56" s="161"/>
      <c r="M56" s="160"/>
      <c r="N56" s="62"/>
      <c r="O56" s="157"/>
      <c r="P56" s="156"/>
      <c r="Q56" s="129"/>
      <c r="R56" s="66">
        <v>100.0</v>
      </c>
      <c r="S56" s="66"/>
      <c r="T56" s="8"/>
      <c r="U56" s="8"/>
      <c r="V56" s="8"/>
      <c r="W56" s="8"/>
      <c r="X56" s="8"/>
      <c r="Y56" s="8"/>
      <c r="Z56" s="8"/>
      <c r="AA56" s="8"/>
    </row>
    <row r="57">
      <c r="A57" s="50" t="s">
        <v>47</v>
      </c>
      <c r="B57" s="51"/>
      <c r="C57" s="132" t="s">
        <v>3208</v>
      </c>
      <c r="D57" s="162" t="s">
        <v>130</v>
      </c>
      <c r="E57" s="54"/>
      <c r="F57" s="287" t="s">
        <v>3209</v>
      </c>
      <c r="G57" s="55" t="s">
        <v>3210</v>
      </c>
      <c r="H57" s="50" t="s">
        <v>38</v>
      </c>
      <c r="I57" s="71">
        <v>147.0</v>
      </c>
      <c r="J57" s="58"/>
      <c r="K57" s="155"/>
      <c r="L57" s="166"/>
      <c r="M57" s="160"/>
      <c r="N57" s="62"/>
      <c r="O57" s="157"/>
      <c r="P57" s="156"/>
      <c r="Q57" s="129"/>
      <c r="R57" s="53">
        <v>50.0</v>
      </c>
      <c r="S57" s="66"/>
      <c r="T57" s="8"/>
      <c r="U57" s="8"/>
      <c r="V57" s="8"/>
      <c r="W57" s="8"/>
      <c r="X57" s="8"/>
      <c r="Y57" s="8"/>
      <c r="Z57" s="8"/>
      <c r="AA57" s="8"/>
    </row>
    <row r="58">
      <c r="A58" s="50" t="s">
        <v>47</v>
      </c>
      <c r="B58" s="51"/>
      <c r="C58" s="132" t="s">
        <v>42</v>
      </c>
      <c r="D58" s="162" t="s">
        <v>130</v>
      </c>
      <c r="E58" s="54"/>
      <c r="F58" s="264" t="s">
        <v>3211</v>
      </c>
      <c r="G58" s="55" t="s">
        <v>3018</v>
      </c>
      <c r="H58" s="50" t="s">
        <v>38</v>
      </c>
      <c r="I58" s="167"/>
      <c r="J58" s="58"/>
      <c r="K58" s="155"/>
      <c r="L58" s="150"/>
      <c r="M58" s="160"/>
      <c r="N58" s="143"/>
      <c r="O58" s="157"/>
      <c r="P58" s="156"/>
      <c r="Q58" s="128" t="s">
        <v>133</v>
      </c>
      <c r="R58" s="53" t="s">
        <v>42</v>
      </c>
      <c r="S58" s="66"/>
      <c r="T58" s="8"/>
      <c r="U58" s="8"/>
      <c r="V58" s="8"/>
      <c r="W58" s="8"/>
      <c r="X58" s="8"/>
      <c r="Y58" s="8"/>
      <c r="Z58" s="8"/>
      <c r="AA58" s="8"/>
    </row>
    <row r="59">
      <c r="A59" s="50" t="s">
        <v>41</v>
      </c>
      <c r="B59" s="51"/>
      <c r="C59" s="51"/>
      <c r="D59" s="162" t="s">
        <v>130</v>
      </c>
      <c r="E59" s="54"/>
      <c r="F59" s="264" t="s">
        <v>3212</v>
      </c>
      <c r="G59" s="55" t="s">
        <v>3213</v>
      </c>
      <c r="H59" s="50" t="s">
        <v>38</v>
      </c>
      <c r="I59" s="168"/>
      <c r="J59" s="58"/>
      <c r="K59" s="155"/>
      <c r="L59" s="150">
        <v>441.0</v>
      </c>
      <c r="M59" s="169"/>
      <c r="N59" s="143"/>
      <c r="O59" s="157"/>
      <c r="P59" s="156"/>
      <c r="Q59" s="129"/>
      <c r="R59" s="269">
        <v>441.0</v>
      </c>
      <c r="S59" s="66"/>
      <c r="T59" s="8"/>
      <c r="U59" s="8"/>
      <c r="V59" s="8"/>
      <c r="W59" s="8"/>
      <c r="X59" s="8"/>
      <c r="Y59" s="8"/>
      <c r="Z59" s="8"/>
      <c r="AA59" s="8"/>
    </row>
    <row r="60">
      <c r="A60" s="50" t="s">
        <v>47</v>
      </c>
      <c r="B60" s="51"/>
      <c r="C60" s="132" t="s">
        <v>3214</v>
      </c>
      <c r="D60" s="162" t="s">
        <v>28</v>
      </c>
      <c r="E60" s="54"/>
      <c r="F60" s="264" t="s">
        <v>3215</v>
      </c>
      <c r="G60" s="55" t="s">
        <v>3216</v>
      </c>
      <c r="H60" s="50" t="s">
        <v>61</v>
      </c>
      <c r="I60" s="167">
        <v>147.0</v>
      </c>
      <c r="J60" s="58"/>
      <c r="K60" s="170"/>
      <c r="L60" s="161"/>
      <c r="M60" s="160"/>
      <c r="N60" s="62"/>
      <c r="O60" s="153"/>
      <c r="P60" s="156"/>
      <c r="Q60" s="129"/>
      <c r="R60" s="53">
        <v>50.0</v>
      </c>
      <c r="S60" s="66"/>
      <c r="T60" s="8"/>
      <c r="U60" s="8"/>
      <c r="V60" s="8"/>
      <c r="W60" s="8"/>
      <c r="X60" s="8"/>
      <c r="Y60" s="8"/>
      <c r="Z60" s="8"/>
      <c r="AA60" s="8"/>
    </row>
    <row r="61">
      <c r="A61" s="50" t="s">
        <v>47</v>
      </c>
      <c r="B61" s="51"/>
      <c r="C61" s="132"/>
      <c r="D61" s="162" t="s">
        <v>71</v>
      </c>
      <c r="E61" s="54"/>
      <c r="F61" s="264" t="s">
        <v>3217</v>
      </c>
      <c r="G61" s="55" t="s">
        <v>2372</v>
      </c>
      <c r="H61" s="50" t="s">
        <v>38</v>
      </c>
      <c r="I61" s="167"/>
      <c r="J61" s="58">
        <v>500.0</v>
      </c>
      <c r="K61" s="155"/>
      <c r="L61" s="166"/>
      <c r="M61" s="160"/>
      <c r="N61" s="74"/>
      <c r="O61" s="153"/>
      <c r="P61" s="156"/>
      <c r="Q61" s="129"/>
      <c r="R61" s="269">
        <v>500.0</v>
      </c>
      <c r="S61" s="66"/>
      <c r="T61" s="8"/>
      <c r="U61" s="8"/>
      <c r="V61" s="8"/>
      <c r="W61" s="8"/>
      <c r="X61" s="8"/>
      <c r="Y61" s="8"/>
      <c r="Z61" s="8"/>
      <c r="AA61" s="8"/>
    </row>
    <row r="62">
      <c r="A62" s="50" t="s">
        <v>41</v>
      </c>
      <c r="B62" s="78"/>
      <c r="C62" s="51"/>
      <c r="D62" s="162" t="s">
        <v>54</v>
      </c>
      <c r="E62" s="54" t="s">
        <v>3218</v>
      </c>
      <c r="F62" s="264" t="s">
        <v>3219</v>
      </c>
      <c r="G62" s="55" t="s">
        <v>3220</v>
      </c>
      <c r="H62" s="50" t="s">
        <v>38</v>
      </c>
      <c r="I62" s="167"/>
      <c r="J62" s="58"/>
      <c r="K62" s="155"/>
      <c r="L62" s="150">
        <v>147.0</v>
      </c>
      <c r="M62" s="160"/>
      <c r="N62" s="74"/>
      <c r="O62" s="153"/>
      <c r="P62" s="156"/>
      <c r="Q62" s="129"/>
      <c r="R62" s="53">
        <v>50.0</v>
      </c>
      <c r="S62" s="66"/>
      <c r="T62" s="8"/>
      <c r="U62" s="8"/>
      <c r="V62" s="8"/>
      <c r="W62" s="8"/>
      <c r="X62" s="8"/>
      <c r="Y62" s="8"/>
      <c r="Z62" s="8"/>
      <c r="AA62" s="8"/>
    </row>
    <row r="63">
      <c r="A63" s="50" t="s">
        <v>41</v>
      </c>
      <c r="B63" s="51"/>
      <c r="C63" s="132" t="s">
        <v>3102</v>
      </c>
      <c r="D63" s="162" t="s">
        <v>43</v>
      </c>
      <c r="E63" s="54"/>
      <c r="F63" s="264" t="s">
        <v>3221</v>
      </c>
      <c r="G63" s="55" t="s">
        <v>3104</v>
      </c>
      <c r="H63" s="50" t="s">
        <v>38</v>
      </c>
      <c r="I63" s="167"/>
      <c r="J63" s="89"/>
      <c r="K63" s="155"/>
      <c r="L63" s="171"/>
      <c r="M63" s="160" t="s">
        <v>85</v>
      </c>
      <c r="N63" s="74"/>
      <c r="O63" s="153"/>
      <c r="P63" s="156"/>
      <c r="Q63" s="128"/>
      <c r="R63" s="53" t="s">
        <v>42</v>
      </c>
      <c r="S63" s="66"/>
      <c r="T63" s="8"/>
      <c r="U63" s="8"/>
      <c r="V63" s="8"/>
      <c r="W63" s="8"/>
      <c r="X63" s="8"/>
      <c r="Y63" s="8"/>
      <c r="Z63" s="8"/>
      <c r="AA63" s="8"/>
    </row>
    <row r="64">
      <c r="A64" s="50" t="s">
        <v>47</v>
      </c>
      <c r="B64" s="51"/>
      <c r="C64" s="132" t="s">
        <v>3222</v>
      </c>
      <c r="D64" s="162" t="s">
        <v>130</v>
      </c>
      <c r="E64" s="54" t="s">
        <v>3223</v>
      </c>
      <c r="F64" s="264" t="s">
        <v>3224</v>
      </c>
      <c r="G64" s="55" t="s">
        <v>3225</v>
      </c>
      <c r="H64" s="50" t="s">
        <v>38</v>
      </c>
      <c r="I64" s="167"/>
      <c r="J64" s="58"/>
      <c r="K64" s="155"/>
      <c r="L64" s="171"/>
      <c r="M64" s="160"/>
      <c r="N64" s="62">
        <v>147.0</v>
      </c>
      <c r="O64" s="153"/>
      <c r="P64" s="156"/>
      <c r="Q64" s="129"/>
      <c r="R64" s="53">
        <v>50.0</v>
      </c>
      <c r="S64" s="66"/>
      <c r="T64" s="8"/>
      <c r="U64" s="8"/>
      <c r="V64" s="8"/>
      <c r="W64" s="8"/>
      <c r="X64" s="8"/>
      <c r="Y64" s="8"/>
      <c r="Z64" s="8"/>
      <c r="AA64" s="8"/>
    </row>
    <row r="65">
      <c r="A65" s="50" t="s">
        <v>41</v>
      </c>
      <c r="B65" s="51"/>
      <c r="C65" s="51"/>
      <c r="D65" s="162" t="s">
        <v>130</v>
      </c>
      <c r="E65" s="54"/>
      <c r="F65" s="264" t="s">
        <v>3226</v>
      </c>
      <c r="G65" s="55" t="s">
        <v>3227</v>
      </c>
      <c r="H65" s="50" t="s">
        <v>38</v>
      </c>
      <c r="I65" s="167"/>
      <c r="J65" s="58"/>
      <c r="K65" s="159"/>
      <c r="L65" s="171"/>
      <c r="M65" s="160">
        <v>147.0</v>
      </c>
      <c r="N65" s="62"/>
      <c r="O65" s="153"/>
      <c r="P65" s="156"/>
      <c r="Q65" s="129"/>
      <c r="R65" s="53">
        <v>50.0</v>
      </c>
      <c r="S65" s="66"/>
      <c r="T65" s="8"/>
      <c r="U65" s="8"/>
      <c r="V65" s="8"/>
      <c r="W65" s="8"/>
      <c r="X65" s="8"/>
      <c r="Y65" s="8"/>
      <c r="Z65" s="8"/>
      <c r="AA65" s="8"/>
    </row>
    <row r="66">
      <c r="A66" s="50" t="s">
        <v>47</v>
      </c>
      <c r="B66" s="51"/>
      <c r="C66" s="51"/>
      <c r="D66" s="162" t="s">
        <v>130</v>
      </c>
      <c r="E66" s="54" t="s">
        <v>3228</v>
      </c>
      <c r="F66" s="264" t="s">
        <v>3229</v>
      </c>
      <c r="G66" s="55" t="s">
        <v>3230</v>
      </c>
      <c r="H66" s="50" t="s">
        <v>38</v>
      </c>
      <c r="I66" s="167">
        <v>147.0</v>
      </c>
      <c r="J66" s="89"/>
      <c r="K66" s="159"/>
      <c r="L66" s="171"/>
      <c r="M66" s="169"/>
      <c r="N66" s="74"/>
      <c r="O66" s="153"/>
      <c r="P66" s="156"/>
      <c r="Q66" s="129"/>
      <c r="R66" s="172">
        <v>50.0</v>
      </c>
      <c r="S66" s="70"/>
      <c r="T66" s="8"/>
      <c r="U66" s="8"/>
      <c r="V66" s="8"/>
      <c r="W66" s="8"/>
      <c r="X66" s="8"/>
      <c r="Y66" s="8"/>
      <c r="Z66" s="8"/>
      <c r="AA66" s="8"/>
    </row>
    <row r="67">
      <c r="A67" s="50" t="s">
        <v>47</v>
      </c>
      <c r="B67" s="51"/>
      <c r="C67" s="132" t="s">
        <v>3231</v>
      </c>
      <c r="D67" s="162" t="s">
        <v>67</v>
      </c>
      <c r="E67" s="54" t="s">
        <v>3232</v>
      </c>
      <c r="F67" s="264" t="s">
        <v>3233</v>
      </c>
      <c r="G67" s="55" t="s">
        <v>3234</v>
      </c>
      <c r="H67" s="50" t="s">
        <v>61</v>
      </c>
      <c r="I67" s="167">
        <v>147.0</v>
      </c>
      <c r="J67" s="89"/>
      <c r="K67" s="155"/>
      <c r="L67" s="161"/>
      <c r="M67" s="169"/>
      <c r="N67" s="62"/>
      <c r="O67" s="153"/>
      <c r="P67" s="156"/>
      <c r="Q67" s="129"/>
      <c r="R67" s="53">
        <v>50.0</v>
      </c>
      <c r="S67" s="66"/>
      <c r="T67" s="8"/>
      <c r="U67" s="8"/>
      <c r="V67" s="8"/>
      <c r="W67" s="8"/>
      <c r="X67" s="8"/>
      <c r="Y67" s="8"/>
      <c r="Z67" s="8"/>
      <c r="AA67" s="8"/>
    </row>
    <row r="68">
      <c r="A68" s="50" t="s">
        <v>47</v>
      </c>
      <c r="B68" s="51"/>
      <c r="C68" s="132" t="s">
        <v>3235</v>
      </c>
      <c r="D68" s="162" t="s">
        <v>71</v>
      </c>
      <c r="E68" s="54" t="s">
        <v>1301</v>
      </c>
      <c r="F68" s="264" t="s">
        <v>3236</v>
      </c>
      <c r="G68" s="55" t="s">
        <v>3237</v>
      </c>
      <c r="H68" s="50" t="s">
        <v>38</v>
      </c>
      <c r="I68" s="167">
        <v>500.0</v>
      </c>
      <c r="J68" s="89"/>
      <c r="K68" s="159"/>
      <c r="L68" s="166"/>
      <c r="M68" s="160"/>
      <c r="N68" s="74"/>
      <c r="O68" s="153"/>
      <c r="P68" s="156"/>
      <c r="Q68" s="129"/>
      <c r="R68" s="269">
        <v>500.0</v>
      </c>
      <c r="S68" s="66"/>
      <c r="T68" s="8"/>
      <c r="U68" s="8"/>
      <c r="V68" s="8"/>
      <c r="W68" s="8"/>
      <c r="X68" s="8"/>
      <c r="Y68" s="8"/>
      <c r="Z68" s="8"/>
      <c r="AA68" s="8"/>
    </row>
    <row r="69">
      <c r="A69" s="50" t="s">
        <v>47</v>
      </c>
      <c r="B69" s="51"/>
      <c r="C69" s="132" t="s">
        <v>3238</v>
      </c>
      <c r="D69" s="162" t="s">
        <v>75</v>
      </c>
      <c r="E69" s="54" t="s">
        <v>3239</v>
      </c>
      <c r="F69" s="264" t="s">
        <v>3240</v>
      </c>
      <c r="G69" s="55" t="s">
        <v>3241</v>
      </c>
      <c r="H69" s="50" t="s">
        <v>97</v>
      </c>
      <c r="I69" s="167">
        <v>220.5</v>
      </c>
      <c r="J69" s="89"/>
      <c r="K69" s="159"/>
      <c r="L69" s="150"/>
      <c r="M69" s="173"/>
      <c r="N69" s="74"/>
      <c r="O69" s="153"/>
      <c r="P69" s="156"/>
      <c r="Q69" s="129"/>
      <c r="R69" s="53">
        <v>50.0</v>
      </c>
      <c r="S69" s="66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1"/>
      <c r="C70" s="132" t="s">
        <v>42</v>
      </c>
      <c r="D70" s="284" t="s">
        <v>75</v>
      </c>
      <c r="E70" s="54"/>
      <c r="F70" s="264" t="s">
        <v>3242</v>
      </c>
      <c r="G70" s="55" t="s">
        <v>3243</v>
      </c>
      <c r="H70" s="50" t="s">
        <v>38</v>
      </c>
      <c r="I70" s="175"/>
      <c r="J70" s="89"/>
      <c r="K70" s="155"/>
      <c r="L70" s="161"/>
      <c r="M70" s="169"/>
      <c r="N70" s="62"/>
      <c r="O70" s="153"/>
      <c r="P70" s="156"/>
      <c r="Q70" s="128" t="s">
        <v>133</v>
      </c>
      <c r="R70" s="53" t="s">
        <v>42</v>
      </c>
      <c r="S70" s="66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9"/>
      <c r="K71" s="159"/>
      <c r="L71" s="161"/>
      <c r="M71" s="169"/>
      <c r="N71" s="74"/>
      <c r="O71" s="153"/>
      <c r="P71" s="156"/>
      <c r="Q71" s="129"/>
      <c r="R71" s="53"/>
      <c r="S71" s="66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9"/>
      <c r="K72" s="178"/>
      <c r="L72" s="161"/>
      <c r="M72" s="169"/>
      <c r="N72" s="74"/>
      <c r="O72" s="153"/>
      <c r="P72" s="156"/>
      <c r="Q72" s="129"/>
      <c r="R72" s="66"/>
      <c r="S72" s="66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9"/>
      <c r="L73" s="161"/>
      <c r="M73" s="169"/>
      <c r="N73" s="74"/>
      <c r="O73" s="153"/>
      <c r="P73" s="156"/>
      <c r="Q73" s="129"/>
      <c r="R73" s="53"/>
      <c r="S73" s="66"/>
      <c r="T73" s="8"/>
      <c r="U73" s="8"/>
      <c r="V73" s="8"/>
      <c r="W73" s="8"/>
      <c r="X73" s="8"/>
      <c r="Y73" s="8"/>
      <c r="Z73" s="8"/>
      <c r="AA73" s="8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4"/>
      <c r="O74" s="185"/>
      <c r="P74" s="186"/>
      <c r="Q74" s="129"/>
      <c r="R74" s="53"/>
      <c r="S74" s="66"/>
      <c r="T74" s="8"/>
      <c r="U74" s="8"/>
      <c r="V74" s="8"/>
      <c r="W74" s="8"/>
      <c r="X74" s="8"/>
      <c r="Y74" s="8"/>
      <c r="Z74" s="8"/>
      <c r="AA74" s="8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9"/>
      <c r="K75" s="182"/>
      <c r="L75" s="183"/>
      <c r="M75" s="188"/>
      <c r="N75" s="143"/>
      <c r="O75" s="185"/>
      <c r="P75" s="186"/>
      <c r="Q75" s="129"/>
      <c r="R75" s="172"/>
      <c r="S75" s="70"/>
      <c r="T75" s="8"/>
      <c r="U75" s="8"/>
      <c r="V75" s="8"/>
      <c r="W75" s="8"/>
      <c r="X75" s="8"/>
      <c r="Y75" s="8"/>
      <c r="Z75" s="8"/>
      <c r="AA75" s="8"/>
    </row>
    <row r="76">
      <c r="A76" s="50"/>
      <c r="B76" s="179"/>
      <c r="C76" s="87"/>
      <c r="D76" s="174"/>
      <c r="E76" s="176"/>
      <c r="F76" s="54"/>
      <c r="G76" s="54"/>
      <c r="H76" s="56"/>
      <c r="I76" s="181"/>
      <c r="J76" s="89"/>
      <c r="K76" s="189"/>
      <c r="L76" s="183"/>
      <c r="M76" s="188"/>
      <c r="N76" s="74"/>
      <c r="O76" s="185"/>
      <c r="P76" s="186"/>
      <c r="Q76" s="129"/>
      <c r="R76" s="172"/>
      <c r="S76" s="70"/>
      <c r="T76" s="8"/>
      <c r="U76" s="8"/>
      <c r="V76" s="8"/>
      <c r="W76" s="8"/>
      <c r="X76" s="8"/>
      <c r="Y76" s="8"/>
      <c r="Z76" s="8"/>
      <c r="AA76" s="8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4"/>
      <c r="O77" s="185"/>
      <c r="P77" s="186"/>
      <c r="Q77" s="129"/>
      <c r="R77" s="172"/>
      <c r="S77" s="70"/>
      <c r="T77" s="8"/>
      <c r="U77" s="8"/>
      <c r="V77" s="8"/>
      <c r="W77" s="8"/>
      <c r="X77" s="8"/>
      <c r="Y77" s="8"/>
      <c r="Z77" s="8"/>
      <c r="AA77" s="8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9"/>
      <c r="K78" s="182"/>
      <c r="L78" s="183"/>
      <c r="M78" s="188"/>
      <c r="N78" s="74"/>
      <c r="O78" s="185"/>
      <c r="P78" s="186"/>
      <c r="Q78" s="129"/>
      <c r="R78" s="172"/>
      <c r="S78" s="70"/>
      <c r="T78" s="8"/>
      <c r="U78" s="8"/>
      <c r="V78" s="8"/>
      <c r="W78" s="8"/>
      <c r="X78" s="8"/>
      <c r="Y78" s="8"/>
      <c r="Z78" s="8"/>
      <c r="AA78" s="8"/>
    </row>
    <row r="79">
      <c r="A79" s="50"/>
      <c r="B79" s="179"/>
      <c r="C79" s="51"/>
      <c r="D79" s="23"/>
      <c r="E79" s="190"/>
      <c r="F79" s="54"/>
      <c r="G79" s="54"/>
      <c r="H79" s="56"/>
      <c r="I79" s="187"/>
      <c r="J79" s="89"/>
      <c r="K79" s="182"/>
      <c r="L79" s="183"/>
      <c r="M79" s="188"/>
      <c r="N79" s="74"/>
      <c r="O79" s="185"/>
      <c r="P79" s="186"/>
      <c r="Q79" s="129"/>
      <c r="R79" s="70"/>
      <c r="S79" s="70"/>
      <c r="T79" s="8"/>
      <c r="U79" s="8"/>
      <c r="V79" s="8"/>
      <c r="W79" s="8"/>
      <c r="X79" s="8"/>
      <c r="Y79" s="8"/>
      <c r="Z79" s="8"/>
      <c r="AA79" s="8"/>
    </row>
    <row r="80">
      <c r="A80" s="50"/>
      <c r="B80" s="179"/>
      <c r="C80" s="51"/>
      <c r="D80" s="23"/>
      <c r="E80" s="190"/>
      <c r="F80" s="54"/>
      <c r="G80" s="54"/>
      <c r="H80" s="56"/>
      <c r="I80" s="187"/>
      <c r="J80" s="89"/>
      <c r="K80" s="182"/>
      <c r="L80" s="183"/>
      <c r="M80" s="188"/>
      <c r="N80" s="74"/>
      <c r="O80" s="185"/>
      <c r="P80" s="186"/>
      <c r="Q80" s="129"/>
      <c r="R80" s="172"/>
      <c r="S80" s="70"/>
      <c r="T80" s="8"/>
      <c r="U80" s="8"/>
      <c r="V80" s="8"/>
      <c r="W80" s="8"/>
      <c r="X80" s="8"/>
      <c r="Y80" s="8"/>
      <c r="Z80" s="8"/>
      <c r="AA80" s="8"/>
    </row>
    <row r="81">
      <c r="A81" s="56"/>
      <c r="B81" s="179"/>
      <c r="C81" s="51"/>
      <c r="D81" s="23"/>
      <c r="E81" s="191"/>
      <c r="F81" s="176"/>
      <c r="G81" s="176"/>
      <c r="H81" s="56"/>
      <c r="I81" s="181"/>
      <c r="J81" s="89"/>
      <c r="K81" s="182"/>
      <c r="L81" s="183"/>
      <c r="M81" s="188"/>
      <c r="N81" s="74"/>
      <c r="O81" s="185"/>
      <c r="P81" s="186"/>
      <c r="Q81" s="129"/>
      <c r="R81" s="192"/>
      <c r="S81" s="193"/>
      <c r="T81" s="8"/>
      <c r="U81" s="8"/>
      <c r="V81" s="8"/>
      <c r="W81" s="8"/>
      <c r="X81" s="8"/>
      <c r="Y81" s="8"/>
      <c r="Z81" s="8"/>
      <c r="AA81" s="8"/>
    </row>
    <row r="82">
      <c r="A82" s="56"/>
      <c r="B82" s="179"/>
      <c r="C82" s="51"/>
      <c r="D82" s="23"/>
      <c r="E82" s="191"/>
      <c r="F82" s="176"/>
      <c r="G82" s="176"/>
      <c r="H82" s="56"/>
      <c r="I82" s="181"/>
      <c r="J82" s="89"/>
      <c r="K82" s="182"/>
      <c r="L82" s="183"/>
      <c r="M82" s="188"/>
      <c r="N82" s="74"/>
      <c r="O82" s="185"/>
      <c r="P82" s="186"/>
      <c r="Q82" s="129"/>
      <c r="R82" s="193"/>
      <c r="S82" s="193"/>
      <c r="T82" s="8"/>
      <c r="U82" s="8"/>
      <c r="V82" s="8"/>
      <c r="W82" s="8"/>
      <c r="X82" s="8"/>
      <c r="Y82" s="8"/>
      <c r="Z82" s="8"/>
      <c r="AA82" s="8"/>
    </row>
    <row r="83">
      <c r="A83" s="56"/>
      <c r="B83" s="179"/>
      <c r="C83" s="51"/>
      <c r="D83" s="23"/>
      <c r="E83" s="191"/>
      <c r="F83" s="176"/>
      <c r="G83" s="176"/>
      <c r="H83" s="56"/>
      <c r="I83" s="181"/>
      <c r="J83" s="89"/>
      <c r="K83" s="182"/>
      <c r="L83" s="183"/>
      <c r="M83" s="188"/>
      <c r="N83" s="74"/>
      <c r="O83" s="185"/>
      <c r="P83" s="186"/>
      <c r="Q83" s="129"/>
      <c r="R83" s="193"/>
      <c r="S83" s="193"/>
      <c r="T83" s="8"/>
      <c r="U83" s="8"/>
      <c r="V83" s="8"/>
      <c r="W83" s="8"/>
      <c r="X83" s="8"/>
      <c r="Y83" s="8"/>
      <c r="Z83" s="8"/>
      <c r="AA83" s="8"/>
    </row>
    <row r="84">
      <c r="A84" s="56"/>
      <c r="B84" s="179"/>
      <c r="C84" s="51"/>
      <c r="D84" s="23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193"/>
      <c r="T84" s="8"/>
      <c r="U84" s="8"/>
      <c r="V84" s="8"/>
      <c r="W84" s="8"/>
      <c r="X84" s="8"/>
      <c r="Y84" s="8"/>
      <c r="Z84" s="8"/>
      <c r="AA84" s="8"/>
    </row>
    <row r="85">
      <c r="A85" s="56"/>
      <c r="B85" s="179"/>
      <c r="C85" s="51"/>
      <c r="D85" s="23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193"/>
      <c r="T85" s="8"/>
      <c r="U85" s="8"/>
      <c r="V85" s="8"/>
      <c r="W85" s="8"/>
      <c r="X85" s="8"/>
      <c r="Y85" s="8"/>
      <c r="Z85" s="8"/>
      <c r="AA85" s="8"/>
    </row>
    <row r="86">
      <c r="A86" s="56"/>
      <c r="B86" s="179"/>
      <c r="C86" s="51"/>
      <c r="D86" s="23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193"/>
      <c r="T86" s="8"/>
      <c r="U86" s="8"/>
      <c r="V86" s="8"/>
      <c r="W86" s="8"/>
      <c r="X86" s="8"/>
      <c r="Y86" s="8"/>
      <c r="Z86" s="8"/>
      <c r="AA86" s="8"/>
    </row>
    <row r="87">
      <c r="A87" s="56"/>
      <c r="B87" s="179"/>
      <c r="C87" s="51"/>
      <c r="D87" s="23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193"/>
      <c r="T87" s="8"/>
      <c r="U87" s="8"/>
      <c r="V87" s="8"/>
      <c r="W87" s="8"/>
      <c r="X87" s="8"/>
      <c r="Y87" s="8"/>
      <c r="Z87" s="8"/>
      <c r="AA87" s="8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193"/>
      <c r="T88" s="8"/>
      <c r="U88" s="8"/>
      <c r="V88" s="8"/>
      <c r="W88" s="8"/>
      <c r="X88" s="8"/>
      <c r="Y88" s="8"/>
      <c r="Z88" s="8"/>
      <c r="AA88" s="8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193"/>
      <c r="T89" s="8"/>
      <c r="U89" s="8"/>
      <c r="V89" s="8"/>
      <c r="W89" s="8"/>
      <c r="X89" s="8"/>
      <c r="Y89" s="8"/>
      <c r="Z89" s="8"/>
      <c r="AA89" s="8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193"/>
      <c r="T90" s="8"/>
      <c r="U90" s="8"/>
      <c r="V90" s="8"/>
      <c r="W90" s="8"/>
      <c r="X90" s="8"/>
      <c r="Y90" s="8"/>
      <c r="Z90" s="8"/>
      <c r="AA90" s="8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193"/>
      <c r="T91" s="8"/>
      <c r="U91" s="8"/>
      <c r="V91" s="8"/>
      <c r="W91" s="8"/>
      <c r="X91" s="8"/>
      <c r="Y91" s="8"/>
      <c r="Z91" s="8"/>
      <c r="AA91" s="8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193"/>
      <c r="T92" s="8"/>
      <c r="U92" s="8"/>
      <c r="V92" s="8"/>
      <c r="W92" s="8"/>
      <c r="X92" s="8"/>
      <c r="Y92" s="8"/>
      <c r="Z92" s="8"/>
      <c r="AA92" s="8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193"/>
      <c r="T93" s="8"/>
      <c r="U93" s="8"/>
      <c r="V93" s="8"/>
      <c r="W93" s="8"/>
      <c r="X93" s="8"/>
      <c r="Y93" s="8"/>
      <c r="Z93" s="8"/>
      <c r="AA93" s="8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193"/>
      <c r="T94" s="8"/>
      <c r="U94" s="8"/>
      <c r="V94" s="8"/>
      <c r="W94" s="8"/>
      <c r="X94" s="8"/>
      <c r="Y94" s="8"/>
      <c r="Z94" s="8"/>
      <c r="AA94" s="8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193"/>
      <c r="T95" s="8"/>
      <c r="U95" s="8"/>
      <c r="V95" s="8"/>
      <c r="W95" s="8"/>
      <c r="X95" s="8"/>
      <c r="Y95" s="8"/>
      <c r="Z95" s="8"/>
      <c r="AA95" s="8"/>
    </row>
    <row r="96">
      <c r="A96" s="4"/>
      <c r="B96" s="2"/>
      <c r="C96" s="211"/>
      <c r="D96" s="212"/>
      <c r="E96" s="3"/>
      <c r="F96" s="213"/>
      <c r="G96" s="214"/>
      <c r="H96" s="4"/>
      <c r="I96" s="215"/>
      <c r="O96" s="216"/>
      <c r="P96" s="216"/>
      <c r="Q96" s="217"/>
      <c r="R96" s="218">
        <f>SUM(R7:R95)</f>
        <v>10878.5</v>
      </c>
      <c r="S96" s="218"/>
      <c r="T96" s="8"/>
      <c r="U96" s="8"/>
      <c r="V96" s="8"/>
      <c r="W96" s="8"/>
      <c r="X96" s="8"/>
      <c r="Y96" s="8"/>
      <c r="Z96" s="8"/>
      <c r="AA96" s="8"/>
    </row>
    <row r="97">
      <c r="A97" s="4"/>
      <c r="B97" s="2"/>
      <c r="C97" s="219"/>
      <c r="D97" s="220"/>
      <c r="E97" s="3"/>
      <c r="F97" s="221"/>
      <c r="G97" s="222"/>
      <c r="H97" s="1"/>
      <c r="I97" s="223" t="s">
        <v>27</v>
      </c>
      <c r="J97" s="224"/>
      <c r="O97" s="216"/>
      <c r="P97" s="216"/>
      <c r="Q97" s="217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4"/>
      <c r="B98" s="225"/>
      <c r="C98" s="17"/>
      <c r="D98" s="226"/>
      <c r="E98" s="227"/>
      <c r="F98" s="213"/>
      <c r="G98" s="3"/>
      <c r="H98" s="1"/>
      <c r="I98" s="180">
        <f>SUM(I7:I95)</f>
        <v>3340.5</v>
      </c>
      <c r="J98" s="228" t="s">
        <v>28</v>
      </c>
      <c r="K98" s="229"/>
      <c r="O98" s="230"/>
      <c r="P98" s="230"/>
      <c r="Q98" s="217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2"/>
      <c r="C99" s="17"/>
      <c r="D99" s="1"/>
      <c r="E99" s="3"/>
      <c r="F99" s="213"/>
      <c r="G99" s="3"/>
      <c r="H99" s="1"/>
      <c r="I99" s="180">
        <f>SUM(I98*2%)</f>
        <v>66.81</v>
      </c>
      <c r="J99" s="231">
        <f>SUM(J7:J95)</f>
        <v>1738</v>
      </c>
      <c r="K99" s="232" t="s">
        <v>23</v>
      </c>
      <c r="O99" s="233" t="s">
        <v>11</v>
      </c>
      <c r="P99" s="230"/>
      <c r="Q99" s="217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2"/>
      <c r="C100" s="17"/>
      <c r="D100" s="1"/>
      <c r="E100" s="3"/>
      <c r="F100" s="3"/>
      <c r="G100" s="3"/>
      <c r="H100" s="1"/>
      <c r="I100" s="234"/>
      <c r="J100" s="87">
        <f>SUM(J99*1%)</f>
        <v>17.38</v>
      </c>
      <c r="K100" s="235" t="s">
        <v>29</v>
      </c>
      <c r="L100" s="236"/>
      <c r="O100" s="216"/>
      <c r="P100" s="216"/>
      <c r="Q100" s="217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2"/>
      <c r="C101" s="17"/>
      <c r="D101" s="1"/>
      <c r="E101" s="3"/>
      <c r="F101" s="3"/>
      <c r="G101" s="3"/>
      <c r="H101" s="1"/>
      <c r="I101" s="8"/>
      <c r="J101" s="234"/>
      <c r="K101" s="231">
        <f>SUM(K7:K95)</f>
        <v>1215</v>
      </c>
      <c r="L101" s="236"/>
      <c r="O101" s="237"/>
      <c r="P101" s="237"/>
      <c r="Q101" s="217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2"/>
      <c r="C102" s="17"/>
      <c r="D102" s="1"/>
      <c r="E102" s="238" t="s">
        <v>30</v>
      </c>
      <c r="F102" s="274">
        <f>SUM(M21,N22,I31,L51)</f>
        <v>832</v>
      </c>
      <c r="G102" s="3"/>
      <c r="H102" s="1"/>
      <c r="I102" s="8"/>
      <c r="J102" s="8"/>
      <c r="K102" s="87">
        <f>SUM(K101*1%)</f>
        <v>12.15</v>
      </c>
      <c r="L102" s="240" t="s">
        <v>31</v>
      </c>
      <c r="M102" s="215"/>
      <c r="O102" s="237"/>
      <c r="P102" s="237"/>
      <c r="Q102" s="217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2"/>
      <c r="C103" s="17"/>
      <c r="D103" s="1"/>
      <c r="E103" s="241" t="s">
        <v>32</v>
      </c>
      <c r="F103" s="242">
        <f>SUM(I98,J99,K101,L103,M104,N105,O108,P109,Q110)</f>
        <v>15990.5</v>
      </c>
      <c r="G103" s="3"/>
      <c r="H103" s="1"/>
      <c r="I103" s="8"/>
      <c r="J103" s="8"/>
      <c r="K103" s="18"/>
      <c r="L103" s="180">
        <f>SUM(L7:L95)</f>
        <v>3248</v>
      </c>
      <c r="M103" s="243" t="s">
        <v>33</v>
      </c>
      <c r="N103" s="244"/>
      <c r="O103" s="237"/>
      <c r="P103" s="237"/>
      <c r="Q103" s="217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2"/>
      <c r="C104" s="17"/>
      <c r="D104" s="1"/>
      <c r="E104" s="3"/>
      <c r="F104" s="3"/>
      <c r="G104" s="3"/>
      <c r="H104" s="1"/>
      <c r="I104" s="8"/>
      <c r="J104" s="8"/>
      <c r="K104" s="1"/>
      <c r="L104" s="180"/>
      <c r="M104" s="180">
        <f>SUM(M7:M95)</f>
        <v>3970</v>
      </c>
      <c r="N104" s="245" t="s">
        <v>34</v>
      </c>
      <c r="O104" s="237"/>
      <c r="P104" s="237"/>
      <c r="Q104" s="217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2"/>
      <c r="C105" s="17"/>
      <c r="D105" s="1"/>
      <c r="E105" s="3"/>
      <c r="F105" s="3"/>
      <c r="G105" s="3"/>
      <c r="H105" s="1"/>
      <c r="I105" s="8"/>
      <c r="J105" s="8"/>
      <c r="K105" s="1"/>
      <c r="L105" s="1"/>
      <c r="M105" s="180">
        <f>SUM(M104*2%)</f>
        <v>79.4</v>
      </c>
      <c r="N105" s="180">
        <f>SUM(N7:N95)</f>
        <v>2038</v>
      </c>
      <c r="O105" s="237"/>
      <c r="P105" s="237"/>
      <c r="Q105" s="217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2"/>
      <c r="C106" s="17"/>
      <c r="D106" s="1"/>
      <c r="E106" s="246" t="s">
        <v>35</v>
      </c>
      <c r="F106" s="247">
        <f>SUM(I7,L9,M10,M11,I13,L14,I16,K18,M20,M21,N22,I30,I31,I32,M36,L37,I50,L51,I60,I67)</f>
        <v>5621</v>
      </c>
      <c r="G106" s="276">
        <f>SUM(M21,N22,I31,L51)</f>
        <v>832</v>
      </c>
      <c r="H106" s="1"/>
      <c r="I106" s="8"/>
      <c r="J106" s="8"/>
      <c r="K106" s="1"/>
      <c r="L106" s="1"/>
      <c r="M106" s="8"/>
      <c r="N106" s="180">
        <f>SUM(N105*2%)</f>
        <v>40.76</v>
      </c>
      <c r="O106" s="237"/>
      <c r="P106" s="237"/>
      <c r="Q106" s="217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2"/>
      <c r="C107" s="17"/>
      <c r="D107" s="1"/>
      <c r="E107" s="249" t="s">
        <v>36</v>
      </c>
      <c r="F107" s="294">
        <f>SUM(M8,K15,K47,M48,J56,I69)</f>
        <v>1411.5</v>
      </c>
      <c r="G107" s="295"/>
      <c r="H107" s="1"/>
      <c r="I107" s="8"/>
      <c r="J107" s="8"/>
      <c r="K107" s="1"/>
      <c r="L107" s="1"/>
      <c r="M107" s="8"/>
      <c r="N107" s="18"/>
      <c r="O107" s="251" t="s">
        <v>37</v>
      </c>
      <c r="P107" s="237"/>
      <c r="Q107" s="217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2"/>
      <c r="C108" s="17"/>
      <c r="D108" s="1"/>
      <c r="E108" s="252" t="s">
        <v>38</v>
      </c>
      <c r="F108" s="294">
        <f>SUM(M12,N17,K19,J23,J24,I25,N26,J27,I29,J35,K38,K39,Q41,Q42,L46,I52,I53,J56,I57,L59,J61,L62,N64,M65,I66,I68)</f>
        <v>9208</v>
      </c>
      <c r="G108" s="295"/>
      <c r="H108" s="1"/>
      <c r="I108" s="8"/>
      <c r="J108" s="8"/>
      <c r="K108" s="1"/>
      <c r="L108" s="1"/>
      <c r="M108" s="8"/>
      <c r="N108" s="18"/>
      <c r="O108" s="180">
        <f>SUM(O7:O95)</f>
        <v>0</v>
      </c>
      <c r="P108" s="253" t="s">
        <v>39</v>
      </c>
      <c r="Q108" s="217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36"/>
      <c r="C109" s="17"/>
      <c r="D109" s="1"/>
      <c r="E109" s="3"/>
      <c r="F109" s="3"/>
      <c r="G109" s="3"/>
      <c r="H109" s="1"/>
      <c r="I109" s="8"/>
      <c r="J109" s="8"/>
      <c r="K109" s="1"/>
      <c r="L109" s="1"/>
      <c r="M109" s="8"/>
      <c r="N109" s="1"/>
      <c r="O109" s="180">
        <f>SUM(O108*2%)</f>
        <v>0</v>
      </c>
      <c r="P109" s="180">
        <f>SUM(P7:P95)</f>
        <v>0</v>
      </c>
      <c r="Q109" s="252" t="s">
        <v>38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36"/>
      <c r="C110" s="17"/>
      <c r="D110" s="1"/>
      <c r="E110" s="3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0">
        <f>SUM(P109*2%)</f>
        <v>0</v>
      </c>
      <c r="Q110" s="254">
        <f>SUM(Q7:Q95)</f>
        <v>441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36"/>
      <c r="C111" s="17"/>
      <c r="D111" s="1"/>
      <c r="E111" s="3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0">
        <f>SUM(Q110*2%)</f>
        <v>8.82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36"/>
      <c r="C112" s="17"/>
      <c r="D112" s="1"/>
      <c r="E112" s="3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55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36"/>
      <c r="C113" s="17"/>
      <c r="D113" s="1"/>
      <c r="E113" s="3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56"/>
      <c r="Q113" s="255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36"/>
      <c r="C114" s="17"/>
      <c r="D114" s="1"/>
      <c r="E114" s="3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56"/>
      <c r="Q114" s="255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36"/>
      <c r="C115" s="17"/>
      <c r="D115" s="1"/>
      <c r="E115" s="3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55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36"/>
      <c r="C116" s="17"/>
      <c r="D116" s="1"/>
      <c r="E116" s="3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55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36"/>
      <c r="C117" s="17"/>
      <c r="D117" s="1"/>
      <c r="E117" s="3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55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36"/>
      <c r="C118" s="17"/>
      <c r="D118" s="1"/>
      <c r="E118" s="3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55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36"/>
      <c r="C119" s="17"/>
      <c r="D119" s="1"/>
      <c r="E119" s="3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55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36"/>
      <c r="C120" s="17"/>
      <c r="D120" s="1"/>
      <c r="E120" s="3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55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36"/>
      <c r="C121" s="17"/>
      <c r="D121" s="1"/>
      <c r="E121" s="3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55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36"/>
      <c r="C122" s="17"/>
      <c r="D122" s="1"/>
      <c r="E122" s="3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55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36"/>
      <c r="C123" s="17"/>
      <c r="D123" s="1"/>
      <c r="E123" s="3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55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36"/>
      <c r="C124" s="17"/>
      <c r="D124" s="1"/>
      <c r="E124" s="3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55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36"/>
      <c r="C125" s="17"/>
      <c r="D125" s="1"/>
      <c r="E125" s="3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55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36"/>
      <c r="C126" s="17"/>
      <c r="D126" s="1"/>
      <c r="E126" s="3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55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36"/>
      <c r="C127" s="17"/>
      <c r="D127" s="1"/>
      <c r="E127" s="3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55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36"/>
      <c r="C128" s="17"/>
      <c r="D128" s="1"/>
      <c r="E128" s="3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55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36"/>
      <c r="C129" s="17"/>
      <c r="D129" s="1"/>
      <c r="E129" s="3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55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36"/>
      <c r="C130" s="17"/>
      <c r="D130" s="1"/>
      <c r="E130" s="3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55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36"/>
      <c r="C131" s="17"/>
      <c r="D131" s="1"/>
      <c r="E131" s="3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55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36"/>
      <c r="C132" s="17"/>
      <c r="D132" s="1"/>
      <c r="E132" s="3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55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36"/>
      <c r="C133" s="17"/>
      <c r="D133" s="1"/>
      <c r="E133" s="3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55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36"/>
      <c r="C134" s="17"/>
      <c r="D134" s="1"/>
      <c r="E134" s="3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55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36"/>
      <c r="C135" s="17"/>
      <c r="D135" s="1"/>
      <c r="E135" s="3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55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36"/>
      <c r="C136" s="17"/>
      <c r="D136" s="1"/>
      <c r="E136" s="3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55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36"/>
      <c r="C137" s="17"/>
      <c r="D137" s="1"/>
      <c r="E137" s="3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55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36"/>
      <c r="C138" s="17"/>
      <c r="D138" s="1"/>
      <c r="E138" s="3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55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36"/>
      <c r="C139" s="17"/>
      <c r="D139" s="1"/>
      <c r="E139" s="3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55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36"/>
      <c r="C140" s="17"/>
      <c r="D140" s="1"/>
      <c r="E140" s="3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55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36"/>
      <c r="C141" s="17"/>
      <c r="D141" s="1"/>
      <c r="E141" s="3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55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36"/>
      <c r="C142" s="17"/>
      <c r="D142" s="1"/>
      <c r="E142" s="3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55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36"/>
      <c r="C143" s="17"/>
      <c r="D143" s="1"/>
      <c r="E143" s="3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55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36"/>
      <c r="C144" s="17"/>
      <c r="D144" s="1"/>
      <c r="E144" s="3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55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36"/>
      <c r="C145" s="17"/>
      <c r="D145" s="1"/>
      <c r="E145" s="3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55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36"/>
      <c r="C146" s="17"/>
      <c r="D146" s="1"/>
      <c r="E146" s="3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55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36"/>
      <c r="C147" s="17"/>
      <c r="D147" s="1"/>
      <c r="E147" s="3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55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36"/>
      <c r="C148" s="17"/>
      <c r="D148" s="1"/>
      <c r="E148" s="3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55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36"/>
      <c r="C149" s="17"/>
      <c r="D149" s="1"/>
      <c r="E149" s="3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55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36"/>
      <c r="C150" s="17"/>
      <c r="D150" s="1"/>
      <c r="E150" s="3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55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36"/>
      <c r="C151" s="17"/>
      <c r="D151" s="1"/>
      <c r="E151" s="3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55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36"/>
      <c r="C152" s="17"/>
      <c r="D152" s="1"/>
      <c r="E152" s="3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55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36"/>
      <c r="C153" s="17"/>
      <c r="D153" s="1"/>
      <c r="E153" s="3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55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36"/>
      <c r="C154" s="17"/>
      <c r="D154" s="1"/>
      <c r="E154" s="3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55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36"/>
      <c r="C155" s="17"/>
      <c r="D155" s="1"/>
      <c r="E155" s="3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55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36"/>
      <c r="C156" s="17"/>
      <c r="D156" s="1"/>
      <c r="E156" s="3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55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36"/>
      <c r="C157" s="17"/>
      <c r="D157" s="1"/>
      <c r="E157" s="3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55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36"/>
      <c r="C158" s="17"/>
      <c r="D158" s="1"/>
      <c r="E158" s="3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55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36"/>
      <c r="C159" s="17"/>
      <c r="D159" s="1"/>
      <c r="E159" s="3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55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36"/>
      <c r="C160" s="17"/>
      <c r="D160" s="1"/>
      <c r="E160" s="3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55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36"/>
      <c r="C161" s="17"/>
      <c r="D161" s="1"/>
      <c r="E161" s="3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55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36"/>
      <c r="C162" s="17"/>
      <c r="D162" s="1"/>
      <c r="E162" s="3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55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36"/>
      <c r="C163" s="17"/>
      <c r="D163" s="1"/>
      <c r="E163" s="3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55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36"/>
      <c r="C164" s="17"/>
      <c r="D164" s="1"/>
      <c r="E164" s="3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55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36"/>
      <c r="C165" s="17"/>
      <c r="D165" s="1"/>
      <c r="E165" s="3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55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36"/>
      <c r="C166" s="17"/>
      <c r="D166" s="1"/>
      <c r="E166" s="3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55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36"/>
      <c r="C167" s="17"/>
      <c r="D167" s="1"/>
      <c r="E167" s="3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55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36"/>
      <c r="C168" s="17"/>
      <c r="D168" s="1"/>
      <c r="E168" s="3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55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36"/>
      <c r="C169" s="17"/>
      <c r="D169" s="1"/>
      <c r="E169" s="3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55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36"/>
      <c r="C170" s="17"/>
      <c r="D170" s="1"/>
      <c r="E170" s="3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55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36"/>
      <c r="C171" s="17"/>
      <c r="D171" s="1"/>
      <c r="E171" s="3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55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36"/>
      <c r="C172" s="17"/>
      <c r="D172" s="1"/>
      <c r="E172" s="3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55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36"/>
      <c r="C173" s="17"/>
      <c r="D173" s="1"/>
      <c r="E173" s="3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55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36"/>
      <c r="C174" s="17"/>
      <c r="D174" s="1"/>
      <c r="E174" s="3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55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36"/>
      <c r="C175" s="17"/>
      <c r="D175" s="1"/>
      <c r="E175" s="3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55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36"/>
      <c r="C176" s="17"/>
      <c r="D176" s="1"/>
      <c r="E176" s="3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55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36"/>
      <c r="C177" s="17"/>
      <c r="D177" s="1"/>
      <c r="E177" s="3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55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36"/>
      <c r="C178" s="17"/>
      <c r="D178" s="1"/>
      <c r="E178" s="3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55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36"/>
      <c r="C179" s="17"/>
      <c r="D179" s="1"/>
      <c r="E179" s="3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55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36"/>
      <c r="C180" s="17"/>
      <c r="D180" s="1"/>
      <c r="E180" s="3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55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36"/>
      <c r="C181" s="17"/>
      <c r="D181" s="1"/>
      <c r="E181" s="3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55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36"/>
      <c r="C182" s="17"/>
      <c r="D182" s="1"/>
      <c r="E182" s="3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55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36"/>
      <c r="C183" s="17"/>
      <c r="D183" s="1"/>
      <c r="E183" s="3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55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36"/>
      <c r="C184" s="17"/>
      <c r="D184" s="1"/>
      <c r="E184" s="3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55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36"/>
      <c r="C185" s="17"/>
      <c r="D185" s="1"/>
      <c r="E185" s="3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55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36"/>
      <c r="C186" s="17"/>
      <c r="D186" s="1"/>
      <c r="E186" s="3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55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36"/>
      <c r="C187" s="17"/>
      <c r="D187" s="1"/>
      <c r="E187" s="3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55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36"/>
      <c r="C188" s="17"/>
      <c r="D188" s="1"/>
      <c r="E188" s="3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55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36"/>
      <c r="C189" s="17"/>
      <c r="D189" s="1"/>
      <c r="E189" s="3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55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36"/>
      <c r="C190" s="17"/>
      <c r="D190" s="1"/>
      <c r="E190" s="3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55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36"/>
      <c r="C191" s="17"/>
      <c r="D191" s="1"/>
      <c r="E191" s="3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55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36"/>
      <c r="C192" s="17"/>
      <c r="D192" s="1"/>
      <c r="E192" s="3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55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36"/>
      <c r="C193" s="17"/>
      <c r="D193" s="1"/>
      <c r="E193" s="3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55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36"/>
      <c r="C194" s="17"/>
      <c r="D194" s="1"/>
      <c r="E194" s="3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55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36"/>
      <c r="C195" s="17"/>
      <c r="D195" s="1"/>
      <c r="E195" s="3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55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36"/>
      <c r="C196" s="17"/>
      <c r="D196" s="1"/>
      <c r="E196" s="3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55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36"/>
      <c r="C197" s="17"/>
      <c r="D197" s="1"/>
      <c r="E197" s="3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55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36"/>
      <c r="C198" s="17"/>
      <c r="D198" s="1"/>
      <c r="E198" s="3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55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36"/>
      <c r="C199" s="17"/>
      <c r="D199" s="1"/>
      <c r="E199" s="3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55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36"/>
      <c r="C200" s="17"/>
      <c r="D200" s="1"/>
      <c r="E200" s="3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55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36"/>
      <c r="C201" s="17"/>
      <c r="D201" s="1"/>
      <c r="E201" s="3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55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36"/>
      <c r="C202" s="17"/>
      <c r="D202" s="1"/>
      <c r="E202" s="3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55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36"/>
      <c r="C203" s="17"/>
      <c r="D203" s="1"/>
      <c r="E203" s="3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55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36"/>
      <c r="C204" s="17"/>
      <c r="D204" s="1"/>
      <c r="E204" s="3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55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36"/>
      <c r="C205" s="17"/>
      <c r="D205" s="1"/>
      <c r="E205" s="3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55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36"/>
      <c r="C206" s="17"/>
      <c r="D206" s="1"/>
      <c r="E206" s="3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55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36"/>
      <c r="C207" s="17"/>
      <c r="D207" s="1"/>
      <c r="E207" s="3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55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36"/>
      <c r="C208" s="17"/>
      <c r="D208" s="1"/>
      <c r="E208" s="3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55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36"/>
      <c r="C209" s="17"/>
      <c r="D209" s="1"/>
      <c r="E209" s="3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55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36"/>
      <c r="C210" s="17"/>
      <c r="D210" s="1"/>
      <c r="E210" s="3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55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36"/>
      <c r="C211" s="17"/>
      <c r="D211" s="1"/>
      <c r="E211" s="3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55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36"/>
      <c r="C212" s="17"/>
      <c r="D212" s="1"/>
      <c r="E212" s="3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55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36"/>
      <c r="C213" s="17"/>
      <c r="D213" s="1"/>
      <c r="E213" s="3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55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36"/>
      <c r="C214" s="17"/>
      <c r="D214" s="1"/>
      <c r="E214" s="3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55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36"/>
      <c r="C215" s="17"/>
      <c r="D215" s="1"/>
      <c r="E215" s="3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55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36"/>
      <c r="C216" s="17"/>
      <c r="D216" s="1"/>
      <c r="E216" s="3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55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36"/>
      <c r="C217" s="17"/>
      <c r="D217" s="1"/>
      <c r="E217" s="3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55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36"/>
      <c r="C218" s="17"/>
      <c r="D218" s="1"/>
      <c r="E218" s="3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55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36"/>
      <c r="C219" s="17"/>
      <c r="D219" s="1"/>
      <c r="E219" s="3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55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36"/>
      <c r="C220" s="17"/>
      <c r="D220" s="1"/>
      <c r="E220" s="3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55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36"/>
      <c r="C221" s="17"/>
      <c r="D221" s="1"/>
      <c r="E221" s="3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55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36"/>
      <c r="C222" s="17"/>
      <c r="D222" s="1"/>
      <c r="E222" s="3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55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36"/>
      <c r="C223" s="17"/>
      <c r="D223" s="1"/>
      <c r="E223" s="3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55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36"/>
      <c r="C224" s="17"/>
      <c r="D224" s="1"/>
      <c r="E224" s="3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55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36"/>
      <c r="C225" s="17"/>
      <c r="D225" s="1"/>
      <c r="E225" s="3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55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36"/>
      <c r="C226" s="17"/>
      <c r="D226" s="1"/>
      <c r="E226" s="3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55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36"/>
      <c r="C227" s="17"/>
      <c r="D227" s="1"/>
      <c r="E227" s="3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55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36"/>
      <c r="C228" s="17"/>
      <c r="D228" s="1"/>
      <c r="E228" s="3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55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257"/>
      <c r="C229" s="257"/>
      <c r="D229" s="1"/>
      <c r="E229" s="3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55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257"/>
      <c r="C230" s="257"/>
      <c r="D230" s="1"/>
      <c r="E230" s="3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55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257"/>
      <c r="C231" s="257"/>
      <c r="D231" s="1"/>
      <c r="E231" s="3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55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257"/>
      <c r="C232" s="257"/>
      <c r="D232" s="1"/>
      <c r="E232" s="3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55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257"/>
      <c r="C233" s="257"/>
      <c r="D233" s="1"/>
      <c r="E233" s="3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55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257"/>
      <c r="C234" s="257"/>
      <c r="D234" s="1"/>
      <c r="E234" s="3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55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257"/>
      <c r="C235" s="257"/>
      <c r="D235" s="1"/>
      <c r="E235" s="3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55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257"/>
      <c r="C236" s="257"/>
      <c r="D236" s="1"/>
      <c r="E236" s="3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55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257"/>
      <c r="C237" s="257"/>
      <c r="D237" s="1"/>
      <c r="E237" s="3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55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257"/>
      <c r="C238" s="257"/>
      <c r="D238" s="1"/>
      <c r="E238" s="3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55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257"/>
      <c r="C239" s="257"/>
      <c r="D239" s="1"/>
      <c r="E239" s="3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55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257"/>
      <c r="C240" s="257"/>
      <c r="D240" s="1"/>
      <c r="E240" s="3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55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257"/>
      <c r="C241" s="257"/>
      <c r="D241" s="1"/>
      <c r="E241" s="3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55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257"/>
      <c r="C242" s="257"/>
      <c r="D242" s="1"/>
      <c r="E242" s="3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55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257"/>
      <c r="C243" s="257"/>
      <c r="D243" s="1"/>
      <c r="E243" s="3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55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257"/>
      <c r="C244" s="257"/>
      <c r="D244" s="1"/>
      <c r="E244" s="3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55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257"/>
      <c r="C245" s="257"/>
      <c r="D245" s="1"/>
      <c r="E245" s="3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55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257"/>
      <c r="C246" s="257"/>
      <c r="D246" s="1"/>
      <c r="E246" s="3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55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257"/>
      <c r="C247" s="257"/>
      <c r="D247" s="1"/>
      <c r="E247" s="3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55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257"/>
      <c r="C248" s="257"/>
      <c r="D248" s="1"/>
      <c r="E248" s="3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55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257"/>
      <c r="C249" s="257"/>
      <c r="D249" s="1"/>
      <c r="E249" s="3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55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257"/>
      <c r="C250" s="257"/>
      <c r="D250" s="1"/>
      <c r="E250" s="3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55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257"/>
      <c r="C251" s="257"/>
      <c r="D251" s="1"/>
      <c r="E251" s="3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55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257"/>
      <c r="C252" s="257"/>
      <c r="D252" s="1"/>
      <c r="E252" s="3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55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257"/>
      <c r="C253" s="257"/>
      <c r="D253" s="1"/>
      <c r="E253" s="3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55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257"/>
      <c r="C254" s="257"/>
      <c r="D254" s="1"/>
      <c r="E254" s="3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55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257"/>
      <c r="C255" s="257"/>
      <c r="D255" s="1"/>
      <c r="E255" s="3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55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257"/>
      <c r="C256" s="257"/>
      <c r="D256" s="1"/>
      <c r="E256" s="3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55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257"/>
      <c r="C257" s="257"/>
      <c r="D257" s="1"/>
      <c r="E257" s="3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55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257"/>
      <c r="C258" s="257"/>
      <c r="D258" s="1"/>
      <c r="E258" s="3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55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257"/>
      <c r="C259" s="257"/>
      <c r="D259" s="1"/>
      <c r="E259" s="3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55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257"/>
      <c r="C260" s="257"/>
      <c r="D260" s="1"/>
      <c r="E260" s="3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55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257"/>
      <c r="C261" s="257"/>
      <c r="D261" s="1"/>
      <c r="E261" s="3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55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257"/>
      <c r="C262" s="257"/>
      <c r="D262" s="1"/>
      <c r="E262" s="3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55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257"/>
      <c r="C263" s="257"/>
      <c r="D263" s="1"/>
      <c r="E263" s="3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55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257"/>
      <c r="C264" s="257"/>
      <c r="D264" s="1"/>
      <c r="E264" s="3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55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257"/>
      <c r="C265" s="257"/>
      <c r="D265" s="1"/>
      <c r="E265" s="3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55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257"/>
      <c r="C266" s="257"/>
      <c r="D266" s="1"/>
      <c r="E266" s="3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55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257"/>
      <c r="C267" s="257"/>
      <c r="D267" s="1"/>
      <c r="E267" s="3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55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257"/>
      <c r="C268" s="257"/>
      <c r="D268" s="1"/>
      <c r="E268" s="3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55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257"/>
      <c r="C269" s="257"/>
      <c r="D269" s="1"/>
      <c r="E269" s="3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55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257"/>
      <c r="C270" s="257"/>
      <c r="D270" s="1"/>
      <c r="E270" s="3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55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257"/>
      <c r="C271" s="257"/>
      <c r="D271" s="1"/>
      <c r="E271" s="3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55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257"/>
      <c r="C272" s="257"/>
      <c r="D272" s="1"/>
      <c r="E272" s="3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55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257"/>
      <c r="C273" s="257"/>
      <c r="D273" s="1"/>
      <c r="E273" s="3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55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257"/>
      <c r="C274" s="257"/>
      <c r="D274" s="1"/>
      <c r="E274" s="3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55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257"/>
      <c r="C275" s="257"/>
      <c r="D275" s="1"/>
      <c r="E275" s="3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55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257"/>
      <c r="C276" s="257"/>
      <c r="D276" s="1"/>
      <c r="E276" s="3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55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257"/>
      <c r="C277" s="257"/>
      <c r="D277" s="1"/>
      <c r="E277" s="3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55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257"/>
      <c r="C278" s="257"/>
      <c r="D278" s="1"/>
      <c r="E278" s="3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55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257"/>
      <c r="C279" s="257"/>
      <c r="D279" s="1"/>
      <c r="E279" s="3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55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257"/>
      <c r="C280" s="257"/>
      <c r="D280" s="1"/>
      <c r="E280" s="3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55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257"/>
      <c r="C281" s="257"/>
      <c r="D281" s="1"/>
      <c r="E281" s="3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55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257"/>
      <c r="C282" s="257"/>
      <c r="D282" s="1"/>
      <c r="E282" s="3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55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257"/>
      <c r="C283" s="257"/>
      <c r="D283" s="1"/>
      <c r="E283" s="3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55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257"/>
      <c r="C284" s="257"/>
      <c r="D284" s="1"/>
      <c r="E284" s="3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55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257"/>
      <c r="C285" s="257"/>
      <c r="D285" s="1"/>
      <c r="E285" s="3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55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257"/>
      <c r="C286" s="257"/>
      <c r="D286" s="1"/>
      <c r="E286" s="3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55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257"/>
      <c r="C287" s="257"/>
      <c r="D287" s="1"/>
      <c r="E287" s="3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55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257"/>
      <c r="C288" s="257"/>
      <c r="D288" s="1"/>
      <c r="E288" s="3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55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257"/>
      <c r="C289" s="257"/>
      <c r="D289" s="1"/>
      <c r="E289" s="3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55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257"/>
      <c r="C290" s="257"/>
      <c r="D290" s="1"/>
      <c r="E290" s="3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55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257"/>
      <c r="C291" s="257"/>
      <c r="D291" s="1"/>
      <c r="E291" s="3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55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257"/>
      <c r="C292" s="257"/>
      <c r="D292" s="1"/>
      <c r="E292" s="3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55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257"/>
      <c r="C293" s="257"/>
      <c r="D293" s="1"/>
      <c r="E293" s="3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55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257"/>
      <c r="C294" s="257"/>
      <c r="D294" s="1"/>
      <c r="E294" s="3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55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257"/>
      <c r="C295" s="257"/>
      <c r="D295" s="1"/>
      <c r="E295" s="3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55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257"/>
      <c r="C296" s="257"/>
      <c r="D296" s="1"/>
      <c r="E296" s="3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55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257"/>
      <c r="C297" s="257"/>
      <c r="D297" s="1"/>
      <c r="E297" s="3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55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257"/>
      <c r="C298" s="257"/>
      <c r="D298" s="1"/>
      <c r="E298" s="3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55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257"/>
      <c r="C299" s="257"/>
      <c r="D299" s="1"/>
      <c r="E299" s="3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55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257"/>
      <c r="C300" s="257"/>
      <c r="D300" s="1"/>
      <c r="E300" s="3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55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257"/>
      <c r="C301" s="257"/>
      <c r="D301" s="1"/>
      <c r="E301" s="3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55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257"/>
      <c r="C302" s="257"/>
      <c r="D302" s="1"/>
      <c r="E302" s="3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55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257"/>
      <c r="C303" s="257"/>
      <c r="D303" s="1"/>
      <c r="E303" s="3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55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257"/>
      <c r="C304" s="257"/>
      <c r="D304" s="1"/>
      <c r="E304" s="3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55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257"/>
      <c r="C305" s="257"/>
      <c r="D305" s="1"/>
      <c r="E305" s="3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55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257"/>
      <c r="C306" s="257"/>
      <c r="D306" s="1"/>
      <c r="E306" s="3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55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257"/>
      <c r="C307" s="257"/>
      <c r="D307" s="1"/>
      <c r="E307" s="3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55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257"/>
      <c r="C308" s="257"/>
      <c r="D308" s="1"/>
      <c r="E308" s="3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55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257"/>
      <c r="C309" s="257"/>
      <c r="D309" s="1"/>
      <c r="E309" s="3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55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257"/>
      <c r="C310" s="257"/>
      <c r="D310" s="1"/>
      <c r="E310" s="3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55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257"/>
      <c r="C311" s="257"/>
      <c r="D311" s="1"/>
      <c r="E311" s="3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55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257"/>
      <c r="C312" s="257"/>
      <c r="D312" s="1"/>
      <c r="E312" s="3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55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257"/>
      <c r="C313" s="257"/>
      <c r="D313" s="1"/>
      <c r="E313" s="3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55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257"/>
      <c r="C314" s="257"/>
      <c r="D314" s="1"/>
      <c r="E314" s="3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55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257"/>
      <c r="C315" s="257"/>
      <c r="D315" s="1"/>
      <c r="E315" s="3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55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257"/>
      <c r="C316" s="257"/>
      <c r="D316" s="1"/>
      <c r="E316" s="3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55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257"/>
      <c r="C317" s="257"/>
      <c r="D317" s="1"/>
      <c r="E317" s="3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55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257"/>
      <c r="C318" s="257"/>
      <c r="D318" s="1"/>
      <c r="E318" s="3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55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257"/>
      <c r="C319" s="257"/>
      <c r="D319" s="1"/>
      <c r="E319" s="3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55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257"/>
      <c r="C320" s="257"/>
      <c r="D320" s="1"/>
      <c r="E320" s="3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55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257"/>
      <c r="C321" s="257"/>
      <c r="D321" s="1"/>
      <c r="E321" s="3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55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257"/>
      <c r="C322" s="257"/>
      <c r="D322" s="1"/>
      <c r="E322" s="3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55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257"/>
      <c r="C323" s="257"/>
      <c r="D323" s="1"/>
      <c r="E323" s="3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55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257"/>
      <c r="C324" s="257"/>
      <c r="D324" s="1"/>
      <c r="E324" s="3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55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257"/>
      <c r="C325" s="257"/>
      <c r="D325" s="1"/>
      <c r="E325" s="3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55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257"/>
      <c r="C326" s="257"/>
      <c r="D326" s="1"/>
      <c r="E326" s="3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55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257"/>
      <c r="C327" s="257"/>
      <c r="D327" s="1"/>
      <c r="E327" s="3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55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257"/>
      <c r="C328" s="257"/>
      <c r="D328" s="1"/>
      <c r="E328" s="3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55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257"/>
      <c r="C329" s="257"/>
      <c r="D329" s="1"/>
      <c r="E329" s="3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55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257"/>
      <c r="C330" s="257"/>
      <c r="D330" s="1"/>
      <c r="E330" s="3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55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257"/>
      <c r="C331" s="257"/>
      <c r="D331" s="1"/>
      <c r="E331" s="3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55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257"/>
      <c r="C332" s="257"/>
      <c r="D332" s="1"/>
      <c r="E332" s="3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55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257"/>
      <c r="C333" s="257"/>
      <c r="D333" s="1"/>
      <c r="E333" s="3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55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257"/>
      <c r="C334" s="257"/>
      <c r="D334" s="1"/>
      <c r="E334" s="3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55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257"/>
      <c r="C335" s="257"/>
      <c r="D335" s="1"/>
      <c r="E335" s="3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55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257"/>
      <c r="C336" s="257"/>
      <c r="D336" s="1"/>
      <c r="E336" s="3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55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257"/>
      <c r="C337" s="257"/>
      <c r="D337" s="1"/>
      <c r="E337" s="3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55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257"/>
      <c r="C338" s="257"/>
      <c r="D338" s="1"/>
      <c r="E338" s="3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55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257"/>
      <c r="C339" s="257"/>
      <c r="D339" s="1"/>
      <c r="E339" s="3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55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257"/>
      <c r="C340" s="257"/>
      <c r="D340" s="1"/>
      <c r="E340" s="3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55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257"/>
      <c r="C341" s="257"/>
      <c r="D341" s="1"/>
      <c r="E341" s="3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55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257"/>
      <c r="C342" s="257"/>
      <c r="D342" s="1"/>
      <c r="E342" s="3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55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257"/>
      <c r="C343" s="257"/>
      <c r="D343" s="1"/>
      <c r="E343" s="3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55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257"/>
      <c r="C344" s="257"/>
      <c r="D344" s="1"/>
      <c r="E344" s="3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55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257"/>
      <c r="C345" s="257"/>
      <c r="D345" s="1"/>
      <c r="E345" s="3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55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257"/>
      <c r="C346" s="257"/>
      <c r="D346" s="1"/>
      <c r="E346" s="3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55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257"/>
      <c r="C347" s="257"/>
      <c r="D347" s="1"/>
      <c r="E347" s="3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55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257"/>
      <c r="C348" s="257"/>
      <c r="D348" s="1"/>
      <c r="E348" s="3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55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257"/>
      <c r="C349" s="257"/>
      <c r="D349" s="1"/>
      <c r="E349" s="3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55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257"/>
      <c r="C350" s="257"/>
      <c r="D350" s="1"/>
      <c r="E350" s="3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55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257"/>
      <c r="C351" s="257"/>
      <c r="D351" s="1"/>
      <c r="E351" s="3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55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257"/>
      <c r="C352" s="257"/>
      <c r="D352" s="1"/>
      <c r="E352" s="3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55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257"/>
      <c r="C353" s="257"/>
      <c r="D353" s="1"/>
      <c r="E353" s="3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55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257"/>
      <c r="C354" s="257"/>
      <c r="D354" s="1"/>
      <c r="E354" s="3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55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257"/>
      <c r="C355" s="257"/>
      <c r="D355" s="1"/>
      <c r="E355" s="3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55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257"/>
      <c r="C356" s="257"/>
      <c r="D356" s="1"/>
      <c r="E356" s="3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55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257"/>
      <c r="C357" s="257"/>
      <c r="D357" s="1"/>
      <c r="E357" s="3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55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257"/>
      <c r="C358" s="257"/>
      <c r="D358" s="1"/>
      <c r="E358" s="3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55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257"/>
      <c r="C359" s="257"/>
      <c r="D359" s="1"/>
      <c r="E359" s="3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55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257"/>
      <c r="C360" s="257"/>
      <c r="D360" s="1"/>
      <c r="E360" s="3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55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257"/>
      <c r="C361" s="257"/>
      <c r="D361" s="1"/>
      <c r="E361" s="3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55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257"/>
      <c r="C362" s="257"/>
      <c r="D362" s="1"/>
      <c r="E362" s="3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55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257"/>
      <c r="C363" s="257"/>
      <c r="D363" s="1"/>
      <c r="E363" s="3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55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257"/>
      <c r="C364" s="257"/>
      <c r="D364" s="1"/>
      <c r="E364" s="3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55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257"/>
      <c r="C365" s="257"/>
      <c r="D365" s="1"/>
      <c r="E365" s="3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55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257"/>
      <c r="C366" s="257"/>
      <c r="D366" s="1"/>
      <c r="E366" s="3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55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257"/>
      <c r="C367" s="257"/>
      <c r="D367" s="1"/>
      <c r="E367" s="3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55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257"/>
      <c r="C368" s="257"/>
      <c r="D368" s="1"/>
      <c r="E368" s="3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55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257"/>
      <c r="C369" s="257"/>
      <c r="D369" s="1"/>
      <c r="E369" s="3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55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257"/>
      <c r="C370" s="257"/>
      <c r="D370" s="1"/>
      <c r="E370" s="3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55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257"/>
      <c r="C371" s="257"/>
      <c r="D371" s="1"/>
      <c r="E371" s="3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55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257"/>
      <c r="C372" s="257"/>
      <c r="D372" s="1"/>
      <c r="E372" s="3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55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257"/>
      <c r="C373" s="257"/>
      <c r="D373" s="1"/>
      <c r="E373" s="3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55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257"/>
      <c r="C374" s="257"/>
      <c r="D374" s="1"/>
      <c r="E374" s="3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55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257"/>
      <c r="C375" s="257"/>
      <c r="D375" s="1"/>
      <c r="E375" s="3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55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257"/>
      <c r="C376" s="257"/>
      <c r="D376" s="1"/>
      <c r="E376" s="3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55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257"/>
      <c r="C377" s="257"/>
      <c r="D377" s="1"/>
      <c r="E377" s="3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55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257"/>
      <c r="C378" s="257"/>
      <c r="D378" s="1"/>
      <c r="E378" s="3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55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257"/>
      <c r="C379" s="257"/>
      <c r="D379" s="1"/>
      <c r="E379" s="3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55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257"/>
      <c r="C380" s="257"/>
      <c r="D380" s="1"/>
      <c r="E380" s="3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55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257"/>
      <c r="C381" s="257"/>
      <c r="D381" s="1"/>
      <c r="E381" s="3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55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257"/>
      <c r="C382" s="257"/>
      <c r="D382" s="1"/>
      <c r="E382" s="3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55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257"/>
      <c r="C383" s="257"/>
      <c r="D383" s="1"/>
      <c r="E383" s="3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55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257"/>
      <c r="C384" s="257"/>
      <c r="D384" s="1"/>
      <c r="E384" s="3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55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257"/>
      <c r="C385" s="257"/>
      <c r="D385" s="1"/>
      <c r="E385" s="3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55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257"/>
      <c r="C386" s="257"/>
      <c r="D386" s="1"/>
      <c r="E386" s="3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55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257"/>
      <c r="C387" s="257"/>
      <c r="D387" s="1"/>
      <c r="E387" s="3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55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257"/>
      <c r="C388" s="257"/>
      <c r="D388" s="1"/>
      <c r="E388" s="3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55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257"/>
      <c r="C389" s="257"/>
      <c r="D389" s="1"/>
      <c r="E389" s="3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55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257"/>
      <c r="C390" s="257"/>
      <c r="D390" s="1"/>
      <c r="E390" s="3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55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257"/>
      <c r="C391" s="257"/>
      <c r="D391" s="1"/>
      <c r="E391" s="3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55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257"/>
      <c r="C392" s="257"/>
      <c r="D392" s="1"/>
      <c r="E392" s="3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55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257"/>
      <c r="C393" s="257"/>
      <c r="D393" s="1"/>
      <c r="E393" s="3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55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257"/>
      <c r="C394" s="257"/>
      <c r="D394" s="1"/>
      <c r="E394" s="3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55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257"/>
      <c r="C395" s="257"/>
      <c r="D395" s="1"/>
      <c r="E395" s="3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55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257"/>
      <c r="C396" s="257"/>
      <c r="D396" s="1"/>
      <c r="E396" s="3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55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257"/>
      <c r="C397" s="257"/>
      <c r="D397" s="1"/>
      <c r="E397" s="3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55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257"/>
      <c r="C398" s="257"/>
      <c r="D398" s="1"/>
      <c r="E398" s="3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55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257"/>
      <c r="C399" s="257"/>
      <c r="D399" s="1"/>
      <c r="E399" s="3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55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257"/>
      <c r="C400" s="257"/>
      <c r="D400" s="1"/>
      <c r="E400" s="3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55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257"/>
      <c r="C401" s="257"/>
      <c r="D401" s="1"/>
      <c r="E401" s="3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55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257"/>
      <c r="C402" s="257"/>
      <c r="D402" s="1"/>
      <c r="E402" s="3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55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257"/>
      <c r="C403" s="257"/>
      <c r="D403" s="1"/>
      <c r="E403" s="3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55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257"/>
      <c r="C404" s="257"/>
      <c r="D404" s="1"/>
      <c r="E404" s="3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55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257"/>
      <c r="C405" s="257"/>
      <c r="D405" s="1"/>
      <c r="E405" s="3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55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257"/>
      <c r="C406" s="257"/>
      <c r="D406" s="1"/>
      <c r="E406" s="3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55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257"/>
      <c r="C407" s="257"/>
      <c r="D407" s="1"/>
      <c r="E407" s="3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55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257"/>
      <c r="C408" s="257"/>
      <c r="D408" s="1"/>
      <c r="E408" s="3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55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257"/>
      <c r="C409" s="257"/>
      <c r="D409" s="1"/>
      <c r="E409" s="3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55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257"/>
      <c r="C410" s="257"/>
      <c r="D410" s="1"/>
      <c r="E410" s="3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55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257"/>
      <c r="C411" s="257"/>
      <c r="D411" s="1"/>
      <c r="E411" s="3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55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257"/>
      <c r="C412" s="257"/>
      <c r="D412" s="1"/>
      <c r="E412" s="3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55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257"/>
      <c r="C413" s="257"/>
      <c r="D413" s="1"/>
      <c r="E413" s="3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55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257"/>
      <c r="C414" s="257"/>
      <c r="D414" s="1"/>
      <c r="E414" s="3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55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257"/>
      <c r="C415" s="257"/>
      <c r="D415" s="1"/>
      <c r="E415" s="3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55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257"/>
      <c r="C416" s="257"/>
      <c r="D416" s="1"/>
      <c r="E416" s="3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55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257"/>
      <c r="C417" s="257"/>
      <c r="D417" s="1"/>
      <c r="E417" s="3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55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257"/>
      <c r="C418" s="257"/>
      <c r="D418" s="1"/>
      <c r="E418" s="3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55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257"/>
      <c r="C419" s="257"/>
      <c r="D419" s="1"/>
      <c r="E419" s="3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55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257"/>
      <c r="C420" s="257"/>
      <c r="D420" s="1"/>
      <c r="E420" s="3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55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257"/>
      <c r="C421" s="257"/>
      <c r="D421" s="1"/>
      <c r="E421" s="3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55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257"/>
      <c r="C422" s="257"/>
      <c r="D422" s="1"/>
      <c r="E422" s="3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55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257"/>
      <c r="C423" s="257"/>
      <c r="D423" s="1"/>
      <c r="E423" s="3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55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257"/>
      <c r="C424" s="257"/>
      <c r="D424" s="1"/>
      <c r="E424" s="3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55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257"/>
      <c r="C425" s="257"/>
      <c r="D425" s="1"/>
      <c r="E425" s="3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55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257"/>
      <c r="C426" s="257"/>
      <c r="D426" s="1"/>
      <c r="E426" s="3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55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257"/>
      <c r="C427" s="257"/>
      <c r="D427" s="1"/>
      <c r="E427" s="3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55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257"/>
      <c r="C428" s="257"/>
      <c r="D428" s="1"/>
      <c r="E428" s="3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55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257"/>
      <c r="C429" s="257"/>
      <c r="D429" s="1"/>
      <c r="E429" s="3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55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257"/>
      <c r="C430" s="257"/>
      <c r="D430" s="1"/>
      <c r="E430" s="3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55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257"/>
      <c r="C431" s="257"/>
      <c r="D431" s="1"/>
      <c r="E431" s="3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55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257"/>
      <c r="C432" s="257"/>
      <c r="D432" s="1"/>
      <c r="E432" s="3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55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257"/>
      <c r="C433" s="257"/>
      <c r="D433" s="1"/>
      <c r="E433" s="3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55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257"/>
      <c r="C434" s="257"/>
      <c r="D434" s="1"/>
      <c r="E434" s="3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55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257"/>
      <c r="C435" s="257"/>
      <c r="D435" s="1"/>
      <c r="E435" s="3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55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257"/>
      <c r="C436" s="257"/>
      <c r="D436" s="1"/>
      <c r="E436" s="3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55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257"/>
      <c r="C437" s="257"/>
      <c r="D437" s="1"/>
      <c r="E437" s="3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55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257"/>
      <c r="C438" s="257"/>
      <c r="D438" s="1"/>
      <c r="E438" s="3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55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257"/>
      <c r="C439" s="257"/>
      <c r="D439" s="1"/>
      <c r="E439" s="3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55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257"/>
      <c r="C440" s="257"/>
      <c r="D440" s="1"/>
      <c r="E440" s="3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55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257"/>
      <c r="C441" s="257"/>
      <c r="D441" s="1"/>
      <c r="E441" s="3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55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257"/>
      <c r="C442" s="257"/>
      <c r="D442" s="1"/>
      <c r="E442" s="3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55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257"/>
      <c r="C443" s="257"/>
      <c r="D443" s="1"/>
      <c r="E443" s="3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55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257"/>
      <c r="C444" s="257"/>
      <c r="D444" s="1"/>
      <c r="E444" s="3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55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257"/>
      <c r="C445" s="257"/>
      <c r="D445" s="1"/>
      <c r="E445" s="3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55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257"/>
      <c r="C446" s="257"/>
      <c r="D446" s="1"/>
      <c r="E446" s="3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55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257"/>
      <c r="C447" s="257"/>
      <c r="D447" s="1"/>
      <c r="E447" s="3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55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257"/>
      <c r="C448" s="257"/>
      <c r="D448" s="1"/>
      <c r="E448" s="3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55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257"/>
      <c r="C449" s="257"/>
      <c r="D449" s="1"/>
      <c r="E449" s="3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55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257"/>
      <c r="C450" s="257"/>
      <c r="D450" s="1"/>
      <c r="E450" s="3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55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257"/>
      <c r="C451" s="257"/>
      <c r="D451" s="1"/>
      <c r="E451" s="3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55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257"/>
      <c r="C452" s="257"/>
      <c r="D452" s="1"/>
      <c r="E452" s="3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55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257"/>
      <c r="C453" s="257"/>
      <c r="D453" s="1"/>
      <c r="E453" s="3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55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257"/>
      <c r="C454" s="257"/>
      <c r="D454" s="1"/>
      <c r="E454" s="3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55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257"/>
      <c r="C455" s="257"/>
      <c r="D455" s="1"/>
      <c r="E455" s="3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55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257"/>
      <c r="C456" s="257"/>
      <c r="D456" s="1"/>
      <c r="E456" s="3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55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257"/>
      <c r="C457" s="257"/>
      <c r="D457" s="1"/>
      <c r="E457" s="3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55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257"/>
      <c r="C458" s="257"/>
      <c r="D458" s="1"/>
      <c r="E458" s="3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55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257"/>
      <c r="C459" s="257"/>
      <c r="D459" s="1"/>
      <c r="E459" s="3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55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257"/>
      <c r="C460" s="257"/>
      <c r="D460" s="1"/>
      <c r="E460" s="3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55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257"/>
      <c r="C461" s="257"/>
      <c r="D461" s="1"/>
      <c r="E461" s="3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55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257"/>
      <c r="C462" s="257"/>
      <c r="D462" s="1"/>
      <c r="E462" s="3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55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257"/>
      <c r="C463" s="257"/>
      <c r="D463" s="1"/>
      <c r="E463" s="3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55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257"/>
      <c r="C464" s="257"/>
      <c r="D464" s="1"/>
      <c r="E464" s="3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55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257"/>
      <c r="C465" s="257"/>
      <c r="D465" s="1"/>
      <c r="E465" s="3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55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257"/>
      <c r="C466" s="257"/>
      <c r="D466" s="1"/>
      <c r="E466" s="3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55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257"/>
      <c r="C467" s="257"/>
      <c r="D467" s="1"/>
      <c r="E467" s="3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55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257"/>
      <c r="C468" s="257"/>
      <c r="D468" s="1"/>
      <c r="E468" s="3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55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257"/>
      <c r="C469" s="257"/>
      <c r="D469" s="1"/>
      <c r="E469" s="3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55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257"/>
      <c r="C470" s="257"/>
      <c r="D470" s="1"/>
      <c r="E470" s="3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55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257"/>
      <c r="C471" s="257"/>
      <c r="D471" s="1"/>
      <c r="E471" s="3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55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257"/>
      <c r="C472" s="257"/>
      <c r="D472" s="1"/>
      <c r="E472" s="3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55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257"/>
      <c r="C473" s="257"/>
      <c r="D473" s="1"/>
      <c r="E473" s="3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55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257"/>
      <c r="C474" s="257"/>
      <c r="D474" s="1"/>
      <c r="E474" s="3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55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257"/>
      <c r="C475" s="257"/>
      <c r="D475" s="1"/>
      <c r="E475" s="3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55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257"/>
      <c r="C476" s="257"/>
      <c r="D476" s="1"/>
      <c r="E476" s="3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55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257"/>
      <c r="C477" s="257"/>
      <c r="D477" s="1"/>
      <c r="E477" s="3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55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257"/>
      <c r="C478" s="257"/>
      <c r="D478" s="1"/>
      <c r="E478" s="3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55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257"/>
      <c r="C479" s="257"/>
      <c r="D479" s="1"/>
      <c r="E479" s="3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55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257"/>
      <c r="C480" s="257"/>
      <c r="D480" s="1"/>
      <c r="E480" s="3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55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257"/>
      <c r="C481" s="257"/>
      <c r="D481" s="1"/>
      <c r="E481" s="3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55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257"/>
      <c r="C482" s="257"/>
      <c r="D482" s="1"/>
      <c r="E482" s="3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55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257"/>
      <c r="C483" s="257"/>
      <c r="D483" s="1"/>
      <c r="E483" s="3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55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257"/>
      <c r="C484" s="257"/>
      <c r="D484" s="1"/>
      <c r="E484" s="3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55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257"/>
      <c r="C485" s="257"/>
      <c r="D485" s="1"/>
      <c r="E485" s="3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55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257"/>
      <c r="C486" s="257"/>
      <c r="D486" s="1"/>
      <c r="E486" s="3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55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257"/>
      <c r="C487" s="257"/>
      <c r="D487" s="1"/>
      <c r="E487" s="3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55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257"/>
      <c r="C488" s="257"/>
      <c r="D488" s="1"/>
      <c r="E488" s="3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55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257"/>
      <c r="C489" s="257"/>
      <c r="D489" s="1"/>
      <c r="E489" s="3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55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257"/>
      <c r="C490" s="257"/>
      <c r="D490" s="1"/>
      <c r="E490" s="3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55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257"/>
      <c r="C491" s="257"/>
      <c r="D491" s="1"/>
      <c r="E491" s="3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55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257"/>
      <c r="C492" s="257"/>
      <c r="D492" s="1"/>
      <c r="E492" s="3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55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257"/>
      <c r="C493" s="257"/>
      <c r="D493" s="1"/>
      <c r="E493" s="3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55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257"/>
      <c r="C494" s="257"/>
      <c r="D494" s="1"/>
      <c r="E494" s="3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55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257"/>
      <c r="C495" s="257"/>
      <c r="D495" s="1"/>
      <c r="E495" s="3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55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257"/>
      <c r="C496" s="257"/>
      <c r="D496" s="1"/>
      <c r="E496" s="3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55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257"/>
      <c r="C497" s="257"/>
      <c r="D497" s="1"/>
      <c r="E497" s="3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55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257"/>
      <c r="C498" s="257"/>
      <c r="D498" s="1"/>
      <c r="E498" s="3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55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257"/>
      <c r="C499" s="257"/>
      <c r="D499" s="1"/>
      <c r="E499" s="3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55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257"/>
      <c r="C500" s="257"/>
      <c r="D500" s="1"/>
      <c r="E500" s="3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55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257"/>
      <c r="C501" s="257"/>
      <c r="D501" s="1"/>
      <c r="E501" s="3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55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257"/>
      <c r="C502" s="257"/>
      <c r="D502" s="1"/>
      <c r="E502" s="3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55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257"/>
      <c r="C503" s="257"/>
      <c r="D503" s="1"/>
      <c r="E503" s="3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55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257"/>
      <c r="C504" s="257"/>
      <c r="D504" s="1"/>
      <c r="E504" s="3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55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257"/>
      <c r="C505" s="257"/>
      <c r="D505" s="1"/>
      <c r="E505" s="3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55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257"/>
      <c r="C506" s="257"/>
      <c r="D506" s="1"/>
      <c r="E506" s="3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55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257"/>
      <c r="C507" s="257"/>
      <c r="D507" s="1"/>
      <c r="E507" s="3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55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257"/>
      <c r="C508" s="257"/>
      <c r="D508" s="1"/>
      <c r="E508" s="3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55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257"/>
      <c r="C509" s="257"/>
      <c r="D509" s="1"/>
      <c r="E509" s="3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55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257"/>
      <c r="C510" s="257"/>
      <c r="D510" s="1"/>
      <c r="E510" s="3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55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257"/>
      <c r="C511" s="257"/>
      <c r="D511" s="1"/>
      <c r="E511" s="3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55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257"/>
      <c r="C512" s="257"/>
      <c r="D512" s="1"/>
      <c r="E512" s="3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55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257"/>
      <c r="C513" s="257"/>
      <c r="D513" s="1"/>
      <c r="E513" s="3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55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257"/>
      <c r="C514" s="257"/>
      <c r="D514" s="1"/>
      <c r="E514" s="3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55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257"/>
      <c r="C515" s="257"/>
      <c r="D515" s="1"/>
      <c r="E515" s="3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55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257"/>
      <c r="C516" s="257"/>
      <c r="D516" s="1"/>
      <c r="E516" s="3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55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257"/>
      <c r="C517" s="257"/>
      <c r="D517" s="1"/>
      <c r="E517" s="3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55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257"/>
      <c r="C518" s="257"/>
      <c r="D518" s="1"/>
      <c r="E518" s="3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55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257"/>
      <c r="C519" s="257"/>
      <c r="D519" s="1"/>
      <c r="E519" s="3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55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257"/>
      <c r="C520" s="257"/>
      <c r="D520" s="1"/>
      <c r="E520" s="3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55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257"/>
      <c r="C521" s="257"/>
      <c r="D521" s="1"/>
      <c r="E521" s="3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55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257"/>
      <c r="C522" s="257"/>
      <c r="D522" s="1"/>
      <c r="E522" s="3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55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257"/>
      <c r="C523" s="257"/>
      <c r="D523" s="1"/>
      <c r="E523" s="3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55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257"/>
      <c r="C524" s="257"/>
      <c r="D524" s="1"/>
      <c r="E524" s="3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55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257"/>
      <c r="C525" s="257"/>
      <c r="D525" s="1"/>
      <c r="E525" s="3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55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257"/>
      <c r="C526" s="257"/>
      <c r="D526" s="1"/>
      <c r="E526" s="3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55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257"/>
      <c r="C527" s="257"/>
      <c r="D527" s="1"/>
      <c r="E527" s="3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55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257"/>
      <c r="C528" s="257"/>
      <c r="D528" s="1"/>
      <c r="E528" s="3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55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257"/>
      <c r="C529" s="257"/>
      <c r="D529" s="1"/>
      <c r="E529" s="3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55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257"/>
      <c r="C530" s="257"/>
      <c r="D530" s="1"/>
      <c r="E530" s="3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55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257"/>
      <c r="C531" s="257"/>
      <c r="D531" s="1"/>
      <c r="E531" s="3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55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257"/>
      <c r="C532" s="257"/>
      <c r="D532" s="1"/>
      <c r="E532" s="3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55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257"/>
      <c r="C533" s="257"/>
      <c r="D533" s="1"/>
      <c r="E533" s="3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55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257"/>
      <c r="C534" s="257"/>
      <c r="D534" s="1"/>
      <c r="E534" s="3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55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257"/>
      <c r="C535" s="257"/>
      <c r="D535" s="1"/>
      <c r="E535" s="3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55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257"/>
      <c r="C536" s="257"/>
      <c r="D536" s="1"/>
      <c r="E536" s="3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55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257"/>
      <c r="C537" s="257"/>
      <c r="D537" s="1"/>
      <c r="E537" s="3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55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257"/>
      <c r="C538" s="257"/>
      <c r="D538" s="1"/>
      <c r="E538" s="3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55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257"/>
      <c r="C539" s="257"/>
      <c r="D539" s="1"/>
      <c r="E539" s="3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55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257"/>
      <c r="C540" s="257"/>
      <c r="D540" s="1"/>
      <c r="E540" s="3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55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257"/>
      <c r="C541" s="257"/>
      <c r="D541" s="1"/>
      <c r="E541" s="3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55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257"/>
      <c r="C542" s="257"/>
      <c r="D542" s="1"/>
      <c r="E542" s="3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55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257"/>
      <c r="C543" s="257"/>
      <c r="D543" s="1"/>
      <c r="E543" s="3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55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257"/>
      <c r="C544" s="257"/>
      <c r="D544" s="1"/>
      <c r="E544" s="3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55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257"/>
      <c r="C545" s="257"/>
      <c r="D545" s="1"/>
      <c r="E545" s="3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55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257"/>
      <c r="C546" s="257"/>
      <c r="D546" s="1"/>
      <c r="E546" s="3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55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257"/>
      <c r="C547" s="257"/>
      <c r="D547" s="1"/>
      <c r="E547" s="3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55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257"/>
      <c r="C548" s="257"/>
      <c r="D548" s="1"/>
      <c r="E548" s="3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55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257"/>
      <c r="C549" s="257"/>
      <c r="D549" s="1"/>
      <c r="E549" s="3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55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257"/>
      <c r="C550" s="257"/>
      <c r="D550" s="1"/>
      <c r="E550" s="3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55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257"/>
      <c r="C551" s="257"/>
      <c r="D551" s="1"/>
      <c r="E551" s="3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55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257"/>
      <c r="C552" s="257"/>
      <c r="D552" s="1"/>
      <c r="E552" s="3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55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257"/>
      <c r="C553" s="257"/>
      <c r="D553" s="1"/>
      <c r="E553" s="3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55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257"/>
      <c r="C554" s="257"/>
      <c r="D554" s="1"/>
      <c r="E554" s="3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55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257"/>
      <c r="C555" s="257"/>
      <c r="D555" s="1"/>
      <c r="E555" s="3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55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257"/>
      <c r="C556" s="257"/>
      <c r="D556" s="1"/>
      <c r="E556" s="3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55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257"/>
      <c r="C557" s="257"/>
      <c r="D557" s="1"/>
      <c r="E557" s="3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55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257"/>
      <c r="C558" s="257"/>
      <c r="D558" s="1"/>
      <c r="E558" s="3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55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257"/>
      <c r="C559" s="257"/>
      <c r="D559" s="1"/>
      <c r="E559" s="3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55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257"/>
      <c r="C560" s="257"/>
      <c r="D560" s="1"/>
      <c r="E560" s="3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55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257"/>
      <c r="C561" s="257"/>
      <c r="D561" s="1"/>
      <c r="E561" s="3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55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257"/>
      <c r="C562" s="257"/>
      <c r="D562" s="1"/>
      <c r="E562" s="3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55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257"/>
      <c r="C563" s="257"/>
      <c r="D563" s="1"/>
      <c r="E563" s="3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55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257"/>
      <c r="C564" s="257"/>
      <c r="D564" s="1"/>
      <c r="E564" s="3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55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257"/>
      <c r="C565" s="257"/>
      <c r="D565" s="1"/>
      <c r="E565" s="3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55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257"/>
      <c r="C566" s="257"/>
      <c r="D566" s="1"/>
      <c r="E566" s="3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55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257"/>
      <c r="C567" s="257"/>
      <c r="D567" s="1"/>
      <c r="E567" s="3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55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257"/>
      <c r="C568" s="257"/>
      <c r="D568" s="1"/>
      <c r="E568" s="3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55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257"/>
      <c r="C569" s="257"/>
      <c r="D569" s="1"/>
      <c r="E569" s="3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55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257"/>
      <c r="C570" s="257"/>
      <c r="D570" s="1"/>
      <c r="E570" s="3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55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257"/>
      <c r="C571" s="257"/>
      <c r="D571" s="1"/>
      <c r="E571" s="3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55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257"/>
      <c r="C572" s="257"/>
      <c r="D572" s="1"/>
      <c r="E572" s="3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55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257"/>
      <c r="C573" s="257"/>
      <c r="D573" s="1"/>
      <c r="E573" s="3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55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257"/>
      <c r="C574" s="257"/>
      <c r="D574" s="1"/>
      <c r="E574" s="3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55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257"/>
      <c r="C575" s="257"/>
      <c r="D575" s="1"/>
      <c r="E575" s="3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55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257"/>
      <c r="C576" s="257"/>
      <c r="D576" s="1"/>
      <c r="E576" s="3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55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257"/>
      <c r="C577" s="257"/>
      <c r="D577" s="1"/>
      <c r="E577" s="3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55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257"/>
      <c r="C578" s="257"/>
      <c r="D578" s="1"/>
      <c r="E578" s="3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55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257"/>
      <c r="C579" s="257"/>
      <c r="D579" s="1"/>
      <c r="E579" s="3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55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257"/>
      <c r="C580" s="257"/>
      <c r="D580" s="1"/>
      <c r="E580" s="3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55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257"/>
      <c r="C581" s="257"/>
      <c r="D581" s="1"/>
      <c r="E581" s="3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55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257"/>
      <c r="C582" s="257"/>
      <c r="D582" s="1"/>
      <c r="E582" s="3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55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257"/>
      <c r="C583" s="257"/>
      <c r="D583" s="1"/>
      <c r="E583" s="3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55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257"/>
      <c r="C584" s="257"/>
      <c r="D584" s="1"/>
      <c r="E584" s="3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55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257"/>
      <c r="C585" s="257"/>
      <c r="D585" s="1"/>
      <c r="E585" s="3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55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257"/>
      <c r="C586" s="257"/>
      <c r="D586" s="1"/>
      <c r="E586" s="3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55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257"/>
      <c r="C587" s="257"/>
      <c r="D587" s="1"/>
      <c r="E587" s="3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55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257"/>
      <c r="C588" s="257"/>
      <c r="D588" s="1"/>
      <c r="E588" s="3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55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257"/>
      <c r="C589" s="257"/>
      <c r="D589" s="1"/>
      <c r="E589" s="3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55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257"/>
      <c r="C590" s="257"/>
      <c r="D590" s="1"/>
      <c r="E590" s="3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55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257"/>
      <c r="C591" s="257"/>
      <c r="D591" s="1"/>
      <c r="E591" s="3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55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257"/>
      <c r="C592" s="257"/>
      <c r="D592" s="1"/>
      <c r="E592" s="3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55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257"/>
      <c r="C593" s="257"/>
      <c r="D593" s="1"/>
      <c r="E593" s="3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55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257"/>
      <c r="C594" s="257"/>
      <c r="D594" s="1"/>
      <c r="E594" s="3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55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257"/>
      <c r="C595" s="257"/>
      <c r="D595" s="1"/>
      <c r="E595" s="3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55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257"/>
      <c r="C596" s="257"/>
      <c r="D596" s="1"/>
      <c r="E596" s="3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55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257"/>
      <c r="C597" s="257"/>
      <c r="D597" s="1"/>
      <c r="E597" s="3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55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257"/>
      <c r="C598" s="257"/>
      <c r="D598" s="1"/>
      <c r="E598" s="3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55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257"/>
      <c r="C599" s="257"/>
      <c r="D599" s="1"/>
      <c r="E599" s="3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55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257"/>
      <c r="C600" s="257"/>
      <c r="D600" s="1"/>
      <c r="E600" s="3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55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257"/>
      <c r="C601" s="257"/>
      <c r="D601" s="1"/>
      <c r="E601" s="3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55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257"/>
      <c r="C602" s="257"/>
      <c r="D602" s="1"/>
      <c r="E602" s="3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55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257"/>
      <c r="C603" s="257"/>
      <c r="D603" s="1"/>
      <c r="E603" s="3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55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257"/>
      <c r="C604" s="257"/>
      <c r="D604" s="1"/>
      <c r="E604" s="3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55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257"/>
      <c r="C605" s="257"/>
      <c r="D605" s="1"/>
      <c r="E605" s="3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55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257"/>
      <c r="C606" s="257"/>
      <c r="D606" s="1"/>
      <c r="E606" s="3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55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257"/>
      <c r="C607" s="257"/>
      <c r="D607" s="1"/>
      <c r="E607" s="3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55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257"/>
      <c r="C608" s="257"/>
      <c r="D608" s="1"/>
      <c r="E608" s="3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55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257"/>
      <c r="C609" s="257"/>
      <c r="D609" s="1"/>
      <c r="E609" s="3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55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257"/>
      <c r="C610" s="257"/>
      <c r="D610" s="1"/>
      <c r="E610" s="3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55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257"/>
      <c r="C611" s="257"/>
      <c r="D611" s="1"/>
      <c r="E611" s="3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55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257"/>
      <c r="C612" s="257"/>
      <c r="D612" s="1"/>
      <c r="E612" s="3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55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257"/>
      <c r="C613" s="257"/>
      <c r="D613" s="1"/>
      <c r="E613" s="3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55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257"/>
      <c r="C614" s="257"/>
      <c r="D614" s="1"/>
      <c r="E614" s="3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55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257"/>
      <c r="C615" s="257"/>
      <c r="D615" s="1"/>
      <c r="E615" s="3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55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257"/>
      <c r="C616" s="257"/>
      <c r="D616" s="1"/>
      <c r="E616" s="3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55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257"/>
      <c r="C617" s="257"/>
      <c r="D617" s="1"/>
      <c r="E617" s="3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55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257"/>
      <c r="C618" s="257"/>
      <c r="D618" s="1"/>
      <c r="E618" s="3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55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257"/>
      <c r="C619" s="257"/>
      <c r="D619" s="1"/>
      <c r="E619" s="3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55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257"/>
      <c r="C620" s="257"/>
      <c r="D620" s="1"/>
      <c r="E620" s="3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55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257"/>
      <c r="C621" s="257"/>
      <c r="D621" s="1"/>
      <c r="E621" s="3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55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257"/>
      <c r="C622" s="257"/>
      <c r="D622" s="1"/>
      <c r="E622" s="3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55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257"/>
      <c r="C623" s="257"/>
      <c r="D623" s="1"/>
      <c r="E623" s="3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55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257"/>
      <c r="C624" s="257"/>
      <c r="D624" s="1"/>
      <c r="E624" s="3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55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257"/>
      <c r="C625" s="257"/>
      <c r="D625" s="1"/>
      <c r="E625" s="3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55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257"/>
      <c r="C626" s="257"/>
      <c r="D626" s="1"/>
      <c r="E626" s="3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55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257"/>
      <c r="C627" s="257"/>
      <c r="D627" s="1"/>
      <c r="E627" s="3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55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257"/>
      <c r="C628" s="257"/>
      <c r="D628" s="1"/>
      <c r="E628" s="3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55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257"/>
      <c r="C629" s="257"/>
      <c r="D629" s="1"/>
      <c r="E629" s="3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55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257"/>
      <c r="C630" s="257"/>
      <c r="D630" s="1"/>
      <c r="E630" s="3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55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257"/>
      <c r="C631" s="257"/>
      <c r="D631" s="1"/>
      <c r="E631" s="3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55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257"/>
      <c r="C632" s="257"/>
      <c r="D632" s="1"/>
      <c r="E632" s="3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55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257"/>
      <c r="C633" s="257"/>
      <c r="D633" s="1"/>
      <c r="E633" s="3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55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257"/>
      <c r="C634" s="257"/>
      <c r="D634" s="1"/>
      <c r="E634" s="3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55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257"/>
      <c r="C635" s="257"/>
      <c r="D635" s="1"/>
      <c r="E635" s="3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55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257"/>
      <c r="C636" s="257"/>
      <c r="D636" s="1"/>
      <c r="E636" s="3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55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257"/>
      <c r="C637" s="257"/>
      <c r="D637" s="1"/>
      <c r="E637" s="3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55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257"/>
      <c r="C638" s="257"/>
      <c r="D638" s="1"/>
      <c r="E638" s="3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55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257"/>
      <c r="C639" s="257"/>
      <c r="D639" s="1"/>
      <c r="E639" s="3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55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257"/>
      <c r="C640" s="257"/>
      <c r="D640" s="1"/>
      <c r="E640" s="3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55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257"/>
      <c r="C641" s="257"/>
      <c r="D641" s="1"/>
      <c r="E641" s="3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55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257"/>
      <c r="C642" s="257"/>
      <c r="D642" s="1"/>
      <c r="E642" s="3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55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257"/>
      <c r="C643" s="257"/>
      <c r="D643" s="1"/>
      <c r="E643" s="3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55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257"/>
      <c r="C644" s="257"/>
      <c r="D644" s="1"/>
      <c r="E644" s="3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55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257"/>
      <c r="C645" s="257"/>
      <c r="D645" s="1"/>
      <c r="E645" s="3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55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257"/>
      <c r="C646" s="257"/>
      <c r="D646" s="1"/>
      <c r="E646" s="3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55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257"/>
      <c r="C647" s="257"/>
      <c r="D647" s="1"/>
      <c r="E647" s="3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55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257"/>
      <c r="C648" s="257"/>
      <c r="D648" s="1"/>
      <c r="E648" s="3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55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257"/>
      <c r="C649" s="257"/>
      <c r="D649" s="1"/>
      <c r="E649" s="3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55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257"/>
      <c r="C650" s="257"/>
      <c r="D650" s="1"/>
      <c r="E650" s="3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55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257"/>
      <c r="C651" s="257"/>
      <c r="D651" s="1"/>
      <c r="E651" s="3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55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257"/>
      <c r="C652" s="257"/>
      <c r="D652" s="1"/>
      <c r="E652" s="3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55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257"/>
      <c r="C653" s="257"/>
      <c r="D653" s="1"/>
      <c r="E653" s="3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55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257"/>
      <c r="C654" s="257"/>
      <c r="D654" s="1"/>
      <c r="E654" s="3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55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257"/>
      <c r="C655" s="257"/>
      <c r="D655" s="1"/>
      <c r="E655" s="3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55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257"/>
      <c r="C656" s="257"/>
      <c r="D656" s="1"/>
      <c r="E656" s="3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55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257"/>
      <c r="C657" s="257"/>
      <c r="D657" s="1"/>
      <c r="E657" s="3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55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257"/>
      <c r="C658" s="257"/>
      <c r="D658" s="1"/>
      <c r="E658" s="3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55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257"/>
      <c r="C659" s="257"/>
      <c r="D659" s="1"/>
      <c r="E659" s="3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55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257"/>
      <c r="C660" s="257"/>
      <c r="D660" s="1"/>
      <c r="E660" s="3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55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257"/>
      <c r="C661" s="257"/>
      <c r="D661" s="1"/>
      <c r="E661" s="3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55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257"/>
      <c r="C662" s="257"/>
      <c r="D662" s="1"/>
      <c r="E662" s="3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55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257"/>
      <c r="C663" s="257"/>
      <c r="D663" s="1"/>
      <c r="E663" s="3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55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257"/>
      <c r="C664" s="257"/>
      <c r="D664" s="1"/>
      <c r="E664" s="3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55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257"/>
      <c r="C665" s="257"/>
      <c r="D665" s="1"/>
      <c r="E665" s="3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55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257"/>
      <c r="C666" s="257"/>
      <c r="D666" s="1"/>
      <c r="E666" s="3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55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257"/>
      <c r="C667" s="257"/>
      <c r="D667" s="1"/>
      <c r="E667" s="3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55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257"/>
      <c r="C668" s="257"/>
      <c r="D668" s="1"/>
      <c r="E668" s="3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55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257"/>
      <c r="C669" s="257"/>
      <c r="D669" s="1"/>
      <c r="E669" s="3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55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257"/>
      <c r="C670" s="257"/>
      <c r="D670" s="1"/>
      <c r="E670" s="3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55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257"/>
      <c r="C671" s="257"/>
      <c r="D671" s="1"/>
      <c r="E671" s="3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55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257"/>
      <c r="C672" s="257"/>
      <c r="D672" s="1"/>
      <c r="E672" s="3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55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257"/>
      <c r="C673" s="257"/>
      <c r="D673" s="1"/>
      <c r="E673" s="3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55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257"/>
      <c r="C674" s="257"/>
      <c r="D674" s="1"/>
      <c r="E674" s="3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55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257"/>
      <c r="C675" s="257"/>
      <c r="D675" s="1"/>
      <c r="E675" s="3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55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257"/>
      <c r="C676" s="257"/>
      <c r="D676" s="1"/>
      <c r="E676" s="3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55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257"/>
      <c r="C677" s="257"/>
      <c r="D677" s="1"/>
      <c r="E677" s="3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55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257"/>
      <c r="C678" s="257"/>
      <c r="D678" s="1"/>
      <c r="E678" s="3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55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257"/>
      <c r="C679" s="257"/>
      <c r="D679" s="1"/>
      <c r="E679" s="3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55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257"/>
      <c r="C680" s="257"/>
      <c r="D680" s="1"/>
      <c r="E680" s="3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55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257"/>
      <c r="C681" s="257"/>
      <c r="D681" s="1"/>
      <c r="E681" s="3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55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257"/>
      <c r="C682" s="257"/>
      <c r="D682" s="1"/>
      <c r="E682" s="3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55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257"/>
      <c r="C683" s="257"/>
      <c r="D683" s="1"/>
      <c r="E683" s="3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55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257"/>
      <c r="C684" s="257"/>
      <c r="D684" s="1"/>
      <c r="E684" s="3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55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257"/>
      <c r="C685" s="257"/>
      <c r="D685" s="1"/>
      <c r="E685" s="3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55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257"/>
      <c r="C686" s="257"/>
      <c r="D686" s="1"/>
      <c r="E686" s="3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55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257"/>
      <c r="C687" s="257"/>
      <c r="D687" s="1"/>
      <c r="E687" s="3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55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257"/>
      <c r="C688" s="257"/>
      <c r="D688" s="1"/>
      <c r="E688" s="3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55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257"/>
      <c r="C689" s="257"/>
      <c r="D689" s="1"/>
      <c r="E689" s="3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55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257"/>
      <c r="C690" s="257"/>
      <c r="D690" s="1"/>
      <c r="E690" s="3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55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257"/>
      <c r="C691" s="257"/>
      <c r="D691" s="1"/>
      <c r="E691" s="3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55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257"/>
      <c r="C692" s="257"/>
      <c r="D692" s="1"/>
      <c r="E692" s="3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55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257"/>
      <c r="C693" s="257"/>
      <c r="D693" s="1"/>
      <c r="E693" s="3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55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257"/>
      <c r="C694" s="257"/>
      <c r="D694" s="1"/>
      <c r="E694" s="3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55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257"/>
      <c r="C695" s="257"/>
      <c r="D695" s="1"/>
      <c r="E695" s="3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55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257"/>
      <c r="C696" s="257"/>
      <c r="D696" s="1"/>
      <c r="E696" s="3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55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257"/>
      <c r="C697" s="257"/>
      <c r="D697" s="1"/>
      <c r="E697" s="3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55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257"/>
      <c r="C698" s="257"/>
      <c r="D698" s="1"/>
      <c r="E698" s="3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55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257"/>
      <c r="C699" s="257"/>
      <c r="D699" s="1"/>
      <c r="E699" s="3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55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257"/>
      <c r="C700" s="257"/>
      <c r="D700" s="1"/>
      <c r="E700" s="3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55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257"/>
      <c r="C701" s="257"/>
      <c r="D701" s="1"/>
      <c r="E701" s="3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55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257"/>
      <c r="C702" s="257"/>
      <c r="D702" s="1"/>
      <c r="E702" s="3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55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257"/>
      <c r="C703" s="257"/>
      <c r="D703" s="1"/>
      <c r="E703" s="3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55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257"/>
      <c r="C704" s="257"/>
      <c r="D704" s="1"/>
      <c r="E704" s="3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55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257"/>
      <c r="C705" s="257"/>
      <c r="D705" s="1"/>
      <c r="E705" s="3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55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257"/>
      <c r="C706" s="257"/>
      <c r="D706" s="1"/>
      <c r="E706" s="3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55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257"/>
      <c r="C707" s="257"/>
      <c r="D707" s="1"/>
      <c r="E707" s="3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55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257"/>
      <c r="C708" s="257"/>
      <c r="D708" s="1"/>
      <c r="E708" s="3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55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257"/>
      <c r="C709" s="257"/>
      <c r="D709" s="1"/>
      <c r="E709" s="3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55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257"/>
      <c r="C710" s="257"/>
      <c r="D710" s="1"/>
      <c r="E710" s="3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55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257"/>
      <c r="C711" s="257"/>
      <c r="D711" s="1"/>
      <c r="E711" s="3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55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257"/>
      <c r="C712" s="257"/>
      <c r="D712" s="1"/>
      <c r="E712" s="3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55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257"/>
      <c r="C713" s="257"/>
      <c r="D713" s="1"/>
      <c r="E713" s="3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55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257"/>
      <c r="C714" s="257"/>
      <c r="D714" s="1"/>
      <c r="E714" s="3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55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257"/>
      <c r="C715" s="257"/>
      <c r="D715" s="1"/>
      <c r="E715" s="3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55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257"/>
      <c r="C716" s="257"/>
      <c r="D716" s="1"/>
      <c r="E716" s="3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55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257"/>
      <c r="C717" s="257"/>
      <c r="D717" s="1"/>
      <c r="E717" s="3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55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257"/>
      <c r="C718" s="257"/>
      <c r="D718" s="1"/>
      <c r="E718" s="3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55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257"/>
      <c r="C719" s="257"/>
      <c r="D719" s="1"/>
      <c r="E719" s="3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55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257"/>
      <c r="C720" s="257"/>
      <c r="D720" s="1"/>
      <c r="E720" s="3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55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257"/>
      <c r="C721" s="257"/>
      <c r="D721" s="1"/>
      <c r="E721" s="3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55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257"/>
      <c r="C722" s="257"/>
      <c r="D722" s="1"/>
      <c r="E722" s="3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55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257"/>
      <c r="C723" s="257"/>
      <c r="D723" s="1"/>
      <c r="E723" s="3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55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257"/>
      <c r="C724" s="257"/>
      <c r="D724" s="1"/>
      <c r="E724" s="3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55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257"/>
      <c r="C725" s="257"/>
      <c r="D725" s="1"/>
      <c r="E725" s="3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55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257"/>
      <c r="C726" s="257"/>
      <c r="D726" s="1"/>
      <c r="E726" s="3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55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257"/>
      <c r="C727" s="257"/>
      <c r="D727" s="1"/>
      <c r="E727" s="3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55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257"/>
      <c r="C728" s="257"/>
      <c r="D728" s="1"/>
      <c r="E728" s="3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55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257"/>
      <c r="C729" s="257"/>
      <c r="D729" s="1"/>
      <c r="E729" s="3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55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257"/>
      <c r="C730" s="257"/>
      <c r="D730" s="1"/>
      <c r="E730" s="3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55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257"/>
      <c r="C731" s="257"/>
      <c r="D731" s="1"/>
      <c r="E731" s="3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55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257"/>
      <c r="C732" s="257"/>
      <c r="D732" s="1"/>
      <c r="E732" s="3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55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257"/>
      <c r="C733" s="257"/>
      <c r="D733" s="1"/>
      <c r="E733" s="3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55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257"/>
      <c r="C734" s="257"/>
      <c r="D734" s="1"/>
      <c r="E734" s="3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55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257"/>
      <c r="C735" s="257"/>
      <c r="D735" s="1"/>
      <c r="E735" s="3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55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257"/>
      <c r="C736" s="257"/>
      <c r="D736" s="1"/>
      <c r="E736" s="3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55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257"/>
      <c r="C737" s="257"/>
      <c r="D737" s="1"/>
      <c r="E737" s="3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55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257"/>
      <c r="C738" s="257"/>
      <c r="D738" s="1"/>
      <c r="E738" s="3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55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257"/>
      <c r="C739" s="257"/>
      <c r="D739" s="1"/>
      <c r="E739" s="3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55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257"/>
      <c r="C740" s="257"/>
      <c r="D740" s="1"/>
      <c r="E740" s="3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55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257"/>
      <c r="C741" s="257"/>
      <c r="D741" s="1"/>
      <c r="E741" s="3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55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257"/>
      <c r="C742" s="257"/>
      <c r="D742" s="1"/>
      <c r="E742" s="3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55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257"/>
      <c r="C743" s="257"/>
      <c r="D743" s="1"/>
      <c r="E743" s="3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55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257"/>
      <c r="C744" s="257"/>
      <c r="D744" s="1"/>
      <c r="E744" s="3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55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257"/>
      <c r="C745" s="257"/>
      <c r="D745" s="1"/>
      <c r="E745" s="3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55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257"/>
      <c r="C746" s="257"/>
      <c r="D746" s="1"/>
      <c r="E746" s="3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55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257"/>
      <c r="C747" s="257"/>
      <c r="D747" s="1"/>
      <c r="E747" s="3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55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257"/>
      <c r="C748" s="257"/>
      <c r="D748" s="1"/>
      <c r="E748" s="3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55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257"/>
      <c r="C749" s="257"/>
      <c r="D749" s="1"/>
      <c r="E749" s="3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55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257"/>
      <c r="C750" s="257"/>
      <c r="D750" s="1"/>
      <c r="E750" s="3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55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257"/>
      <c r="C751" s="257"/>
      <c r="D751" s="1"/>
      <c r="E751" s="3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55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257"/>
      <c r="C752" s="257"/>
      <c r="D752" s="1"/>
      <c r="E752" s="3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55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257"/>
      <c r="C753" s="257"/>
      <c r="D753" s="1"/>
      <c r="E753" s="3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55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257"/>
      <c r="C754" s="257"/>
      <c r="D754" s="1"/>
      <c r="E754" s="3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55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257"/>
      <c r="C755" s="257"/>
      <c r="D755" s="1"/>
      <c r="E755" s="3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55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257"/>
      <c r="C756" s="257"/>
      <c r="D756" s="1"/>
      <c r="E756" s="3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55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257"/>
      <c r="C757" s="257"/>
      <c r="D757" s="1"/>
      <c r="E757" s="3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55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257"/>
      <c r="C758" s="257"/>
      <c r="D758" s="1"/>
      <c r="E758" s="3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55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257"/>
      <c r="C759" s="257"/>
      <c r="D759" s="1"/>
      <c r="E759" s="3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55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257"/>
      <c r="C760" s="257"/>
      <c r="D760" s="1"/>
      <c r="E760" s="3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55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257"/>
      <c r="C761" s="257"/>
      <c r="D761" s="1"/>
      <c r="E761" s="3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55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257"/>
      <c r="C762" s="257"/>
      <c r="D762" s="1"/>
      <c r="E762" s="3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55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257"/>
      <c r="C763" s="257"/>
      <c r="D763" s="1"/>
      <c r="E763" s="3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55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257"/>
      <c r="C764" s="257"/>
      <c r="D764" s="1"/>
      <c r="E764" s="3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55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257"/>
      <c r="C765" s="257"/>
      <c r="D765" s="1"/>
      <c r="E765" s="3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55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257"/>
      <c r="C766" s="257"/>
      <c r="D766" s="1"/>
      <c r="E766" s="3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55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257"/>
      <c r="C767" s="257"/>
      <c r="D767" s="1"/>
      <c r="E767" s="3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55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257"/>
      <c r="C768" s="257"/>
      <c r="D768" s="1"/>
      <c r="E768" s="3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55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257"/>
      <c r="C769" s="257"/>
      <c r="D769" s="1"/>
      <c r="E769" s="3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55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257"/>
      <c r="C770" s="257"/>
      <c r="D770" s="1"/>
      <c r="E770" s="3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55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257"/>
      <c r="C771" s="257"/>
      <c r="D771" s="1"/>
      <c r="E771" s="3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55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257"/>
      <c r="C772" s="257"/>
      <c r="D772" s="1"/>
      <c r="E772" s="3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55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257"/>
      <c r="C773" s="257"/>
      <c r="D773" s="1"/>
      <c r="E773" s="3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55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257"/>
      <c r="C774" s="257"/>
      <c r="D774" s="1"/>
      <c r="E774" s="3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55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257"/>
      <c r="C775" s="257"/>
      <c r="D775" s="1"/>
      <c r="E775" s="3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55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257"/>
      <c r="C776" s="257"/>
      <c r="D776" s="1"/>
      <c r="E776" s="3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55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257"/>
      <c r="C777" s="257"/>
      <c r="D777" s="1"/>
      <c r="E777" s="3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55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257"/>
      <c r="C778" s="257"/>
      <c r="D778" s="1"/>
      <c r="E778" s="3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55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257"/>
      <c r="C779" s="257"/>
      <c r="D779" s="1"/>
      <c r="E779" s="3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55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257"/>
      <c r="C780" s="257"/>
      <c r="D780" s="1"/>
      <c r="E780" s="3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55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257"/>
      <c r="C781" s="257"/>
      <c r="D781" s="1"/>
      <c r="E781" s="3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55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257"/>
      <c r="C782" s="257"/>
      <c r="D782" s="1"/>
      <c r="E782" s="3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55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257"/>
      <c r="C783" s="257"/>
      <c r="D783" s="1"/>
      <c r="E783" s="3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55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257"/>
      <c r="C784" s="257"/>
      <c r="D784" s="1"/>
      <c r="E784" s="3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55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257"/>
      <c r="C785" s="257"/>
      <c r="D785" s="1"/>
      <c r="E785" s="3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55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257"/>
      <c r="C786" s="257"/>
      <c r="D786" s="1"/>
      <c r="E786" s="3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55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257"/>
      <c r="C787" s="257"/>
      <c r="D787" s="1"/>
      <c r="E787" s="3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55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257"/>
      <c r="C788" s="257"/>
      <c r="D788" s="1"/>
      <c r="E788" s="3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55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257"/>
      <c r="C789" s="257"/>
      <c r="D789" s="1"/>
      <c r="E789" s="3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55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257"/>
      <c r="C790" s="257"/>
      <c r="D790" s="1"/>
      <c r="E790" s="3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55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257"/>
      <c r="C791" s="257"/>
      <c r="D791" s="1"/>
      <c r="E791" s="3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55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257"/>
      <c r="C792" s="257"/>
      <c r="D792" s="1"/>
      <c r="E792" s="3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55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257"/>
      <c r="C793" s="257"/>
      <c r="D793" s="1"/>
      <c r="E793" s="3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55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257"/>
      <c r="C794" s="257"/>
      <c r="D794" s="1"/>
      <c r="E794" s="3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55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257"/>
      <c r="C795" s="257"/>
      <c r="D795" s="1"/>
      <c r="E795" s="3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55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257"/>
      <c r="C796" s="257"/>
      <c r="D796" s="1"/>
      <c r="E796" s="3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55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257"/>
      <c r="C797" s="257"/>
      <c r="D797" s="1"/>
      <c r="E797" s="3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55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257"/>
      <c r="C798" s="257"/>
      <c r="D798" s="1"/>
      <c r="E798" s="3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55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257"/>
      <c r="C799" s="257"/>
      <c r="D799" s="1"/>
      <c r="E799" s="3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55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257"/>
      <c r="C800" s="257"/>
      <c r="D800" s="1"/>
      <c r="E800" s="3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55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257"/>
      <c r="C801" s="257"/>
      <c r="D801" s="1"/>
      <c r="E801" s="3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55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257"/>
      <c r="C802" s="257"/>
      <c r="D802" s="1"/>
      <c r="E802" s="3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55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257"/>
      <c r="C803" s="257"/>
      <c r="D803" s="1"/>
      <c r="E803" s="3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55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257"/>
      <c r="C804" s="257"/>
      <c r="D804" s="1"/>
      <c r="E804" s="3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55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257"/>
      <c r="C805" s="257"/>
      <c r="D805" s="1"/>
      <c r="E805" s="3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55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257"/>
      <c r="C806" s="257"/>
      <c r="D806" s="1"/>
      <c r="E806" s="3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55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257"/>
      <c r="C807" s="257"/>
      <c r="D807" s="1"/>
      <c r="E807" s="3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55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257"/>
      <c r="C808" s="257"/>
      <c r="D808" s="1"/>
      <c r="E808" s="3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55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257"/>
      <c r="C809" s="257"/>
      <c r="D809" s="1"/>
      <c r="E809" s="3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55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257"/>
      <c r="C810" s="257"/>
      <c r="D810" s="1"/>
      <c r="E810" s="3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55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257"/>
      <c r="C811" s="257"/>
      <c r="D811" s="1"/>
      <c r="E811" s="3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55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257"/>
      <c r="C812" s="257"/>
      <c r="D812" s="1"/>
      <c r="E812" s="3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55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257"/>
      <c r="C813" s="257"/>
      <c r="D813" s="1"/>
      <c r="E813" s="3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55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257"/>
      <c r="C814" s="257"/>
      <c r="D814" s="1"/>
      <c r="E814" s="3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55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257"/>
      <c r="C815" s="257"/>
      <c r="D815" s="1"/>
      <c r="E815" s="3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55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257"/>
      <c r="C816" s="257"/>
      <c r="D816" s="1"/>
      <c r="E816" s="3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55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257"/>
      <c r="C817" s="257"/>
      <c r="D817" s="1"/>
      <c r="E817" s="3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55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257"/>
      <c r="C818" s="257"/>
      <c r="D818" s="1"/>
      <c r="E818" s="3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55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257"/>
      <c r="C819" s="257"/>
      <c r="D819" s="1"/>
      <c r="E819" s="3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55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257"/>
      <c r="C820" s="257"/>
      <c r="D820" s="1"/>
      <c r="E820" s="3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55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257"/>
      <c r="C821" s="257"/>
      <c r="D821" s="1"/>
      <c r="E821" s="3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55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257"/>
      <c r="C822" s="257"/>
      <c r="D822" s="1"/>
      <c r="E822" s="3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55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257"/>
      <c r="C823" s="257"/>
      <c r="D823" s="1"/>
      <c r="E823" s="3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55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257"/>
      <c r="C824" s="257"/>
      <c r="D824" s="1"/>
      <c r="E824" s="3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55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257"/>
      <c r="C825" s="257"/>
      <c r="D825" s="1"/>
      <c r="E825" s="3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55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257"/>
      <c r="C826" s="257"/>
      <c r="D826" s="1"/>
      <c r="E826" s="3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55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257"/>
      <c r="C827" s="257"/>
      <c r="D827" s="1"/>
      <c r="E827" s="3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55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257"/>
      <c r="C828" s="257"/>
      <c r="D828" s="1"/>
      <c r="E828" s="3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55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257"/>
      <c r="C829" s="257"/>
      <c r="D829" s="1"/>
      <c r="E829" s="3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55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257"/>
      <c r="C830" s="257"/>
      <c r="D830" s="1"/>
      <c r="E830" s="3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55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257"/>
      <c r="C831" s="257"/>
      <c r="D831" s="1"/>
      <c r="E831" s="3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55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257"/>
      <c r="C832" s="257"/>
      <c r="D832" s="1"/>
      <c r="E832" s="3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55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257"/>
      <c r="C833" s="257"/>
      <c r="D833" s="1"/>
      <c r="E833" s="3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55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257"/>
      <c r="C834" s="257"/>
      <c r="D834" s="1"/>
      <c r="E834" s="3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55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257"/>
      <c r="C835" s="257"/>
      <c r="D835" s="1"/>
      <c r="E835" s="3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55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257"/>
      <c r="C836" s="257"/>
      <c r="D836" s="1"/>
      <c r="E836" s="3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55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257"/>
      <c r="C837" s="257"/>
      <c r="D837" s="1"/>
      <c r="E837" s="3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55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257"/>
      <c r="C838" s="257"/>
      <c r="D838" s="1"/>
      <c r="E838" s="3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55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257"/>
      <c r="C839" s="257"/>
      <c r="D839" s="1"/>
      <c r="E839" s="3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55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257"/>
      <c r="C840" s="257"/>
      <c r="D840" s="1"/>
      <c r="E840" s="3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55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257"/>
      <c r="C841" s="257"/>
      <c r="D841" s="1"/>
      <c r="E841" s="3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55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257"/>
      <c r="C842" s="257"/>
      <c r="D842" s="1"/>
      <c r="E842" s="3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55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257"/>
      <c r="C843" s="257"/>
      <c r="D843" s="1"/>
      <c r="E843" s="3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55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257"/>
      <c r="C844" s="257"/>
      <c r="D844" s="1"/>
      <c r="E844" s="3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55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257"/>
      <c r="C845" s="257"/>
      <c r="D845" s="1"/>
      <c r="E845" s="3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55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257"/>
      <c r="C846" s="257"/>
      <c r="D846" s="1"/>
      <c r="E846" s="3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55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257"/>
      <c r="C847" s="257"/>
      <c r="D847" s="1"/>
      <c r="E847" s="3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55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257"/>
      <c r="C848" s="257"/>
      <c r="D848" s="1"/>
      <c r="E848" s="3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55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257"/>
      <c r="C849" s="257"/>
      <c r="D849" s="1"/>
      <c r="E849" s="3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55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257"/>
      <c r="C850" s="257"/>
      <c r="D850" s="1"/>
      <c r="E850" s="3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55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257"/>
      <c r="C851" s="257"/>
      <c r="D851" s="1"/>
      <c r="E851" s="3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55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257"/>
      <c r="C852" s="257"/>
      <c r="D852" s="1"/>
      <c r="E852" s="3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55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257"/>
      <c r="C853" s="257"/>
      <c r="D853" s="1"/>
      <c r="E853" s="3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55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257"/>
      <c r="C854" s="257"/>
      <c r="D854" s="1"/>
      <c r="E854" s="3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55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257"/>
      <c r="C855" s="257"/>
      <c r="D855" s="1"/>
      <c r="E855" s="3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55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257"/>
      <c r="C856" s="257"/>
      <c r="D856" s="1"/>
      <c r="E856" s="3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55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257"/>
      <c r="C857" s="257"/>
      <c r="D857" s="1"/>
      <c r="E857" s="3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55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257"/>
      <c r="C858" s="257"/>
      <c r="D858" s="1"/>
      <c r="E858" s="3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55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257"/>
      <c r="C859" s="257"/>
      <c r="D859" s="1"/>
      <c r="E859" s="3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55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257"/>
      <c r="C860" s="257"/>
      <c r="D860" s="1"/>
      <c r="E860" s="3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55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257"/>
      <c r="C861" s="257"/>
      <c r="D861" s="1"/>
      <c r="E861" s="3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55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257"/>
      <c r="C862" s="257"/>
      <c r="D862" s="1"/>
      <c r="E862" s="3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55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257"/>
      <c r="C863" s="257"/>
      <c r="D863" s="1"/>
      <c r="E863" s="3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55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257"/>
      <c r="C864" s="257"/>
      <c r="D864" s="1"/>
      <c r="E864" s="3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55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257"/>
      <c r="C865" s="257"/>
      <c r="D865" s="1"/>
      <c r="E865" s="3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55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257"/>
      <c r="C866" s="257"/>
      <c r="D866" s="1"/>
      <c r="E866" s="3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55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257"/>
      <c r="C867" s="257"/>
      <c r="D867" s="1"/>
      <c r="E867" s="3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55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257"/>
      <c r="C868" s="257"/>
      <c r="D868" s="1"/>
      <c r="E868" s="3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55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257"/>
      <c r="C869" s="257"/>
      <c r="D869" s="1"/>
      <c r="E869" s="3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55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257"/>
      <c r="C870" s="257"/>
      <c r="D870" s="1"/>
      <c r="E870" s="3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55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257"/>
      <c r="C871" s="257"/>
      <c r="D871" s="1"/>
      <c r="E871" s="3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55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257"/>
      <c r="C872" s="257"/>
      <c r="D872" s="1"/>
      <c r="E872" s="3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55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257"/>
      <c r="C873" s="257"/>
      <c r="D873" s="1"/>
      <c r="E873" s="3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55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257"/>
      <c r="C874" s="257"/>
      <c r="D874" s="1"/>
      <c r="E874" s="3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55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257"/>
      <c r="C875" s="257"/>
      <c r="D875" s="1"/>
      <c r="E875" s="3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55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257"/>
      <c r="C876" s="257"/>
      <c r="D876" s="1"/>
      <c r="E876" s="3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55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257"/>
      <c r="C877" s="257"/>
      <c r="D877" s="1"/>
      <c r="E877" s="3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55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257"/>
      <c r="C878" s="257"/>
      <c r="D878" s="1"/>
      <c r="E878" s="3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55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257"/>
      <c r="C879" s="257"/>
      <c r="D879" s="1"/>
      <c r="E879" s="3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55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257"/>
      <c r="C880" s="257"/>
      <c r="D880" s="1"/>
      <c r="E880" s="3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55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257"/>
      <c r="C881" s="257"/>
      <c r="D881" s="1"/>
      <c r="E881" s="3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55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257"/>
      <c r="C882" s="257"/>
      <c r="D882" s="1"/>
      <c r="E882" s="3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55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257"/>
      <c r="C883" s="257"/>
      <c r="D883" s="1"/>
      <c r="E883" s="3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55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257"/>
      <c r="C884" s="257"/>
      <c r="D884" s="1"/>
      <c r="E884" s="3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55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257"/>
      <c r="C885" s="257"/>
      <c r="D885" s="1"/>
      <c r="E885" s="3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55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257"/>
      <c r="C886" s="257"/>
      <c r="D886" s="1"/>
      <c r="E886" s="3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55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257"/>
      <c r="C887" s="257"/>
      <c r="D887" s="1"/>
      <c r="E887" s="3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55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257"/>
      <c r="C888" s="257"/>
      <c r="D888" s="1"/>
      <c r="E888" s="3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55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257"/>
      <c r="C889" s="257"/>
      <c r="D889" s="1"/>
      <c r="E889" s="3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55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257"/>
      <c r="C890" s="257"/>
      <c r="D890" s="1"/>
      <c r="E890" s="3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55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257"/>
      <c r="C891" s="257"/>
      <c r="D891" s="1"/>
      <c r="E891" s="3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55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257"/>
      <c r="C892" s="257"/>
      <c r="D892" s="1"/>
      <c r="E892" s="3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55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257"/>
      <c r="C893" s="257"/>
      <c r="D893" s="1"/>
      <c r="E893" s="3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55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257"/>
      <c r="C894" s="257"/>
      <c r="D894" s="1"/>
      <c r="E894" s="3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55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257"/>
      <c r="C895" s="257"/>
      <c r="D895" s="1"/>
      <c r="E895" s="3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55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257"/>
      <c r="C896" s="257"/>
      <c r="D896" s="1"/>
      <c r="E896" s="3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55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257"/>
      <c r="C897" s="257"/>
      <c r="D897" s="1"/>
      <c r="E897" s="3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55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257"/>
      <c r="C898" s="257"/>
      <c r="D898" s="1"/>
      <c r="E898" s="3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55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257"/>
      <c r="C899" s="257"/>
      <c r="D899" s="1"/>
      <c r="E899" s="3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55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257"/>
      <c r="C900" s="257"/>
      <c r="D900" s="1"/>
      <c r="E900" s="3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55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257"/>
      <c r="C901" s="257"/>
      <c r="D901" s="1"/>
      <c r="E901" s="3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55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257"/>
      <c r="C902" s="257"/>
      <c r="D902" s="1"/>
      <c r="E902" s="3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55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257"/>
      <c r="C903" s="257"/>
      <c r="D903" s="1"/>
      <c r="E903" s="3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55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257"/>
      <c r="C904" s="257"/>
      <c r="D904" s="1"/>
      <c r="E904" s="3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55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257"/>
      <c r="C905" s="257"/>
      <c r="D905" s="1"/>
      <c r="E905" s="3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55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257"/>
      <c r="C906" s="257"/>
      <c r="D906" s="1"/>
      <c r="E906" s="3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55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257"/>
      <c r="C907" s="257"/>
      <c r="D907" s="1"/>
      <c r="E907" s="3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55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257"/>
      <c r="C908" s="257"/>
      <c r="D908" s="1"/>
      <c r="E908" s="3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55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257"/>
      <c r="C909" s="257"/>
      <c r="D909" s="1"/>
      <c r="E909" s="3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55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257"/>
      <c r="C910" s="257"/>
      <c r="D910" s="1"/>
      <c r="E910" s="3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55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257"/>
      <c r="C911" s="257"/>
      <c r="D911" s="1"/>
      <c r="E911" s="3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55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257"/>
      <c r="C912" s="257"/>
      <c r="D912" s="1"/>
      <c r="E912" s="3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55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257"/>
      <c r="C913" s="257"/>
      <c r="D913" s="1"/>
      <c r="E913" s="3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55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257"/>
      <c r="C914" s="257"/>
      <c r="D914" s="1"/>
      <c r="E914" s="3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55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257"/>
      <c r="C915" s="257"/>
      <c r="D915" s="1"/>
      <c r="E915" s="3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55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257"/>
      <c r="C916" s="257"/>
      <c r="D916" s="1"/>
      <c r="E916" s="3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55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257"/>
      <c r="C917" s="257"/>
      <c r="D917" s="1"/>
      <c r="E917" s="3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55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257"/>
      <c r="C918" s="257"/>
      <c r="D918" s="1"/>
      <c r="E918" s="3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55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257"/>
      <c r="C919" s="257"/>
      <c r="D919" s="1"/>
      <c r="E919" s="3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55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257"/>
      <c r="C920" s="257"/>
      <c r="D920" s="1"/>
      <c r="E920" s="3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55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257"/>
      <c r="C921" s="257"/>
      <c r="D921" s="1"/>
      <c r="E921" s="3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55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257"/>
      <c r="C922" s="257"/>
      <c r="D922" s="1"/>
      <c r="E922" s="3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55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257"/>
      <c r="C923" s="257"/>
      <c r="D923" s="1"/>
      <c r="E923" s="3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55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257"/>
      <c r="C924" s="257"/>
      <c r="D924" s="1"/>
      <c r="E924" s="3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55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257"/>
      <c r="C925" s="257"/>
      <c r="D925" s="1"/>
      <c r="E925" s="3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55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257"/>
      <c r="C926" s="257"/>
      <c r="D926" s="1"/>
      <c r="E926" s="3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55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257"/>
      <c r="C927" s="257"/>
      <c r="D927" s="1"/>
      <c r="E927" s="3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55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257"/>
      <c r="C928" s="257"/>
      <c r="D928" s="1"/>
      <c r="E928" s="3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55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257"/>
      <c r="C929" s="257"/>
      <c r="D929" s="1"/>
      <c r="E929" s="3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55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257"/>
      <c r="C930" s="257"/>
      <c r="D930" s="1"/>
      <c r="E930" s="3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55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257"/>
      <c r="C931" s="257"/>
      <c r="D931" s="1"/>
      <c r="E931" s="3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55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257"/>
      <c r="C932" s="257"/>
      <c r="D932" s="1"/>
      <c r="E932" s="3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55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257"/>
      <c r="C933" s="257"/>
      <c r="D933" s="1"/>
      <c r="E933" s="3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55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257"/>
      <c r="C934" s="257"/>
      <c r="D934" s="1"/>
      <c r="E934" s="3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55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257"/>
      <c r="C935" s="257"/>
      <c r="D935" s="1"/>
      <c r="E935" s="3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55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257"/>
      <c r="C936" s="257"/>
      <c r="D936" s="1"/>
      <c r="E936" s="3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55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257"/>
      <c r="C937" s="257"/>
      <c r="D937" s="1"/>
      <c r="E937" s="3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55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257"/>
      <c r="C938" s="257"/>
      <c r="D938" s="1"/>
      <c r="E938" s="3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55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257"/>
      <c r="C939" s="257"/>
      <c r="D939" s="1"/>
      <c r="E939" s="3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55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257"/>
      <c r="C940" s="257"/>
      <c r="D940" s="1"/>
      <c r="E940" s="3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55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257"/>
      <c r="C941" s="257"/>
      <c r="D941" s="1"/>
      <c r="E941" s="3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55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257"/>
      <c r="C942" s="257"/>
      <c r="D942" s="1"/>
      <c r="E942" s="3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55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257"/>
      <c r="C943" s="257"/>
      <c r="D943" s="1"/>
      <c r="E943" s="3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55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257"/>
      <c r="C944" s="257"/>
      <c r="D944" s="1"/>
      <c r="E944" s="3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55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257"/>
      <c r="C945" s="257"/>
      <c r="D945" s="1"/>
      <c r="E945" s="3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55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257"/>
      <c r="C946" s="257"/>
      <c r="D946" s="1"/>
      <c r="E946" s="3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55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257"/>
      <c r="C947" s="257"/>
      <c r="D947" s="1"/>
      <c r="E947" s="3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55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257"/>
      <c r="C948" s="257"/>
      <c r="D948" s="1"/>
      <c r="E948" s="3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55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257"/>
      <c r="C949" s="257"/>
      <c r="D949" s="1"/>
      <c r="E949" s="3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55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257"/>
      <c r="C950" s="257"/>
      <c r="D950" s="1"/>
      <c r="E950" s="3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55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257"/>
      <c r="C951" s="257"/>
      <c r="D951" s="1"/>
      <c r="E951" s="3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55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257"/>
      <c r="C952" s="257"/>
      <c r="D952" s="1"/>
      <c r="E952" s="3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55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257"/>
      <c r="C953" s="257"/>
      <c r="D953" s="1"/>
      <c r="E953" s="3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55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257"/>
      <c r="C954" s="257"/>
      <c r="D954" s="1"/>
      <c r="E954" s="3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55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257"/>
      <c r="C955" s="257"/>
      <c r="D955" s="1"/>
      <c r="E955" s="3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55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257"/>
      <c r="C956" s="257"/>
      <c r="D956" s="1"/>
      <c r="E956" s="3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55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257"/>
      <c r="C957" s="257"/>
      <c r="D957" s="1"/>
      <c r="E957" s="3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55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257"/>
      <c r="C958" s="257"/>
      <c r="D958" s="1"/>
      <c r="E958" s="3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55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257"/>
      <c r="C959" s="257"/>
      <c r="D959" s="1"/>
      <c r="E959" s="3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55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257"/>
      <c r="C960" s="257"/>
      <c r="D960" s="1"/>
      <c r="E960" s="3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55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257"/>
      <c r="C961" s="257"/>
      <c r="D961" s="1"/>
      <c r="E961" s="3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55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257"/>
      <c r="C962" s="257"/>
      <c r="D962" s="1"/>
      <c r="E962" s="3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55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257"/>
      <c r="C963" s="257"/>
      <c r="D963" s="1"/>
      <c r="E963" s="3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55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257"/>
      <c r="C964" s="257"/>
      <c r="D964" s="1"/>
      <c r="E964" s="3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55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257"/>
      <c r="C965" s="257"/>
      <c r="D965" s="1"/>
      <c r="E965" s="3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55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257"/>
      <c r="C966" s="257"/>
      <c r="D966" s="1"/>
      <c r="E966" s="3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55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257"/>
      <c r="C967" s="257"/>
      <c r="D967" s="1"/>
      <c r="E967" s="3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55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257"/>
      <c r="C968" s="257"/>
      <c r="D968" s="1"/>
      <c r="E968" s="3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55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257"/>
      <c r="C969" s="257"/>
      <c r="D969" s="1"/>
      <c r="E969" s="3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55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257"/>
      <c r="C970" s="257"/>
      <c r="D970" s="1"/>
      <c r="E970" s="3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55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257"/>
      <c r="C971" s="257"/>
      <c r="D971" s="1"/>
      <c r="E971" s="3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55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257"/>
      <c r="C972" s="257"/>
      <c r="D972" s="1"/>
      <c r="E972" s="3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55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257"/>
      <c r="C973" s="257"/>
      <c r="D973" s="1"/>
      <c r="E973" s="3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55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257"/>
      <c r="C974" s="257"/>
      <c r="D974" s="1"/>
      <c r="E974" s="3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55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257"/>
      <c r="C975" s="257"/>
      <c r="D975" s="1"/>
      <c r="E975" s="3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55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257"/>
      <c r="C976" s="257"/>
      <c r="D976" s="1"/>
      <c r="E976" s="3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55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257"/>
      <c r="C977" s="257"/>
      <c r="D977" s="1"/>
      <c r="E977" s="3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55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257"/>
      <c r="C978" s="257"/>
      <c r="D978" s="1"/>
      <c r="E978" s="3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55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257"/>
      <c r="C979" s="257"/>
      <c r="D979" s="1"/>
      <c r="E979" s="3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55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257"/>
      <c r="C980" s="257"/>
      <c r="D980" s="1"/>
      <c r="E980" s="3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55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257"/>
      <c r="C981" s="257"/>
      <c r="D981" s="1"/>
      <c r="E981" s="3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55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257"/>
      <c r="C982" s="257"/>
      <c r="D982" s="1"/>
      <c r="E982" s="3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55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257"/>
      <c r="C983" s="257"/>
      <c r="D983" s="1"/>
      <c r="E983" s="3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55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257"/>
      <c r="C984" s="257"/>
      <c r="D984" s="1"/>
      <c r="E984" s="3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55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257"/>
      <c r="C985" s="257"/>
      <c r="D985" s="1"/>
      <c r="E985" s="3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55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257"/>
      <c r="C986" s="257"/>
      <c r="D986" s="1"/>
      <c r="E986" s="3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55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257"/>
      <c r="C987" s="257"/>
      <c r="D987" s="1"/>
      <c r="E987" s="3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55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257"/>
      <c r="C988" s="257"/>
      <c r="D988" s="1"/>
      <c r="E988" s="3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55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257"/>
      <c r="C989" s="257"/>
      <c r="D989" s="1"/>
      <c r="E989" s="3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55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257"/>
      <c r="C990" s="257"/>
      <c r="D990" s="1"/>
      <c r="E990" s="3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55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257"/>
      <c r="C991" s="257"/>
      <c r="D991" s="1"/>
      <c r="E991" s="3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55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257"/>
      <c r="C992" s="257"/>
      <c r="D992" s="1"/>
      <c r="E992" s="3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55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257"/>
      <c r="C993" s="257"/>
      <c r="D993" s="1"/>
      <c r="E993" s="3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55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257"/>
      <c r="C994" s="257"/>
      <c r="D994" s="1"/>
      <c r="E994" s="3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55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257"/>
      <c r="C995" s="257"/>
      <c r="D995" s="1"/>
      <c r="E995" s="3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55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257"/>
      <c r="C996" s="257"/>
      <c r="D996" s="1"/>
      <c r="E996" s="3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55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257"/>
      <c r="C997" s="257"/>
      <c r="D997" s="1"/>
      <c r="E997" s="3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55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257"/>
      <c r="C998" s="257"/>
      <c r="D998" s="1"/>
      <c r="E998" s="3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55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257"/>
      <c r="C999" s="257"/>
      <c r="D999" s="1"/>
      <c r="E999" s="3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55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257"/>
      <c r="C1000" s="257"/>
      <c r="D1000" s="1"/>
      <c r="E1000" s="3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55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257"/>
      <c r="C1001" s="257"/>
      <c r="D1001" s="1"/>
      <c r="E1001" s="3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55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257"/>
      <c r="C1002" s="257"/>
      <c r="D1002" s="1"/>
      <c r="E1002" s="3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55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1"/>
      <c r="B1003" s="257"/>
      <c r="C1003" s="257"/>
      <c r="D1003" s="1"/>
      <c r="E1003" s="3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55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K1004" s="258"/>
      <c r="L1004" s="258"/>
      <c r="N1004" s="258"/>
    </row>
  </sheetData>
  <mergeCells count="11">
    <mergeCell ref="K99:N99"/>
    <mergeCell ref="L100:N100"/>
    <mergeCell ref="L101:N101"/>
    <mergeCell ref="M102:N102"/>
    <mergeCell ref="A2:G2"/>
    <mergeCell ref="I3:O3"/>
    <mergeCell ref="T6:U6"/>
    <mergeCell ref="T15:U15"/>
    <mergeCell ref="I96:N96"/>
    <mergeCell ref="J97:N97"/>
    <mergeCell ref="K98:N98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Alves,Leandro,Willian 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2" width="14.5"/>
    <col customWidth="1" min="6" max="6" width="16.13"/>
    <col customWidth="1" min="7" max="7" width="37.0"/>
    <col customWidth="1" min="9" max="9" width="13.0"/>
    <col customWidth="1" min="20" max="20" width="13.88"/>
    <col customWidth="1" min="21" max="21" width="14.13"/>
  </cols>
  <sheetData>
    <row r="1">
      <c r="A1" s="1"/>
      <c r="B1" s="1"/>
      <c r="C1" s="2"/>
      <c r="D1" s="2"/>
      <c r="E1" s="1"/>
      <c r="F1" s="3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260" t="s">
        <v>0</v>
      </c>
      <c r="B2" s="261"/>
      <c r="C2" s="261"/>
      <c r="D2" s="261"/>
      <c r="E2" s="261"/>
      <c r="F2" s="261"/>
      <c r="G2" s="261"/>
      <c r="H2" s="262"/>
      <c r="I2" s="12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263" t="s">
        <v>1</v>
      </c>
      <c r="B3" s="263"/>
      <c r="C3" s="263"/>
      <c r="D3" s="263"/>
      <c r="E3" s="263"/>
      <c r="F3" s="263"/>
      <c r="G3" s="19"/>
      <c r="H3" s="3"/>
      <c r="I3" s="4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2"/>
      <c r="D4" s="17"/>
      <c r="E4" s="18"/>
      <c r="F4" s="19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1" t="s">
        <v>2</v>
      </c>
      <c r="U4" s="22">
        <f>SUM(G102)</f>
        <v>13550</v>
      </c>
      <c r="V4" s="8"/>
      <c r="W4" s="8"/>
      <c r="X4" s="8"/>
      <c r="Y4" s="8"/>
      <c r="Z4" s="8"/>
      <c r="AA4" s="8"/>
    </row>
    <row r="5">
      <c r="A5" s="1"/>
      <c r="B5" s="1"/>
      <c r="C5" s="2"/>
      <c r="D5" s="17"/>
      <c r="E5" s="23"/>
      <c r="F5" s="24"/>
      <c r="G5" s="24"/>
      <c r="H5" s="25"/>
      <c r="I5" s="26"/>
      <c r="J5" s="27"/>
      <c r="K5" s="28"/>
      <c r="L5" s="26"/>
      <c r="M5" s="26"/>
      <c r="N5" s="29"/>
      <c r="O5" s="30"/>
      <c r="P5" s="28"/>
      <c r="Q5" s="31"/>
      <c r="R5" s="32"/>
      <c r="S5" s="28"/>
      <c r="T5" s="8"/>
      <c r="U5" s="8"/>
      <c r="V5" s="8"/>
      <c r="W5" s="8"/>
      <c r="X5" s="8"/>
      <c r="Y5" s="8"/>
      <c r="Z5" s="8"/>
      <c r="AA5" s="8"/>
    </row>
    <row r="6">
      <c r="A6" s="33" t="s">
        <v>3</v>
      </c>
      <c r="B6" s="33" t="s">
        <v>4</v>
      </c>
      <c r="C6" s="34" t="s">
        <v>5</v>
      </c>
      <c r="D6" s="35" t="s">
        <v>6</v>
      </c>
      <c r="E6" s="36" t="s">
        <v>7</v>
      </c>
      <c r="F6" s="36" t="s">
        <v>8</v>
      </c>
      <c r="G6" s="36" t="s">
        <v>9</v>
      </c>
      <c r="H6" s="37" t="s">
        <v>10</v>
      </c>
      <c r="I6" s="37" t="s">
        <v>11</v>
      </c>
      <c r="J6" s="38" t="s">
        <v>12</v>
      </c>
      <c r="K6" s="39" t="s">
        <v>13</v>
      </c>
      <c r="L6" s="40" t="s">
        <v>14</v>
      </c>
      <c r="M6" s="41" t="s">
        <v>15</v>
      </c>
      <c r="N6" s="42" t="s">
        <v>16</v>
      </c>
      <c r="O6" s="43" t="s">
        <v>17</v>
      </c>
      <c r="P6" s="44" t="s">
        <v>18</v>
      </c>
      <c r="Q6" s="45" t="s">
        <v>19</v>
      </c>
      <c r="R6" s="46" t="s">
        <v>20</v>
      </c>
      <c r="S6" s="47" t="s">
        <v>21</v>
      </c>
      <c r="T6" s="49" t="s">
        <v>23</v>
      </c>
      <c r="V6" s="8"/>
      <c r="W6" s="8"/>
      <c r="X6" s="8"/>
      <c r="Y6" s="8"/>
      <c r="Z6" s="8"/>
      <c r="AA6" s="8"/>
    </row>
    <row r="7">
      <c r="A7" s="50" t="s">
        <v>47</v>
      </c>
      <c r="B7" s="50" t="s">
        <v>3244</v>
      </c>
      <c r="C7" s="51"/>
      <c r="D7" s="52"/>
      <c r="E7" s="53" t="s">
        <v>49</v>
      </c>
      <c r="F7" s="54"/>
      <c r="G7" s="264" t="s">
        <v>3245</v>
      </c>
      <c r="H7" s="55" t="s">
        <v>3246</v>
      </c>
      <c r="I7" s="50" t="s">
        <v>38</v>
      </c>
      <c r="J7" s="57"/>
      <c r="K7" s="58">
        <v>220.0</v>
      </c>
      <c r="L7" s="59"/>
      <c r="M7" s="60"/>
      <c r="N7" s="61"/>
      <c r="O7" s="62"/>
      <c r="P7" s="63"/>
      <c r="Q7" s="64"/>
      <c r="R7" s="65"/>
      <c r="S7" s="53">
        <v>50.0</v>
      </c>
      <c r="T7" s="67" t="s">
        <v>24</v>
      </c>
      <c r="U7" s="68">
        <f>SUM(J7:J86)</f>
        <v>2932</v>
      </c>
      <c r="V7" s="8"/>
      <c r="W7" s="8"/>
      <c r="X7" s="8"/>
      <c r="Y7" s="8"/>
      <c r="Z7" s="8"/>
      <c r="AA7" s="8"/>
    </row>
    <row r="8">
      <c r="A8" s="50" t="s">
        <v>41</v>
      </c>
      <c r="B8" s="50" t="s">
        <v>3244</v>
      </c>
      <c r="C8" s="51"/>
      <c r="D8" s="69"/>
      <c r="E8" s="53" t="s">
        <v>54</v>
      </c>
      <c r="F8" s="70"/>
      <c r="G8" s="264" t="s">
        <v>3247</v>
      </c>
      <c r="H8" s="55" t="s">
        <v>3248</v>
      </c>
      <c r="I8" s="50" t="s">
        <v>61</v>
      </c>
      <c r="J8" s="71"/>
      <c r="K8" s="58"/>
      <c r="L8" s="72">
        <v>147.0</v>
      </c>
      <c r="M8" s="73"/>
      <c r="N8" s="61"/>
      <c r="O8" s="74"/>
      <c r="P8" s="75"/>
      <c r="Q8" s="76"/>
      <c r="R8" s="77"/>
      <c r="S8" s="53">
        <v>50.0</v>
      </c>
      <c r="T8" s="39" t="s">
        <v>13</v>
      </c>
      <c r="U8" s="68">
        <f>SUM(K7:K86)</f>
        <v>2926</v>
      </c>
      <c r="V8" s="8"/>
      <c r="W8" s="8"/>
      <c r="X8" s="8"/>
      <c r="Y8" s="8"/>
      <c r="Z8" s="8"/>
      <c r="AA8" s="8"/>
    </row>
    <row r="9">
      <c r="A9" s="50" t="s">
        <v>41</v>
      </c>
      <c r="B9" s="50" t="s">
        <v>3244</v>
      </c>
      <c r="C9" s="78"/>
      <c r="D9" s="52"/>
      <c r="E9" s="53" t="s">
        <v>130</v>
      </c>
      <c r="F9" s="70"/>
      <c r="G9" s="264" t="s">
        <v>3249</v>
      </c>
      <c r="H9" s="55" t="s">
        <v>3248</v>
      </c>
      <c r="I9" s="50" t="s">
        <v>61</v>
      </c>
      <c r="J9" s="71"/>
      <c r="K9" s="79"/>
      <c r="L9" s="72">
        <v>147.0</v>
      </c>
      <c r="M9" s="80"/>
      <c r="N9" s="61"/>
      <c r="O9" s="74"/>
      <c r="P9" s="75"/>
      <c r="Q9" s="76"/>
      <c r="R9" s="65"/>
      <c r="S9" s="53">
        <v>50.0</v>
      </c>
      <c r="T9" s="81" t="s">
        <v>14</v>
      </c>
      <c r="U9" s="82">
        <f>SUM(L7:L86)</f>
        <v>1549</v>
      </c>
      <c r="V9" s="8"/>
      <c r="W9" s="8"/>
      <c r="X9" s="8"/>
      <c r="Y9" s="8"/>
      <c r="Z9" s="8"/>
      <c r="AA9" s="8"/>
    </row>
    <row r="10">
      <c r="A10" s="50" t="s">
        <v>41</v>
      </c>
      <c r="B10" s="50"/>
      <c r="C10" s="51"/>
      <c r="D10" s="83"/>
      <c r="E10" s="53" t="s">
        <v>130</v>
      </c>
      <c r="F10" s="70" t="s">
        <v>3250</v>
      </c>
      <c r="G10" s="264" t="s">
        <v>3251</v>
      </c>
      <c r="H10" s="55" t="s">
        <v>3252</v>
      </c>
      <c r="I10" s="50" t="s">
        <v>38</v>
      </c>
      <c r="J10" s="71"/>
      <c r="K10" s="58"/>
      <c r="L10" s="72"/>
      <c r="M10" s="80"/>
      <c r="N10" s="61">
        <v>147.0</v>
      </c>
      <c r="O10" s="84"/>
      <c r="P10" s="85"/>
      <c r="Q10" s="76"/>
      <c r="R10" s="65"/>
      <c r="S10" s="53">
        <v>50.0</v>
      </c>
      <c r="T10" s="86" t="s">
        <v>25</v>
      </c>
      <c r="U10" s="82">
        <f>SUM(M7:M86)</f>
        <v>2038</v>
      </c>
      <c r="V10" s="8"/>
      <c r="W10" s="8"/>
      <c r="X10" s="8"/>
      <c r="Y10" s="8"/>
      <c r="Z10" s="8"/>
      <c r="AA10" s="8"/>
    </row>
    <row r="11">
      <c r="A11" s="50" t="s">
        <v>41</v>
      </c>
      <c r="B11" s="50" t="s">
        <v>3244</v>
      </c>
      <c r="C11" s="51"/>
      <c r="D11" s="87"/>
      <c r="E11" s="53" t="s">
        <v>166</v>
      </c>
      <c r="F11" s="70" t="s">
        <v>3253</v>
      </c>
      <c r="G11" s="264" t="s">
        <v>3254</v>
      </c>
      <c r="H11" s="55" t="s">
        <v>3255</v>
      </c>
      <c r="I11" s="50" t="s">
        <v>97</v>
      </c>
      <c r="J11" s="57"/>
      <c r="K11" s="89"/>
      <c r="L11" s="72">
        <v>220.0</v>
      </c>
      <c r="M11" s="90"/>
      <c r="N11" s="91"/>
      <c r="O11" s="62"/>
      <c r="P11" s="85"/>
      <c r="Q11" s="92"/>
      <c r="R11" s="93"/>
      <c r="S11" s="53">
        <v>120.0</v>
      </c>
      <c r="T11" s="42" t="s">
        <v>16</v>
      </c>
      <c r="U11" s="82">
        <f>SUM(N7:N86)</f>
        <v>2488</v>
      </c>
      <c r="V11" s="8"/>
      <c r="W11" s="8"/>
      <c r="X11" s="8"/>
      <c r="Y11" s="8"/>
      <c r="Z11" s="8"/>
      <c r="AA11" s="8"/>
    </row>
    <row r="12">
      <c r="A12" s="50" t="s">
        <v>41</v>
      </c>
      <c r="B12" s="50" t="s">
        <v>3244</v>
      </c>
      <c r="C12" s="94"/>
      <c r="D12" s="87"/>
      <c r="E12" s="53" t="s">
        <v>28</v>
      </c>
      <c r="F12" s="70" t="s">
        <v>3256</v>
      </c>
      <c r="G12" s="264" t="s">
        <v>3257</v>
      </c>
      <c r="H12" s="55" t="s">
        <v>3258</v>
      </c>
      <c r="I12" s="50" t="s">
        <v>61</v>
      </c>
      <c r="J12" s="57"/>
      <c r="K12" s="95"/>
      <c r="L12" s="72"/>
      <c r="M12" s="96">
        <v>244.0</v>
      </c>
      <c r="N12" s="61"/>
      <c r="O12" s="62"/>
      <c r="P12" s="97"/>
      <c r="Q12" s="98"/>
      <c r="R12" s="99"/>
      <c r="S12" s="53">
        <v>100.0</v>
      </c>
      <c r="T12" s="100" t="s">
        <v>17</v>
      </c>
      <c r="U12" s="68">
        <f>SUM(O7:O86)</f>
        <v>1617</v>
      </c>
      <c r="V12" s="8"/>
      <c r="W12" s="8"/>
      <c r="X12" s="8"/>
      <c r="Y12" s="8"/>
      <c r="Z12" s="8"/>
      <c r="AA12" s="8"/>
    </row>
    <row r="13" ht="16.5" customHeight="1">
      <c r="A13" s="50" t="s">
        <v>41</v>
      </c>
      <c r="B13" s="50" t="s">
        <v>3244</v>
      </c>
      <c r="C13" s="78"/>
      <c r="D13" s="69" t="s">
        <v>402</v>
      </c>
      <c r="E13" s="53" t="s">
        <v>75</v>
      </c>
      <c r="F13" s="70" t="s">
        <v>3259</v>
      </c>
      <c r="G13" s="270" t="s">
        <v>3260</v>
      </c>
      <c r="H13" s="55" t="s">
        <v>3261</v>
      </c>
      <c r="I13" s="50" t="s">
        <v>97</v>
      </c>
      <c r="J13" s="71"/>
      <c r="K13" s="58"/>
      <c r="L13" s="59"/>
      <c r="M13" s="90"/>
      <c r="N13" s="61">
        <v>147.0</v>
      </c>
      <c r="O13" s="84"/>
      <c r="P13" s="75"/>
      <c r="Q13" s="92"/>
      <c r="R13" s="99"/>
      <c r="S13" s="102">
        <v>50.0</v>
      </c>
      <c r="T13" s="103"/>
      <c r="U13" s="104"/>
      <c r="V13" s="8"/>
      <c r="W13" s="8"/>
      <c r="X13" s="8"/>
      <c r="Y13" s="8"/>
      <c r="Z13" s="8"/>
      <c r="AA13" s="8"/>
    </row>
    <row r="14">
      <c r="A14" s="50" t="s">
        <v>41</v>
      </c>
      <c r="B14" s="50" t="s">
        <v>3244</v>
      </c>
      <c r="C14" s="51"/>
      <c r="D14" s="87"/>
      <c r="E14" s="53" t="s">
        <v>166</v>
      </c>
      <c r="F14" s="70" t="s">
        <v>3262</v>
      </c>
      <c r="G14" s="264" t="s">
        <v>3263</v>
      </c>
      <c r="H14" s="55" t="s">
        <v>3264</v>
      </c>
      <c r="I14" s="50" t="s">
        <v>97</v>
      </c>
      <c r="J14" s="71"/>
      <c r="K14" s="58"/>
      <c r="L14" s="72">
        <v>147.0</v>
      </c>
      <c r="M14" s="90"/>
      <c r="N14" s="61"/>
      <c r="O14" s="84"/>
      <c r="P14" s="85"/>
      <c r="Q14" s="105"/>
      <c r="R14" s="99"/>
      <c r="S14" s="53">
        <v>50.0</v>
      </c>
      <c r="T14" s="8"/>
      <c r="U14" s="8"/>
      <c r="V14" s="8"/>
      <c r="W14" s="8"/>
      <c r="X14" s="8"/>
      <c r="Y14" s="8"/>
      <c r="Z14" s="8"/>
      <c r="AA14" s="8"/>
    </row>
    <row r="15">
      <c r="A15" s="50" t="s">
        <v>47</v>
      </c>
      <c r="B15" s="50" t="s">
        <v>3265</v>
      </c>
      <c r="C15" s="51"/>
      <c r="D15" s="83"/>
      <c r="E15" s="53" t="s">
        <v>166</v>
      </c>
      <c r="F15" s="70" t="s">
        <v>3266</v>
      </c>
      <c r="G15" s="264" t="s">
        <v>3267</v>
      </c>
      <c r="H15" s="55" t="s">
        <v>3268</v>
      </c>
      <c r="I15" s="50" t="s">
        <v>97</v>
      </c>
      <c r="J15" s="71"/>
      <c r="K15" s="58"/>
      <c r="L15" s="72"/>
      <c r="M15" s="90"/>
      <c r="N15" s="61"/>
      <c r="O15" s="62">
        <v>294.0</v>
      </c>
      <c r="P15" s="85"/>
      <c r="Q15" s="92"/>
      <c r="R15" s="106"/>
      <c r="S15" s="269">
        <v>294.0</v>
      </c>
      <c r="T15" s="107" t="s">
        <v>26</v>
      </c>
      <c r="V15" s="8"/>
      <c r="W15" s="8"/>
      <c r="X15" s="8"/>
      <c r="Y15" s="8"/>
      <c r="Z15" s="8"/>
      <c r="AA15" s="8"/>
    </row>
    <row r="16">
      <c r="A16" s="50" t="s">
        <v>47</v>
      </c>
      <c r="B16" s="50"/>
      <c r="C16" s="51"/>
      <c r="D16" s="83"/>
      <c r="E16" s="53" t="s">
        <v>130</v>
      </c>
      <c r="F16" s="133" t="s">
        <v>3269</v>
      </c>
      <c r="G16" s="264" t="s">
        <v>3270</v>
      </c>
      <c r="H16" s="55" t="s">
        <v>3271</v>
      </c>
      <c r="I16" s="50" t="s">
        <v>38</v>
      </c>
      <c r="J16" s="71" t="s">
        <v>263</v>
      </c>
      <c r="K16" s="58"/>
      <c r="L16" s="72"/>
      <c r="M16" s="90"/>
      <c r="N16" s="109"/>
      <c r="O16" s="62"/>
      <c r="P16" s="85"/>
      <c r="Q16" s="92"/>
      <c r="R16" s="99"/>
      <c r="S16" s="53" t="s">
        <v>42</v>
      </c>
      <c r="T16" s="110" t="s">
        <v>18</v>
      </c>
      <c r="U16" s="82">
        <f>SUM(P7:P78)</f>
        <v>0</v>
      </c>
      <c r="V16" s="8"/>
      <c r="W16" s="8"/>
      <c r="X16" s="8"/>
      <c r="Y16" s="8"/>
      <c r="Z16" s="8"/>
      <c r="AA16" s="8"/>
    </row>
    <row r="17">
      <c r="A17" s="50" t="s">
        <v>41</v>
      </c>
      <c r="B17" s="50" t="s">
        <v>3244</v>
      </c>
      <c r="C17" s="78"/>
      <c r="D17" s="83" t="s">
        <v>413</v>
      </c>
      <c r="E17" s="88"/>
      <c r="F17" s="314"/>
      <c r="G17" s="264" t="s">
        <v>3272</v>
      </c>
      <c r="H17" s="55" t="s">
        <v>3273</v>
      </c>
      <c r="I17" s="50" t="s">
        <v>97</v>
      </c>
      <c r="J17" s="71"/>
      <c r="K17" s="89"/>
      <c r="L17" s="72"/>
      <c r="M17" s="90">
        <v>294.0</v>
      </c>
      <c r="N17" s="61"/>
      <c r="O17" s="84"/>
      <c r="P17" s="85"/>
      <c r="Q17" s="92"/>
      <c r="R17" s="93"/>
      <c r="S17" s="53">
        <v>100.0</v>
      </c>
      <c r="T17" s="112" t="s">
        <v>19</v>
      </c>
      <c r="U17" s="82">
        <f>SUM(Q7:Q86)</f>
        <v>0</v>
      </c>
      <c r="V17" s="8"/>
      <c r="W17" s="8"/>
      <c r="X17" s="8"/>
      <c r="Y17" s="8"/>
      <c r="Z17" s="8"/>
      <c r="AA17" s="8"/>
    </row>
    <row r="18">
      <c r="A18" s="50" t="s">
        <v>41</v>
      </c>
      <c r="B18" s="50" t="s">
        <v>3244</v>
      </c>
      <c r="C18" s="78"/>
      <c r="D18" s="83" t="s">
        <v>429</v>
      </c>
      <c r="E18" s="88"/>
      <c r="F18" s="70" t="s">
        <v>2572</v>
      </c>
      <c r="G18" s="264" t="s">
        <v>3274</v>
      </c>
      <c r="H18" s="55" t="s">
        <v>2574</v>
      </c>
      <c r="I18" s="50" t="s">
        <v>61</v>
      </c>
      <c r="J18" s="71"/>
      <c r="K18" s="79"/>
      <c r="L18" s="72">
        <v>50.0</v>
      </c>
      <c r="M18" s="90"/>
      <c r="N18" s="61"/>
      <c r="O18" s="62"/>
      <c r="P18" s="85"/>
      <c r="Q18" s="92"/>
      <c r="R18" s="99"/>
      <c r="S18" s="269">
        <v>50.0</v>
      </c>
      <c r="T18" s="113" t="s">
        <v>20</v>
      </c>
      <c r="U18" s="114">
        <f>SUM(R7:R86)</f>
        <v>0</v>
      </c>
      <c r="V18" s="8"/>
      <c r="W18" s="8"/>
      <c r="X18" s="8"/>
      <c r="Y18" s="8"/>
      <c r="Z18" s="8"/>
      <c r="AA18" s="8"/>
    </row>
    <row r="19">
      <c r="A19" s="50" t="s">
        <v>47</v>
      </c>
      <c r="B19" s="50" t="s">
        <v>3244</v>
      </c>
      <c r="C19" s="51"/>
      <c r="D19" s="87"/>
      <c r="E19" s="53" t="s">
        <v>28</v>
      </c>
      <c r="F19" s="70" t="s">
        <v>3275</v>
      </c>
      <c r="G19" s="264" t="s">
        <v>3276</v>
      </c>
      <c r="H19" s="55" t="s">
        <v>3277</v>
      </c>
      <c r="I19" s="50" t="s">
        <v>61</v>
      </c>
      <c r="J19" s="71"/>
      <c r="K19" s="79">
        <v>225.0</v>
      </c>
      <c r="L19" s="72"/>
      <c r="M19" s="90"/>
      <c r="N19" s="61"/>
      <c r="O19" s="62"/>
      <c r="P19" s="85"/>
      <c r="Q19" s="92"/>
      <c r="R19" s="93"/>
      <c r="S19" s="269">
        <v>225.0</v>
      </c>
      <c r="T19" s="116"/>
      <c r="U19" s="6"/>
      <c r="V19" s="8"/>
      <c r="W19" s="8"/>
      <c r="X19" s="8"/>
      <c r="Y19" s="8"/>
      <c r="Z19" s="8"/>
      <c r="AA19" s="8"/>
    </row>
    <row r="20" ht="15.75" customHeight="1">
      <c r="A20" s="50" t="s">
        <v>47</v>
      </c>
      <c r="B20" s="50" t="s">
        <v>3244</v>
      </c>
      <c r="C20" s="51"/>
      <c r="D20" s="87"/>
      <c r="E20" s="53" t="s">
        <v>28</v>
      </c>
      <c r="F20" s="70" t="s">
        <v>3275</v>
      </c>
      <c r="G20" s="264" t="s">
        <v>3278</v>
      </c>
      <c r="H20" s="55" t="s">
        <v>3277</v>
      </c>
      <c r="I20" s="50" t="s">
        <v>61</v>
      </c>
      <c r="J20" s="71"/>
      <c r="K20" s="58">
        <v>225.0</v>
      </c>
      <c r="L20" s="117"/>
      <c r="M20" s="90"/>
      <c r="N20" s="61"/>
      <c r="O20" s="74"/>
      <c r="P20" s="75"/>
      <c r="Q20" s="92"/>
      <c r="R20" s="99"/>
      <c r="S20" s="269">
        <v>225.0</v>
      </c>
      <c r="T20" s="118" t="s">
        <v>2</v>
      </c>
      <c r="U20" s="8"/>
      <c r="V20" s="8"/>
      <c r="W20" s="8"/>
      <c r="X20" s="8"/>
      <c r="Y20" s="8"/>
      <c r="Z20" s="8"/>
      <c r="AA20" s="8"/>
    </row>
    <row r="21" ht="15.75" customHeight="1">
      <c r="A21" s="50" t="s">
        <v>47</v>
      </c>
      <c r="B21" s="50" t="s">
        <v>3244</v>
      </c>
      <c r="C21" s="51"/>
      <c r="D21" s="87"/>
      <c r="E21" s="53" t="s">
        <v>130</v>
      </c>
      <c r="F21" s="314" t="s">
        <v>3279</v>
      </c>
      <c r="G21" s="264" t="s">
        <v>3280</v>
      </c>
      <c r="H21" s="55" t="s">
        <v>3281</v>
      </c>
      <c r="I21" s="50" t="s">
        <v>38</v>
      </c>
      <c r="J21" s="71"/>
      <c r="K21" s="58"/>
      <c r="L21" s="117"/>
      <c r="M21" s="90"/>
      <c r="N21" s="61"/>
      <c r="O21" s="62">
        <v>294.0</v>
      </c>
      <c r="P21" s="85"/>
      <c r="Q21" s="92"/>
      <c r="R21" s="99"/>
      <c r="S21" s="53">
        <v>100.0</v>
      </c>
      <c r="T21" s="119">
        <f>SUM(G102)</f>
        <v>13550</v>
      </c>
      <c r="U21" s="8"/>
      <c r="V21" s="8"/>
      <c r="W21" s="8"/>
      <c r="X21" s="8"/>
      <c r="Y21" s="8"/>
      <c r="Z21" s="8"/>
      <c r="AA21" s="8"/>
    </row>
    <row r="22">
      <c r="A22" s="50" t="s">
        <v>41</v>
      </c>
      <c r="B22" s="50" t="s">
        <v>3244</v>
      </c>
      <c r="C22" s="51"/>
      <c r="D22" s="83" t="s">
        <v>446</v>
      </c>
      <c r="E22" s="53" t="s">
        <v>3282</v>
      </c>
      <c r="F22" s="70" t="s">
        <v>3283</v>
      </c>
      <c r="G22" s="264" t="s">
        <v>3284</v>
      </c>
      <c r="H22" s="55" t="s">
        <v>3285</v>
      </c>
      <c r="I22" s="50" t="s">
        <v>61</v>
      </c>
      <c r="J22" s="71"/>
      <c r="K22" s="58"/>
      <c r="L22" s="72"/>
      <c r="M22" s="120">
        <v>1000.0</v>
      </c>
      <c r="N22" s="61"/>
      <c r="O22" s="62"/>
      <c r="P22" s="85"/>
      <c r="Q22" s="92"/>
      <c r="R22" s="99"/>
      <c r="S22" s="53">
        <v>500.0</v>
      </c>
      <c r="T22" s="8"/>
      <c r="U22" s="8"/>
      <c r="V22" s="8"/>
      <c r="W22" s="8"/>
      <c r="X22" s="8"/>
      <c r="Y22" s="8"/>
      <c r="Z22" s="8"/>
      <c r="AA22" s="8"/>
    </row>
    <row r="23">
      <c r="A23" s="50" t="s">
        <v>41</v>
      </c>
      <c r="B23" s="50" t="s">
        <v>3244</v>
      </c>
      <c r="C23" s="51"/>
      <c r="D23" s="83" t="s">
        <v>452</v>
      </c>
      <c r="E23" s="53" t="s">
        <v>49</v>
      </c>
      <c r="F23" s="70"/>
      <c r="G23" s="264" t="s">
        <v>3286</v>
      </c>
      <c r="H23" s="55" t="s">
        <v>3287</v>
      </c>
      <c r="I23" s="50" t="s">
        <v>38</v>
      </c>
      <c r="J23" s="71"/>
      <c r="K23" s="58"/>
      <c r="L23" s="72">
        <v>244.0</v>
      </c>
      <c r="M23" s="80"/>
      <c r="N23" s="61"/>
      <c r="O23" s="62"/>
      <c r="P23" s="121"/>
      <c r="Q23" s="92"/>
      <c r="R23" s="93"/>
      <c r="S23" s="53">
        <v>100.0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47</v>
      </c>
      <c r="B24" s="50" t="s">
        <v>3244</v>
      </c>
      <c r="C24" s="51"/>
      <c r="D24" s="87"/>
      <c r="E24" s="53" t="s">
        <v>54</v>
      </c>
      <c r="F24" s="70" t="s">
        <v>3275</v>
      </c>
      <c r="G24" s="264" t="s">
        <v>3288</v>
      </c>
      <c r="H24" s="55" t="s">
        <v>3289</v>
      </c>
      <c r="I24" s="50" t="s">
        <v>97</v>
      </c>
      <c r="J24" s="71"/>
      <c r="K24" s="58">
        <v>127.0</v>
      </c>
      <c r="L24" s="72"/>
      <c r="M24" s="90"/>
      <c r="N24" s="122"/>
      <c r="O24" s="62"/>
      <c r="P24" s="75"/>
      <c r="Q24" s="92"/>
      <c r="R24" s="123"/>
      <c r="S24" s="53">
        <v>50.0</v>
      </c>
      <c r="T24" s="3"/>
      <c r="U24" s="8"/>
      <c r="V24" s="8"/>
      <c r="W24" s="8"/>
      <c r="X24" s="8"/>
      <c r="Y24" s="8"/>
      <c r="Z24" s="8"/>
      <c r="AA24" s="8"/>
    </row>
    <row r="25">
      <c r="A25" s="50" t="s">
        <v>47</v>
      </c>
      <c r="B25" s="50" t="s">
        <v>3244</v>
      </c>
      <c r="C25" s="51"/>
      <c r="D25" s="78"/>
      <c r="E25" s="53" t="s">
        <v>166</v>
      </c>
      <c r="F25" s="70" t="s">
        <v>3290</v>
      </c>
      <c r="G25" s="264" t="s">
        <v>3291</v>
      </c>
      <c r="H25" s="55" t="s">
        <v>3292</v>
      </c>
      <c r="I25" s="50" t="s">
        <v>97</v>
      </c>
      <c r="J25" s="124"/>
      <c r="K25" s="58">
        <v>147.0</v>
      </c>
      <c r="L25" s="72"/>
      <c r="M25" s="80"/>
      <c r="N25" s="61"/>
      <c r="O25" s="62"/>
      <c r="P25" s="85"/>
      <c r="Q25" s="105"/>
      <c r="R25" s="99"/>
      <c r="S25" s="53">
        <v>50.0</v>
      </c>
      <c r="T25" s="8"/>
      <c r="U25" s="8"/>
      <c r="V25" s="8"/>
      <c r="W25" s="8"/>
      <c r="X25" s="8"/>
      <c r="Y25" s="8"/>
      <c r="Z25" s="8"/>
      <c r="AA25" s="8"/>
    </row>
    <row r="26">
      <c r="A26" s="50" t="s">
        <v>47</v>
      </c>
      <c r="B26" s="50" t="s">
        <v>3244</v>
      </c>
      <c r="C26" s="51"/>
      <c r="D26" s="78"/>
      <c r="E26" s="53" t="s">
        <v>130</v>
      </c>
      <c r="F26" s="70"/>
      <c r="G26" s="264" t="s">
        <v>3293</v>
      </c>
      <c r="H26" s="55" t="s">
        <v>3294</v>
      </c>
      <c r="I26" s="50" t="s">
        <v>38</v>
      </c>
      <c r="J26" s="71"/>
      <c r="K26" s="79">
        <v>147.0</v>
      </c>
      <c r="L26" s="59"/>
      <c r="M26" s="80"/>
      <c r="N26" s="125"/>
      <c r="O26" s="62"/>
      <c r="P26" s="85"/>
      <c r="Q26" s="105"/>
      <c r="R26" s="93"/>
      <c r="S26" s="53">
        <v>50.0</v>
      </c>
      <c r="T26" s="8"/>
      <c r="U26" s="8"/>
      <c r="V26" s="8"/>
      <c r="W26" s="8"/>
      <c r="X26" s="8"/>
      <c r="Y26" s="8"/>
      <c r="Z26" s="8"/>
      <c r="AA26" s="8"/>
    </row>
    <row r="27">
      <c r="A27" s="50" t="s">
        <v>47</v>
      </c>
      <c r="B27" s="50" t="s">
        <v>3244</v>
      </c>
      <c r="C27" s="78"/>
      <c r="D27" s="87"/>
      <c r="E27" s="53" t="s">
        <v>130</v>
      </c>
      <c r="F27" s="70" t="s">
        <v>3295</v>
      </c>
      <c r="G27" s="264" t="s">
        <v>3296</v>
      </c>
      <c r="H27" s="55" t="s">
        <v>3297</v>
      </c>
      <c r="I27" s="50" t="s">
        <v>38</v>
      </c>
      <c r="J27" s="57">
        <v>294.0</v>
      </c>
      <c r="K27" s="58"/>
      <c r="L27" s="126"/>
      <c r="M27" s="80"/>
      <c r="N27" s="125"/>
      <c r="O27" s="74"/>
      <c r="P27" s="85"/>
      <c r="Q27" s="105"/>
      <c r="R27" s="93"/>
      <c r="S27" s="53">
        <v>50.0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41</v>
      </c>
      <c r="B28" s="50"/>
      <c r="C28" s="78"/>
      <c r="D28" s="87"/>
      <c r="E28" s="53" t="s">
        <v>28</v>
      </c>
      <c r="F28" s="70"/>
      <c r="G28" s="264" t="s">
        <v>3298</v>
      </c>
      <c r="H28" s="55" t="s">
        <v>3299</v>
      </c>
      <c r="I28" s="50" t="s">
        <v>61</v>
      </c>
      <c r="J28" s="127"/>
      <c r="K28" s="58"/>
      <c r="L28" s="117"/>
      <c r="M28" s="90"/>
      <c r="N28" s="61">
        <v>147.0</v>
      </c>
      <c r="O28" s="62"/>
      <c r="P28" s="85"/>
      <c r="Q28" s="105"/>
      <c r="R28" s="128"/>
      <c r="S28" s="53">
        <v>50.0</v>
      </c>
      <c r="T28" s="8"/>
      <c r="U28" s="8"/>
      <c r="V28" s="8"/>
      <c r="W28" s="8"/>
      <c r="X28" s="8"/>
      <c r="Y28" s="8"/>
      <c r="Z28" s="8"/>
      <c r="AA28" s="8"/>
    </row>
    <row r="29">
      <c r="A29" s="50" t="s">
        <v>41</v>
      </c>
      <c r="B29" s="50" t="s">
        <v>3244</v>
      </c>
      <c r="C29" s="78"/>
      <c r="D29" s="83" t="s">
        <v>478</v>
      </c>
      <c r="E29" s="53" t="s">
        <v>166</v>
      </c>
      <c r="F29" s="70" t="s">
        <v>2397</v>
      </c>
      <c r="G29" s="264" t="s">
        <v>3300</v>
      </c>
      <c r="H29" s="55" t="s">
        <v>3301</v>
      </c>
      <c r="I29" s="50" t="s">
        <v>97</v>
      </c>
      <c r="J29" s="127"/>
      <c r="K29" s="58"/>
      <c r="L29" s="72">
        <v>147.0</v>
      </c>
      <c r="M29" s="120"/>
      <c r="N29" s="61"/>
      <c r="O29" s="62"/>
      <c r="P29" s="75"/>
      <c r="Q29" s="92"/>
      <c r="R29" s="129"/>
      <c r="S29" s="53">
        <v>50.0</v>
      </c>
      <c r="T29" s="8"/>
      <c r="U29" s="8"/>
      <c r="V29" s="8"/>
      <c r="W29" s="8"/>
      <c r="X29" s="8"/>
      <c r="Y29" s="8"/>
      <c r="Z29" s="8"/>
      <c r="AA29" s="8"/>
    </row>
    <row r="30">
      <c r="A30" s="50" t="s">
        <v>47</v>
      </c>
      <c r="B30" s="50" t="s">
        <v>3244</v>
      </c>
      <c r="C30" s="78"/>
      <c r="D30" s="69"/>
      <c r="E30" s="53" t="s">
        <v>166</v>
      </c>
      <c r="F30" s="70" t="s">
        <v>2756</v>
      </c>
      <c r="G30" s="264" t="s">
        <v>3302</v>
      </c>
      <c r="H30" s="55" t="s">
        <v>3303</v>
      </c>
      <c r="I30" s="50" t="s">
        <v>97</v>
      </c>
      <c r="J30" s="71"/>
      <c r="K30" s="58"/>
      <c r="L30" s="72"/>
      <c r="M30" s="90"/>
      <c r="N30" s="122"/>
      <c r="O30" s="62">
        <v>147.0</v>
      </c>
      <c r="P30" s="85"/>
      <c r="Q30" s="92"/>
      <c r="R30" s="129"/>
      <c r="S30" s="53">
        <v>50.0</v>
      </c>
      <c r="T30" s="8"/>
      <c r="U30" s="8"/>
      <c r="V30" s="8"/>
      <c r="W30" s="8"/>
      <c r="X30" s="8"/>
      <c r="Y30" s="8"/>
      <c r="Z30" s="8"/>
      <c r="AA30" s="8"/>
    </row>
    <row r="31">
      <c r="A31" s="50" t="s">
        <v>47</v>
      </c>
      <c r="B31" s="50" t="s">
        <v>3244</v>
      </c>
      <c r="C31" s="51"/>
      <c r="D31" s="52"/>
      <c r="E31" s="53" t="s">
        <v>2817</v>
      </c>
      <c r="F31" s="70"/>
      <c r="G31" s="264" t="s">
        <v>3304</v>
      </c>
      <c r="H31" s="55" t="s">
        <v>3289</v>
      </c>
      <c r="I31" s="50" t="s">
        <v>97</v>
      </c>
      <c r="J31" s="71"/>
      <c r="K31" s="79">
        <v>180.0</v>
      </c>
      <c r="L31" s="72"/>
      <c r="M31" s="90"/>
      <c r="N31" s="61"/>
      <c r="O31" s="62"/>
      <c r="P31" s="130"/>
      <c r="Q31" s="131"/>
      <c r="R31" s="129"/>
      <c r="S31" s="53">
        <v>90.0</v>
      </c>
      <c r="T31" s="8"/>
      <c r="U31" s="8"/>
      <c r="V31" s="8"/>
      <c r="W31" s="8"/>
      <c r="X31" s="8"/>
      <c r="Y31" s="8"/>
      <c r="Z31" s="8"/>
      <c r="AA31" s="8"/>
    </row>
    <row r="32">
      <c r="A32" s="50" t="s">
        <v>41</v>
      </c>
      <c r="B32" s="50" t="s">
        <v>3244</v>
      </c>
      <c r="C32" s="132"/>
      <c r="D32" s="69" t="s">
        <v>481</v>
      </c>
      <c r="E32" s="53" t="s">
        <v>75</v>
      </c>
      <c r="F32" s="70" t="s">
        <v>3305</v>
      </c>
      <c r="G32" s="264" t="s">
        <v>3306</v>
      </c>
      <c r="H32" s="55" t="s">
        <v>3307</v>
      </c>
      <c r="I32" s="50" t="s">
        <v>97</v>
      </c>
      <c r="J32" s="71"/>
      <c r="K32" s="58"/>
      <c r="L32" s="72">
        <v>147.0</v>
      </c>
      <c r="M32" s="80"/>
      <c r="N32" s="61"/>
      <c r="O32" s="84"/>
      <c r="P32" s="130"/>
      <c r="Q32" s="131"/>
      <c r="R32" s="129"/>
      <c r="S32" s="53">
        <v>50.0</v>
      </c>
      <c r="T32" s="8"/>
      <c r="U32" s="8"/>
      <c r="V32" s="8"/>
      <c r="W32" s="8"/>
      <c r="X32" s="8"/>
      <c r="Y32" s="8"/>
      <c r="Z32" s="8"/>
      <c r="AA32" s="8"/>
    </row>
    <row r="33">
      <c r="A33" s="50" t="s">
        <v>47</v>
      </c>
      <c r="B33" s="50" t="s">
        <v>3265</v>
      </c>
      <c r="C33" s="51"/>
      <c r="D33" s="69"/>
      <c r="E33" s="53" t="s">
        <v>71</v>
      </c>
      <c r="F33" s="133"/>
      <c r="G33" s="278" t="s">
        <v>3308</v>
      </c>
      <c r="H33" s="55" t="s">
        <v>3309</v>
      </c>
      <c r="I33" s="50" t="s">
        <v>38</v>
      </c>
      <c r="J33" s="71">
        <v>250.0</v>
      </c>
      <c r="K33" s="58"/>
      <c r="L33" s="135"/>
      <c r="M33" s="90"/>
      <c r="N33" s="61"/>
      <c r="O33" s="62"/>
      <c r="P33" s="130"/>
      <c r="Q33" s="131"/>
      <c r="R33" s="128"/>
      <c r="S33" s="269">
        <v>250.0</v>
      </c>
      <c r="T33" s="8"/>
      <c r="U33" s="8"/>
      <c r="V33" s="8"/>
      <c r="W33" s="8"/>
      <c r="X33" s="8"/>
      <c r="Y33" s="8"/>
      <c r="Z33" s="8"/>
      <c r="AA33" s="8"/>
    </row>
    <row r="34">
      <c r="A34" s="50" t="s">
        <v>41</v>
      </c>
      <c r="B34" s="50"/>
      <c r="C34" s="136"/>
      <c r="D34" s="83"/>
      <c r="E34" s="53" t="s">
        <v>130</v>
      </c>
      <c r="F34" s="70"/>
      <c r="G34" s="264" t="s">
        <v>3310</v>
      </c>
      <c r="H34" s="55" t="s">
        <v>60</v>
      </c>
      <c r="I34" s="50" t="s">
        <v>61</v>
      </c>
      <c r="J34" s="71"/>
      <c r="K34" s="58"/>
      <c r="L34" s="135"/>
      <c r="M34" s="90"/>
      <c r="N34" s="61" t="s">
        <v>133</v>
      </c>
      <c r="O34" s="62"/>
      <c r="P34" s="130"/>
      <c r="Q34" s="131"/>
      <c r="R34" s="129"/>
      <c r="S34" s="53" t="s">
        <v>42</v>
      </c>
      <c r="T34" s="8"/>
      <c r="U34" s="8"/>
      <c r="V34" s="8"/>
      <c r="W34" s="8"/>
      <c r="X34" s="8"/>
      <c r="Y34" s="8"/>
      <c r="Z34" s="8"/>
      <c r="AA34" s="8"/>
    </row>
    <row r="35">
      <c r="A35" s="50" t="s">
        <v>41</v>
      </c>
      <c r="B35" s="50"/>
      <c r="C35" s="51"/>
      <c r="D35" s="137"/>
      <c r="E35" s="53" t="s">
        <v>130</v>
      </c>
      <c r="F35" s="108"/>
      <c r="G35" s="264" t="s">
        <v>3311</v>
      </c>
      <c r="H35" s="55" t="s">
        <v>60</v>
      </c>
      <c r="I35" s="50" t="s">
        <v>61</v>
      </c>
      <c r="J35" s="71"/>
      <c r="K35" s="58"/>
      <c r="L35" s="117"/>
      <c r="M35" s="90"/>
      <c r="N35" s="61" t="s">
        <v>133</v>
      </c>
      <c r="O35" s="74"/>
      <c r="P35" s="130"/>
      <c r="Q35" s="138"/>
      <c r="R35" s="129"/>
      <c r="S35" s="53" t="s">
        <v>42</v>
      </c>
      <c r="T35" s="8"/>
      <c r="U35" s="8"/>
      <c r="V35" s="8"/>
      <c r="W35" s="8"/>
      <c r="X35" s="8"/>
      <c r="Y35" s="8"/>
      <c r="Z35" s="8"/>
      <c r="AA35" s="8"/>
    </row>
    <row r="36">
      <c r="A36" s="50" t="s">
        <v>41</v>
      </c>
      <c r="B36" s="50"/>
      <c r="C36" s="51"/>
      <c r="D36" s="139"/>
      <c r="E36" s="53" t="s">
        <v>130</v>
      </c>
      <c r="F36" s="70"/>
      <c r="G36" s="264" t="s">
        <v>3312</v>
      </c>
      <c r="H36" s="55" t="s">
        <v>60</v>
      </c>
      <c r="I36" s="50" t="s">
        <v>61</v>
      </c>
      <c r="J36" s="71"/>
      <c r="K36" s="58"/>
      <c r="L36" s="59"/>
      <c r="M36" s="90"/>
      <c r="N36" s="61" t="s">
        <v>133</v>
      </c>
      <c r="O36" s="84"/>
      <c r="P36" s="130"/>
      <c r="Q36" s="131"/>
      <c r="R36" s="129"/>
      <c r="S36" s="53" t="s">
        <v>42</v>
      </c>
      <c r="T36" s="8"/>
      <c r="U36" s="8"/>
      <c r="V36" s="8"/>
      <c r="W36" s="8"/>
      <c r="X36" s="8"/>
      <c r="Y36" s="8"/>
      <c r="Z36" s="8"/>
      <c r="AA36" s="8"/>
    </row>
    <row r="37">
      <c r="A37" s="50" t="s">
        <v>41</v>
      </c>
      <c r="B37" s="50"/>
      <c r="C37" s="78"/>
      <c r="D37" s="139"/>
      <c r="E37" s="53" t="s">
        <v>166</v>
      </c>
      <c r="F37" s="70"/>
      <c r="G37" s="264" t="s">
        <v>3313</v>
      </c>
      <c r="H37" s="55" t="s">
        <v>60</v>
      </c>
      <c r="I37" s="50" t="s">
        <v>61</v>
      </c>
      <c r="J37" s="57"/>
      <c r="K37" s="58"/>
      <c r="L37" s="72"/>
      <c r="M37" s="90"/>
      <c r="N37" s="61" t="s">
        <v>46</v>
      </c>
      <c r="O37" s="62"/>
      <c r="P37" s="130"/>
      <c r="Q37" s="131"/>
      <c r="R37" s="128"/>
      <c r="S37" s="53" t="s">
        <v>42</v>
      </c>
      <c r="T37" s="8"/>
      <c r="U37" s="8"/>
      <c r="V37" s="8"/>
      <c r="W37" s="8"/>
      <c r="X37" s="8"/>
      <c r="Y37" s="8"/>
      <c r="Z37" s="8"/>
      <c r="AA37" s="8"/>
    </row>
    <row r="38">
      <c r="A38" s="50" t="s">
        <v>41</v>
      </c>
      <c r="B38" s="50"/>
      <c r="C38" s="78"/>
      <c r="D38" s="52"/>
      <c r="E38" s="53"/>
      <c r="F38" s="70"/>
      <c r="G38" s="311" t="s">
        <v>3314</v>
      </c>
      <c r="H38" s="55" t="s">
        <v>60</v>
      </c>
      <c r="I38" s="50" t="s">
        <v>61</v>
      </c>
      <c r="J38" s="57"/>
      <c r="K38" s="58"/>
      <c r="L38" s="72"/>
      <c r="M38" s="90"/>
      <c r="N38" s="61">
        <v>1900.0</v>
      </c>
      <c r="O38" s="62"/>
      <c r="P38" s="141"/>
      <c r="Q38" s="131"/>
      <c r="R38" s="128"/>
      <c r="S38" s="269">
        <v>1900.0</v>
      </c>
      <c r="T38" s="8"/>
      <c r="U38" s="8"/>
      <c r="V38" s="8"/>
      <c r="W38" s="8"/>
      <c r="X38" s="8"/>
      <c r="Y38" s="8"/>
      <c r="Z38" s="8"/>
      <c r="AA38" s="8"/>
    </row>
    <row r="39">
      <c r="A39" s="50" t="s">
        <v>47</v>
      </c>
      <c r="B39" s="50" t="s">
        <v>3244</v>
      </c>
      <c r="C39" s="78"/>
      <c r="D39" s="52"/>
      <c r="E39" s="53" t="s">
        <v>54</v>
      </c>
      <c r="F39" s="70" t="s">
        <v>3315</v>
      </c>
      <c r="G39" s="271" t="s">
        <v>3316</v>
      </c>
      <c r="H39" s="55" t="s">
        <v>3317</v>
      </c>
      <c r="I39" s="50" t="s">
        <v>38</v>
      </c>
      <c r="J39" s="71"/>
      <c r="K39" s="58"/>
      <c r="L39" s="72"/>
      <c r="M39" s="80"/>
      <c r="N39" s="61"/>
      <c r="O39" s="62">
        <v>294.0</v>
      </c>
      <c r="P39" s="130"/>
      <c r="Q39" s="131"/>
      <c r="R39" s="128"/>
      <c r="S39" s="53">
        <v>100.0</v>
      </c>
      <c r="T39" s="8"/>
      <c r="U39" s="8"/>
      <c r="V39" s="8"/>
      <c r="W39" s="8"/>
      <c r="X39" s="8"/>
      <c r="Y39" s="8"/>
      <c r="Z39" s="8"/>
      <c r="AA39" s="8"/>
    </row>
    <row r="40">
      <c r="A40" s="50" t="s">
        <v>47</v>
      </c>
      <c r="B40" s="50" t="s">
        <v>3244</v>
      </c>
      <c r="C40" s="51"/>
      <c r="D40" s="69"/>
      <c r="E40" s="53"/>
      <c r="F40" s="70" t="s">
        <v>71</v>
      </c>
      <c r="G40" s="264" t="s">
        <v>3318</v>
      </c>
      <c r="H40" s="55" t="s">
        <v>3319</v>
      </c>
      <c r="I40" s="56"/>
      <c r="J40" s="71"/>
      <c r="K40" s="58">
        <v>50.0</v>
      </c>
      <c r="L40" s="72"/>
      <c r="M40" s="90"/>
      <c r="N40" s="61"/>
      <c r="O40" s="143"/>
      <c r="P40" s="130"/>
      <c r="Q40" s="131"/>
      <c r="R40" s="129"/>
      <c r="S40" s="269">
        <v>50.0</v>
      </c>
      <c r="T40" s="8"/>
      <c r="U40" s="8"/>
      <c r="V40" s="8"/>
      <c r="W40" s="8"/>
      <c r="X40" s="8"/>
      <c r="Y40" s="8"/>
      <c r="Z40" s="8"/>
      <c r="AA40" s="8"/>
    </row>
    <row r="41">
      <c r="A41" s="50" t="s">
        <v>41</v>
      </c>
      <c r="B41" s="50" t="s">
        <v>3265</v>
      </c>
      <c r="C41" s="51"/>
      <c r="D41" s="69" t="s">
        <v>3320</v>
      </c>
      <c r="E41" s="53"/>
      <c r="F41" s="70" t="s">
        <v>3321</v>
      </c>
      <c r="G41" s="325" t="s">
        <v>3322</v>
      </c>
      <c r="H41" s="53" t="s">
        <v>3323</v>
      </c>
      <c r="I41" s="50"/>
      <c r="J41" s="127"/>
      <c r="K41" s="58"/>
      <c r="L41" s="72">
        <v>300.0</v>
      </c>
      <c r="M41" s="90"/>
      <c r="N41" s="61"/>
      <c r="O41" s="62"/>
      <c r="P41" s="130"/>
      <c r="Q41" s="131"/>
      <c r="R41" s="128"/>
      <c r="S41" s="269">
        <v>300.0</v>
      </c>
      <c r="T41" s="8"/>
      <c r="U41" s="8"/>
      <c r="V41" s="8"/>
      <c r="W41" s="8"/>
      <c r="X41" s="8"/>
      <c r="Y41" s="8"/>
      <c r="Z41" s="8"/>
      <c r="AA41" s="8"/>
    </row>
    <row r="42">
      <c r="A42" s="50" t="s">
        <v>47</v>
      </c>
      <c r="B42" s="50" t="s">
        <v>3244</v>
      </c>
      <c r="C42" s="51"/>
      <c r="D42" s="87"/>
      <c r="E42" s="53" t="s">
        <v>75</v>
      </c>
      <c r="F42" s="70" t="s">
        <v>3324</v>
      </c>
      <c r="G42" s="264" t="s">
        <v>3325</v>
      </c>
      <c r="H42" s="55" t="s">
        <v>3326</v>
      </c>
      <c r="I42" s="50" t="s">
        <v>97</v>
      </c>
      <c r="J42" s="71"/>
      <c r="K42" s="58"/>
      <c r="L42" s="59"/>
      <c r="M42" s="144"/>
      <c r="N42" s="122"/>
      <c r="O42" s="62">
        <v>147.0</v>
      </c>
      <c r="P42" s="130"/>
      <c r="Q42" s="131"/>
      <c r="R42" s="129"/>
      <c r="S42" s="53">
        <v>50.0</v>
      </c>
      <c r="T42" s="8"/>
      <c r="U42" s="8"/>
      <c r="V42" s="8"/>
      <c r="W42" s="8"/>
      <c r="X42" s="8"/>
      <c r="Y42" s="8"/>
      <c r="Z42" s="8"/>
      <c r="AA42" s="8"/>
    </row>
    <row r="43">
      <c r="A43" s="50" t="s">
        <v>41</v>
      </c>
      <c r="B43" s="50" t="s">
        <v>3244</v>
      </c>
      <c r="C43" s="51"/>
      <c r="D43" s="52"/>
      <c r="E43" s="53" t="s">
        <v>71</v>
      </c>
      <c r="F43" s="70"/>
      <c r="G43" s="264" t="s">
        <v>3327</v>
      </c>
      <c r="H43" s="55" t="s">
        <v>3328</v>
      </c>
      <c r="I43" s="50" t="s">
        <v>38</v>
      </c>
      <c r="J43" s="71"/>
      <c r="K43" s="89"/>
      <c r="L43" s="72"/>
      <c r="M43" s="326">
        <v>250.0</v>
      </c>
      <c r="N43" s="61"/>
      <c r="O43" s="62"/>
      <c r="P43" s="130"/>
      <c r="Q43" s="131"/>
      <c r="R43" s="129"/>
      <c r="S43" s="269">
        <v>250.0</v>
      </c>
      <c r="T43" s="8"/>
      <c r="U43" s="8"/>
      <c r="V43" s="8"/>
      <c r="W43" s="8"/>
      <c r="X43" s="8"/>
      <c r="Y43" s="8"/>
      <c r="Z43" s="8"/>
      <c r="AA43" s="8"/>
    </row>
    <row r="44">
      <c r="A44" s="50" t="s">
        <v>47</v>
      </c>
      <c r="B44" s="50" t="s">
        <v>3244</v>
      </c>
      <c r="C44" s="78"/>
      <c r="D44" s="146"/>
      <c r="E44" s="53" t="s">
        <v>2273</v>
      </c>
      <c r="F44" s="70"/>
      <c r="G44" s="273" t="s">
        <v>3329</v>
      </c>
      <c r="H44" s="142" t="s">
        <v>3330</v>
      </c>
      <c r="I44" s="50" t="s">
        <v>61</v>
      </c>
      <c r="J44" s="57">
        <v>250.0</v>
      </c>
      <c r="K44" s="58"/>
      <c r="L44" s="72"/>
      <c r="M44" s="144"/>
      <c r="N44" s="61"/>
      <c r="O44" s="62"/>
      <c r="P44" s="130"/>
      <c r="Q44" s="138"/>
      <c r="R44" s="129"/>
      <c r="S44" s="53">
        <v>125.0</v>
      </c>
      <c r="T44" s="8"/>
      <c r="U44" s="8"/>
      <c r="V44" s="8"/>
      <c r="W44" s="8"/>
      <c r="X44" s="8"/>
      <c r="Y44" s="8"/>
      <c r="Z44" s="8"/>
      <c r="AA44" s="8"/>
    </row>
    <row r="45">
      <c r="A45" s="50" t="s">
        <v>47</v>
      </c>
      <c r="B45" s="50" t="s">
        <v>3244</v>
      </c>
      <c r="C45" s="78"/>
      <c r="D45" s="87"/>
      <c r="E45" s="53" t="s">
        <v>344</v>
      </c>
      <c r="F45" s="111" t="s">
        <v>3331</v>
      </c>
      <c r="G45" s="264" t="s">
        <v>3332</v>
      </c>
      <c r="H45" s="55" t="s">
        <v>3333</v>
      </c>
      <c r="I45" s="50" t="s">
        <v>97</v>
      </c>
      <c r="J45" s="71"/>
      <c r="K45" s="58">
        <v>294.0</v>
      </c>
      <c r="L45" s="72"/>
      <c r="M45" s="149"/>
      <c r="N45" s="61"/>
      <c r="O45" s="62"/>
      <c r="P45" s="130"/>
      <c r="Q45" s="138"/>
      <c r="R45" s="99"/>
      <c r="S45" s="53">
        <v>100.0</v>
      </c>
      <c r="T45" s="8"/>
      <c r="U45" s="8"/>
      <c r="V45" s="8"/>
      <c r="W45" s="8"/>
      <c r="X45" s="8"/>
      <c r="Y45" s="8"/>
      <c r="Z45" s="8"/>
      <c r="AA45" s="8"/>
    </row>
    <row r="46">
      <c r="A46" s="50" t="s">
        <v>47</v>
      </c>
      <c r="B46" s="50" t="s">
        <v>3244</v>
      </c>
      <c r="C46" s="132" t="s">
        <v>3334</v>
      </c>
      <c r="D46" s="83" t="s">
        <v>3335</v>
      </c>
      <c r="E46" s="88"/>
      <c r="F46" s="111" t="s">
        <v>3336</v>
      </c>
      <c r="G46" s="298" t="s">
        <v>3337</v>
      </c>
      <c r="H46" s="55" t="s">
        <v>1241</v>
      </c>
      <c r="I46" s="50" t="s">
        <v>61</v>
      </c>
      <c r="J46" s="57"/>
      <c r="K46" s="58">
        <v>890.0</v>
      </c>
      <c r="L46" s="72"/>
      <c r="M46" s="150"/>
      <c r="N46" s="125"/>
      <c r="O46" s="62"/>
      <c r="P46" s="141"/>
      <c r="Q46" s="131"/>
      <c r="R46" s="99"/>
      <c r="S46" s="269">
        <v>890.0</v>
      </c>
      <c r="T46" s="8"/>
      <c r="U46" s="8"/>
      <c r="V46" s="8"/>
      <c r="W46" s="8"/>
      <c r="X46" s="8"/>
      <c r="Y46" s="8"/>
      <c r="Z46" s="8"/>
      <c r="AA46" s="8"/>
    </row>
    <row r="47">
      <c r="A47" s="50" t="s">
        <v>47</v>
      </c>
      <c r="B47" s="50" t="s">
        <v>3244</v>
      </c>
      <c r="C47" s="51"/>
      <c r="D47" s="151"/>
      <c r="E47" s="53" t="s">
        <v>75</v>
      </c>
      <c r="F47" s="70" t="s">
        <v>3338</v>
      </c>
      <c r="G47" s="264" t="s">
        <v>3339</v>
      </c>
      <c r="H47" s="55" t="s">
        <v>3340</v>
      </c>
      <c r="I47" s="50" t="s">
        <v>97</v>
      </c>
      <c r="J47" s="71">
        <v>294.0</v>
      </c>
      <c r="K47" s="89"/>
      <c r="L47" s="72"/>
      <c r="M47" s="150"/>
      <c r="N47" s="61"/>
      <c r="O47" s="62"/>
      <c r="P47" s="130"/>
      <c r="Q47" s="131"/>
      <c r="R47" s="93"/>
      <c r="S47" s="53">
        <v>100.0</v>
      </c>
      <c r="T47" s="8"/>
      <c r="U47" s="8"/>
      <c r="V47" s="8"/>
      <c r="W47" s="8"/>
      <c r="X47" s="8"/>
      <c r="Y47" s="8"/>
      <c r="Z47" s="8"/>
      <c r="AA47" s="8"/>
    </row>
    <row r="48">
      <c r="A48" s="50" t="s">
        <v>47</v>
      </c>
      <c r="B48" s="50" t="s">
        <v>3244</v>
      </c>
      <c r="C48" s="51"/>
      <c r="D48" s="52"/>
      <c r="E48" s="53" t="s">
        <v>28</v>
      </c>
      <c r="F48" s="70" t="s">
        <v>3341</v>
      </c>
      <c r="G48" s="279" t="s">
        <v>3342</v>
      </c>
      <c r="H48" s="55" t="s">
        <v>3343</v>
      </c>
      <c r="I48" s="50" t="s">
        <v>61</v>
      </c>
      <c r="J48" s="71"/>
      <c r="K48" s="58"/>
      <c r="L48" s="135"/>
      <c r="M48" s="150"/>
      <c r="N48" s="61"/>
      <c r="O48" s="62">
        <v>294.0</v>
      </c>
      <c r="P48" s="153"/>
      <c r="Q48" s="154"/>
      <c r="R48" s="99"/>
      <c r="S48" s="53">
        <v>100.0</v>
      </c>
      <c r="T48" s="8"/>
      <c r="U48" s="8"/>
      <c r="V48" s="8"/>
      <c r="W48" s="8"/>
      <c r="X48" s="8"/>
      <c r="Y48" s="8"/>
      <c r="Z48" s="8"/>
      <c r="AA48" s="8"/>
    </row>
    <row r="49">
      <c r="A49" s="50" t="s">
        <v>47</v>
      </c>
      <c r="B49" s="50" t="s">
        <v>3265</v>
      </c>
      <c r="C49" s="78"/>
      <c r="D49" s="52"/>
      <c r="E49" s="53" t="s">
        <v>54</v>
      </c>
      <c r="F49" s="108"/>
      <c r="G49" s="264" t="s">
        <v>3344</v>
      </c>
      <c r="H49" s="54" t="s">
        <v>2368</v>
      </c>
      <c r="I49" s="50" t="s">
        <v>38</v>
      </c>
      <c r="J49" s="71"/>
      <c r="K49" s="58"/>
      <c r="L49" s="155"/>
      <c r="M49" s="150"/>
      <c r="N49" s="61"/>
      <c r="O49" s="62"/>
      <c r="P49" s="153"/>
      <c r="Q49" s="156"/>
      <c r="R49" s="128" t="s">
        <v>133</v>
      </c>
      <c r="S49" s="53" t="s">
        <v>42</v>
      </c>
      <c r="T49" s="8"/>
      <c r="U49" s="8"/>
      <c r="V49" s="8"/>
      <c r="W49" s="8"/>
      <c r="X49" s="8"/>
      <c r="Y49" s="8"/>
      <c r="Z49" s="8"/>
      <c r="AA49" s="8"/>
    </row>
    <row r="50">
      <c r="A50" s="50" t="s">
        <v>47</v>
      </c>
      <c r="B50" s="50" t="s">
        <v>3244</v>
      </c>
      <c r="C50" s="51"/>
      <c r="D50" s="52"/>
      <c r="E50" s="53" t="s">
        <v>103</v>
      </c>
      <c r="F50" s="70" t="s">
        <v>3345</v>
      </c>
      <c r="G50" s="264" t="s">
        <v>3346</v>
      </c>
      <c r="H50" s="54" t="s">
        <v>3347</v>
      </c>
      <c r="I50" s="50" t="s">
        <v>38</v>
      </c>
      <c r="J50" s="71">
        <v>900.0</v>
      </c>
      <c r="K50" s="58"/>
      <c r="L50" s="155"/>
      <c r="M50" s="150"/>
      <c r="N50" s="61"/>
      <c r="O50" s="84"/>
      <c r="P50" s="153"/>
      <c r="Q50" s="156"/>
      <c r="R50" s="129"/>
      <c r="S50" s="269">
        <v>900.0</v>
      </c>
      <c r="T50" s="8"/>
      <c r="U50" s="8"/>
      <c r="V50" s="8"/>
      <c r="W50" s="8"/>
      <c r="X50" s="8"/>
      <c r="Y50" s="8"/>
      <c r="Z50" s="8"/>
      <c r="AA50" s="8"/>
    </row>
    <row r="51">
      <c r="A51" s="50" t="s">
        <v>47</v>
      </c>
      <c r="B51" s="50"/>
      <c r="C51" s="51"/>
      <c r="D51" s="137"/>
      <c r="E51" s="53" t="s">
        <v>130</v>
      </c>
      <c r="F51" s="54" t="s">
        <v>3348</v>
      </c>
      <c r="G51" s="264" t="s">
        <v>3349</v>
      </c>
      <c r="H51" s="101" t="s">
        <v>3350</v>
      </c>
      <c r="I51" s="50" t="s">
        <v>38</v>
      </c>
      <c r="J51" s="57"/>
      <c r="K51" s="58">
        <v>294.0</v>
      </c>
      <c r="L51" s="155"/>
      <c r="M51" s="150"/>
      <c r="N51" s="61"/>
      <c r="O51" s="74"/>
      <c r="P51" s="157"/>
      <c r="Q51" s="156"/>
      <c r="R51" s="129"/>
      <c r="S51" s="53">
        <v>50.0</v>
      </c>
      <c r="T51" s="8"/>
      <c r="U51" s="8"/>
      <c r="V51" s="8"/>
      <c r="W51" s="8"/>
      <c r="X51" s="8"/>
      <c r="Y51" s="8"/>
      <c r="Z51" s="8"/>
      <c r="AA51" s="8"/>
    </row>
    <row r="52">
      <c r="A52" s="50" t="s">
        <v>41</v>
      </c>
      <c r="B52" s="50" t="s">
        <v>3244</v>
      </c>
      <c r="C52" s="51"/>
      <c r="D52" s="158"/>
      <c r="E52" s="53" t="s">
        <v>2817</v>
      </c>
      <c r="F52" s="70"/>
      <c r="G52" s="264" t="s">
        <v>3351</v>
      </c>
      <c r="H52" s="55" t="s">
        <v>3352</v>
      </c>
      <c r="I52" s="50" t="s">
        <v>97</v>
      </c>
      <c r="J52" s="57"/>
      <c r="K52" s="58"/>
      <c r="L52" s="159"/>
      <c r="M52" s="150">
        <v>250.0</v>
      </c>
      <c r="N52" s="160"/>
      <c r="O52" s="74"/>
      <c r="P52" s="153"/>
      <c r="Q52" s="156"/>
      <c r="R52" s="129"/>
      <c r="S52" s="53">
        <v>100.0</v>
      </c>
      <c r="T52" s="8"/>
      <c r="U52" s="8"/>
      <c r="V52" s="8"/>
      <c r="W52" s="8"/>
      <c r="X52" s="8"/>
      <c r="Y52" s="8"/>
      <c r="Z52" s="8"/>
      <c r="AA52" s="8"/>
    </row>
    <row r="53">
      <c r="A53" s="50" t="s">
        <v>47</v>
      </c>
      <c r="B53" s="50"/>
      <c r="C53" s="51"/>
      <c r="D53" s="78"/>
      <c r="E53" s="53" t="s">
        <v>28</v>
      </c>
      <c r="F53" s="54"/>
      <c r="G53" s="264" t="s">
        <v>3353</v>
      </c>
      <c r="H53" s="55" t="s">
        <v>3354</v>
      </c>
      <c r="I53" s="50" t="s">
        <v>38</v>
      </c>
      <c r="J53" s="71"/>
      <c r="K53" s="58"/>
      <c r="L53" s="155"/>
      <c r="M53" s="161"/>
      <c r="N53" s="160"/>
      <c r="O53" s="62"/>
      <c r="P53" s="153"/>
      <c r="Q53" s="156"/>
      <c r="R53" s="128" t="s">
        <v>133</v>
      </c>
      <c r="S53" s="53" t="s">
        <v>42</v>
      </c>
      <c r="T53" s="8"/>
      <c r="U53" s="8"/>
      <c r="V53" s="8"/>
      <c r="W53" s="8"/>
      <c r="X53" s="8"/>
      <c r="Y53" s="8"/>
      <c r="Z53" s="8"/>
      <c r="AA53" s="8"/>
    </row>
    <row r="54">
      <c r="A54" s="50" t="s">
        <v>47</v>
      </c>
      <c r="B54" s="50" t="s">
        <v>3244</v>
      </c>
      <c r="C54" s="51"/>
      <c r="D54" s="51"/>
      <c r="E54" s="53" t="s">
        <v>75</v>
      </c>
      <c r="F54" s="54" t="s">
        <v>3355</v>
      </c>
      <c r="G54" s="270" t="s">
        <v>3356</v>
      </c>
      <c r="H54" s="55" t="s">
        <v>3357</v>
      </c>
      <c r="I54" s="50" t="s">
        <v>97</v>
      </c>
      <c r="J54" s="148"/>
      <c r="K54" s="58"/>
      <c r="L54" s="155"/>
      <c r="M54" s="150"/>
      <c r="N54" s="160"/>
      <c r="O54" s="62">
        <v>147.0</v>
      </c>
      <c r="P54" s="153"/>
      <c r="Q54" s="154"/>
      <c r="R54" s="129"/>
      <c r="S54" s="53">
        <v>50.0</v>
      </c>
      <c r="T54" s="8"/>
      <c r="U54" s="8"/>
      <c r="V54" s="8"/>
      <c r="W54" s="8"/>
      <c r="X54" s="8"/>
      <c r="Y54" s="8"/>
      <c r="Z54" s="8"/>
      <c r="AA54" s="8"/>
    </row>
    <row r="55">
      <c r="A55" s="50" t="s">
        <v>41</v>
      </c>
      <c r="B55" s="50"/>
      <c r="C55" s="51"/>
      <c r="D55" s="51"/>
      <c r="E55" s="162" t="s">
        <v>54</v>
      </c>
      <c r="F55" s="163"/>
      <c r="G55" s="264" t="s">
        <v>3358</v>
      </c>
      <c r="H55" s="55" t="s">
        <v>3359</v>
      </c>
      <c r="I55" s="50" t="s">
        <v>38</v>
      </c>
      <c r="J55" s="71"/>
      <c r="K55" s="327"/>
      <c r="L55" s="155"/>
      <c r="M55" s="161"/>
      <c r="N55" s="160">
        <v>147.0</v>
      </c>
      <c r="O55" s="62"/>
      <c r="P55" s="157"/>
      <c r="Q55" s="156"/>
      <c r="R55" s="129"/>
      <c r="S55" s="66">
        <v>50.0</v>
      </c>
      <c r="T55" s="8"/>
      <c r="U55" s="8"/>
      <c r="V55" s="8"/>
      <c r="W55" s="8"/>
      <c r="X55" s="8"/>
      <c r="Y55" s="8"/>
      <c r="Z55" s="8"/>
      <c r="AA55" s="8"/>
    </row>
    <row r="56">
      <c r="A56" s="50" t="s">
        <v>47</v>
      </c>
      <c r="B56" s="50" t="s">
        <v>3244</v>
      </c>
      <c r="C56" s="51"/>
      <c r="D56" s="51"/>
      <c r="E56" s="162" t="s">
        <v>54</v>
      </c>
      <c r="F56" s="54" t="s">
        <v>3360</v>
      </c>
      <c r="G56" s="287" t="s">
        <v>3361</v>
      </c>
      <c r="H56" s="55" t="s">
        <v>3362</v>
      </c>
      <c r="I56" s="50" t="s">
        <v>38</v>
      </c>
      <c r="J56" s="71">
        <v>200.0</v>
      </c>
      <c r="K56" s="58"/>
      <c r="L56" s="155"/>
      <c r="M56" s="166"/>
      <c r="N56" s="160"/>
      <c r="O56" s="62"/>
      <c r="P56" s="157"/>
      <c r="Q56" s="156"/>
      <c r="R56" s="129"/>
      <c r="S56" s="53">
        <v>50.0</v>
      </c>
      <c r="T56" s="8"/>
      <c r="U56" s="8"/>
      <c r="V56" s="8"/>
      <c r="W56" s="8"/>
      <c r="X56" s="8"/>
      <c r="Y56" s="8"/>
      <c r="Z56" s="8"/>
      <c r="AA56" s="8"/>
    </row>
    <row r="57">
      <c r="A57" s="50" t="s">
        <v>47</v>
      </c>
      <c r="B57" s="50" t="s">
        <v>3244</v>
      </c>
      <c r="C57" s="51"/>
      <c r="D57" s="51"/>
      <c r="E57" s="162" t="s">
        <v>54</v>
      </c>
      <c r="F57" s="54" t="s">
        <v>3360</v>
      </c>
      <c r="G57" s="264" t="s">
        <v>3363</v>
      </c>
      <c r="H57" s="55" t="s">
        <v>3362</v>
      </c>
      <c r="I57" s="50" t="s">
        <v>38</v>
      </c>
      <c r="J57" s="167">
        <v>294.0</v>
      </c>
      <c r="K57" s="58"/>
      <c r="L57" s="155"/>
      <c r="M57" s="150"/>
      <c r="N57" s="160"/>
      <c r="O57" s="143"/>
      <c r="P57" s="157"/>
      <c r="Q57" s="156"/>
      <c r="R57" s="129"/>
      <c r="S57" s="53">
        <v>50.0</v>
      </c>
      <c r="T57" s="8"/>
      <c r="U57" s="8"/>
      <c r="V57" s="8"/>
      <c r="W57" s="8"/>
      <c r="X57" s="8"/>
      <c r="Y57" s="8"/>
      <c r="Z57" s="8"/>
      <c r="AA57" s="8"/>
    </row>
    <row r="58">
      <c r="A58" s="50" t="s">
        <v>47</v>
      </c>
      <c r="B58" s="50" t="s">
        <v>3244</v>
      </c>
      <c r="C58" s="51"/>
      <c r="D58" s="51"/>
      <c r="E58" s="162" t="s">
        <v>75</v>
      </c>
      <c r="F58" s="54" t="s">
        <v>2576</v>
      </c>
      <c r="G58" s="264" t="s">
        <v>3364</v>
      </c>
      <c r="H58" s="55" t="s">
        <v>3365</v>
      </c>
      <c r="I58" s="50" t="s">
        <v>97</v>
      </c>
      <c r="J58" s="167">
        <v>200.0</v>
      </c>
      <c r="K58" s="58"/>
      <c r="L58" s="155"/>
      <c r="M58" s="161"/>
      <c r="N58" s="169"/>
      <c r="O58" s="143"/>
      <c r="P58" s="157"/>
      <c r="Q58" s="156"/>
      <c r="R58" s="129"/>
      <c r="S58" s="53">
        <v>50.0</v>
      </c>
      <c r="T58" s="8"/>
      <c r="U58" s="8"/>
      <c r="V58" s="8"/>
      <c r="W58" s="8"/>
      <c r="X58" s="8"/>
      <c r="Y58" s="8"/>
      <c r="Z58" s="8"/>
      <c r="AA58" s="8"/>
    </row>
    <row r="59">
      <c r="A59" s="50" t="s">
        <v>47</v>
      </c>
      <c r="B59" s="50" t="s">
        <v>3244</v>
      </c>
      <c r="C59" s="51"/>
      <c r="D59" s="132" t="s">
        <v>3366</v>
      </c>
      <c r="E59" s="162" t="s">
        <v>2273</v>
      </c>
      <c r="F59" s="54" t="s">
        <v>3367</v>
      </c>
      <c r="G59" s="264" t="s">
        <v>3368</v>
      </c>
      <c r="H59" s="55" t="s">
        <v>3369</v>
      </c>
      <c r="I59" s="50" t="s">
        <v>61</v>
      </c>
      <c r="J59" s="167">
        <v>250.0</v>
      </c>
      <c r="K59" s="58"/>
      <c r="L59" s="170"/>
      <c r="M59" s="161"/>
      <c r="N59" s="160"/>
      <c r="O59" s="62"/>
      <c r="P59" s="153"/>
      <c r="Q59" s="156"/>
      <c r="R59" s="129"/>
      <c r="S59" s="53">
        <v>125.0</v>
      </c>
      <c r="T59" s="8"/>
      <c r="U59" s="8"/>
      <c r="V59" s="8"/>
      <c r="W59" s="8"/>
      <c r="X59" s="8"/>
      <c r="Y59" s="8"/>
      <c r="Z59" s="8"/>
      <c r="AA59" s="8"/>
    </row>
    <row r="60">
      <c r="A60" s="50" t="s">
        <v>47</v>
      </c>
      <c r="B60" s="50" t="s">
        <v>3244</v>
      </c>
      <c r="C60" s="51"/>
      <c r="D60" s="132"/>
      <c r="E60" s="162" t="s">
        <v>28</v>
      </c>
      <c r="F60" s="54" t="s">
        <v>274</v>
      </c>
      <c r="G60" s="264" t="s">
        <v>3370</v>
      </c>
      <c r="H60" s="55" t="s">
        <v>3371</v>
      </c>
      <c r="I60" s="50" t="s">
        <v>61</v>
      </c>
      <c r="J60" s="167"/>
      <c r="K60" s="58">
        <v>127.0</v>
      </c>
      <c r="L60" s="155"/>
      <c r="M60" s="166"/>
      <c r="N60" s="160"/>
      <c r="O60" s="74"/>
      <c r="P60" s="153"/>
      <c r="Q60" s="156"/>
      <c r="R60" s="129"/>
      <c r="S60" s="53">
        <v>50.0</v>
      </c>
      <c r="T60" s="8"/>
      <c r="U60" s="8"/>
      <c r="V60" s="8"/>
      <c r="W60" s="8"/>
      <c r="X60" s="8"/>
      <c r="Y60" s="8"/>
      <c r="Z60" s="8"/>
      <c r="AA60" s="8"/>
    </row>
    <row r="61">
      <c r="A61" s="50"/>
      <c r="B61" s="50"/>
      <c r="C61" s="78"/>
      <c r="D61" s="51"/>
      <c r="E61" s="162" t="s">
        <v>67</v>
      </c>
      <c r="F61" s="54"/>
      <c r="G61" s="264" t="s">
        <v>3372</v>
      </c>
      <c r="H61" s="55" t="s">
        <v>1725</v>
      </c>
      <c r="I61" s="50" t="s">
        <v>38</v>
      </c>
      <c r="J61" s="167"/>
      <c r="K61" s="58" t="s">
        <v>133</v>
      </c>
      <c r="L61" s="155"/>
      <c r="M61" s="161"/>
      <c r="N61" s="160"/>
      <c r="O61" s="74"/>
      <c r="P61" s="153"/>
      <c r="Q61" s="156"/>
      <c r="R61" s="129"/>
      <c r="S61" s="53" t="s">
        <v>42</v>
      </c>
      <c r="T61" s="8"/>
      <c r="U61" s="8"/>
      <c r="V61" s="8"/>
      <c r="W61" s="8"/>
      <c r="X61" s="8"/>
      <c r="Y61" s="8"/>
      <c r="Z61" s="8"/>
      <c r="AA61" s="8"/>
    </row>
    <row r="62">
      <c r="A62" s="50"/>
      <c r="B62" s="50"/>
      <c r="C62" s="51"/>
      <c r="D62" s="51"/>
      <c r="E62" s="23"/>
      <c r="F62" s="54"/>
      <c r="G62" s="54"/>
      <c r="H62" s="55"/>
      <c r="I62" s="56"/>
      <c r="J62" s="167"/>
      <c r="K62" s="89"/>
      <c r="L62" s="155"/>
      <c r="M62" s="171"/>
      <c r="N62" s="169"/>
      <c r="O62" s="74"/>
      <c r="P62" s="153"/>
      <c r="Q62" s="156"/>
      <c r="R62" s="128"/>
      <c r="S62" s="53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0"/>
      <c r="C63" s="51"/>
      <c r="D63" s="51"/>
      <c r="E63" s="23"/>
      <c r="F63" s="54"/>
      <c r="G63" s="54"/>
      <c r="H63" s="55"/>
      <c r="I63" s="56"/>
      <c r="J63" s="167"/>
      <c r="K63" s="58"/>
      <c r="L63" s="155"/>
      <c r="M63" s="171"/>
      <c r="N63" s="160"/>
      <c r="O63" s="74"/>
      <c r="P63" s="153"/>
      <c r="Q63" s="156"/>
      <c r="R63" s="129"/>
      <c r="S63" s="53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0"/>
      <c r="C64" s="51"/>
      <c r="D64" s="51"/>
      <c r="E64" s="23"/>
      <c r="F64" s="54"/>
      <c r="G64" s="54"/>
      <c r="H64" s="55"/>
      <c r="I64" s="56"/>
      <c r="J64" s="167"/>
      <c r="K64" s="58"/>
      <c r="L64" s="159"/>
      <c r="M64" s="171"/>
      <c r="N64" s="169"/>
      <c r="O64" s="62"/>
      <c r="P64" s="153"/>
      <c r="Q64" s="156"/>
      <c r="R64" s="129"/>
      <c r="S64" s="53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0"/>
      <c r="C65" s="51"/>
      <c r="D65" s="51"/>
      <c r="E65" s="23"/>
      <c r="F65" s="54"/>
      <c r="G65" s="54"/>
      <c r="H65" s="55"/>
      <c r="I65" s="56"/>
      <c r="J65" s="167"/>
      <c r="K65" s="89"/>
      <c r="L65" s="159"/>
      <c r="M65" s="171"/>
      <c r="N65" s="169"/>
      <c r="O65" s="74"/>
      <c r="P65" s="153"/>
      <c r="Q65" s="156"/>
      <c r="R65" s="129"/>
      <c r="S65" s="172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0"/>
      <c r="C66" s="51"/>
      <c r="D66" s="51"/>
      <c r="E66" s="23"/>
      <c r="F66" s="54"/>
      <c r="G66" s="54"/>
      <c r="H66" s="55"/>
      <c r="I66" s="56"/>
      <c r="J66" s="168"/>
      <c r="K66" s="89"/>
      <c r="L66" s="155"/>
      <c r="M66" s="161"/>
      <c r="N66" s="169"/>
      <c r="O66" s="62"/>
      <c r="P66" s="153"/>
      <c r="Q66" s="156"/>
      <c r="R66" s="129"/>
      <c r="S66" s="53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0"/>
      <c r="C67" s="51"/>
      <c r="D67" s="51"/>
      <c r="E67" s="23"/>
      <c r="F67" s="54"/>
      <c r="G67" s="54"/>
      <c r="H67" s="55"/>
      <c r="I67" s="56"/>
      <c r="J67" s="168"/>
      <c r="K67" s="89"/>
      <c r="L67" s="159"/>
      <c r="M67" s="166"/>
      <c r="N67" s="160"/>
      <c r="O67" s="74"/>
      <c r="P67" s="153"/>
      <c r="Q67" s="156"/>
      <c r="R67" s="129"/>
      <c r="S67" s="53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0"/>
      <c r="C68" s="51"/>
      <c r="D68" s="51"/>
      <c r="E68" s="23"/>
      <c r="F68" s="54"/>
      <c r="G68" s="54"/>
      <c r="H68" s="55"/>
      <c r="I68" s="56"/>
      <c r="J68" s="167"/>
      <c r="K68" s="89"/>
      <c r="L68" s="159"/>
      <c r="M68" s="150"/>
      <c r="N68" s="173"/>
      <c r="O68" s="74"/>
      <c r="P68" s="153"/>
      <c r="Q68" s="156"/>
      <c r="R68" s="129"/>
      <c r="S68" s="53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0"/>
      <c r="C69" s="51"/>
      <c r="D69" s="51"/>
      <c r="E69" s="174"/>
      <c r="F69" s="54"/>
      <c r="G69" s="54"/>
      <c r="H69" s="55"/>
      <c r="I69" s="56"/>
      <c r="J69" s="175"/>
      <c r="K69" s="89"/>
      <c r="L69" s="155"/>
      <c r="M69" s="161"/>
      <c r="N69" s="169"/>
      <c r="O69" s="62"/>
      <c r="P69" s="153"/>
      <c r="Q69" s="156"/>
      <c r="R69" s="129"/>
      <c r="S69" s="53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0"/>
      <c r="C70" s="51"/>
      <c r="D70" s="51"/>
      <c r="E70" s="174"/>
      <c r="F70" s="176"/>
      <c r="G70" s="54"/>
      <c r="H70" s="55"/>
      <c r="I70" s="56"/>
      <c r="J70" s="177"/>
      <c r="K70" s="89"/>
      <c r="L70" s="159"/>
      <c r="M70" s="161"/>
      <c r="N70" s="169"/>
      <c r="O70" s="74"/>
      <c r="P70" s="153"/>
      <c r="Q70" s="156"/>
      <c r="R70" s="129"/>
      <c r="S70" s="53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0"/>
      <c r="C71" s="51"/>
      <c r="D71" s="51"/>
      <c r="E71" s="174"/>
      <c r="F71" s="54"/>
      <c r="G71" s="54"/>
      <c r="H71" s="55"/>
      <c r="I71" s="56"/>
      <c r="J71" s="167"/>
      <c r="K71" s="89"/>
      <c r="L71" s="178"/>
      <c r="M71" s="161"/>
      <c r="N71" s="169"/>
      <c r="O71" s="74"/>
      <c r="P71" s="153"/>
      <c r="Q71" s="156"/>
      <c r="R71" s="129"/>
      <c r="S71" s="66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0"/>
      <c r="C72" s="51"/>
      <c r="D72" s="51"/>
      <c r="E72" s="174"/>
      <c r="F72" s="54"/>
      <c r="G72" s="54"/>
      <c r="H72" s="55"/>
      <c r="I72" s="56"/>
      <c r="J72" s="175"/>
      <c r="K72" s="58"/>
      <c r="L72" s="159"/>
      <c r="M72" s="161"/>
      <c r="N72" s="169"/>
      <c r="O72" s="74"/>
      <c r="P72" s="153"/>
      <c r="Q72" s="156"/>
      <c r="R72" s="129"/>
      <c r="S72" s="53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0"/>
      <c r="C73" s="179"/>
      <c r="D73" s="180"/>
      <c r="E73" s="174"/>
      <c r="F73" s="54"/>
      <c r="G73" s="54"/>
      <c r="H73" s="55"/>
      <c r="I73" s="56"/>
      <c r="J73" s="181"/>
      <c r="K73" s="58"/>
      <c r="L73" s="182"/>
      <c r="M73" s="183"/>
      <c r="N73" s="184"/>
      <c r="O73" s="74"/>
      <c r="P73" s="185"/>
      <c r="Q73" s="186"/>
      <c r="R73" s="129"/>
      <c r="S73" s="53"/>
      <c r="T73" s="8"/>
      <c r="U73" s="8"/>
      <c r="V73" s="8"/>
      <c r="W73" s="8"/>
      <c r="X73" s="8"/>
      <c r="Y73" s="8"/>
      <c r="Z73" s="8"/>
      <c r="AA73" s="8"/>
    </row>
    <row r="74">
      <c r="A74" s="50"/>
      <c r="B74" s="50"/>
      <c r="C74" s="179"/>
      <c r="D74" s="51"/>
      <c r="E74" s="174"/>
      <c r="F74" s="54"/>
      <c r="G74" s="54"/>
      <c r="H74" s="55"/>
      <c r="I74" s="56"/>
      <c r="J74" s="187"/>
      <c r="K74" s="89"/>
      <c r="L74" s="182"/>
      <c r="M74" s="183"/>
      <c r="N74" s="188"/>
      <c r="O74" s="143"/>
      <c r="P74" s="185"/>
      <c r="Q74" s="186"/>
      <c r="R74" s="129"/>
      <c r="S74" s="172"/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179"/>
      <c r="D75" s="87"/>
      <c r="E75" s="174"/>
      <c r="F75" s="176"/>
      <c r="G75" s="54"/>
      <c r="H75" s="54"/>
      <c r="I75" s="56"/>
      <c r="J75" s="181"/>
      <c r="K75" s="89"/>
      <c r="L75" s="189"/>
      <c r="M75" s="183"/>
      <c r="N75" s="188"/>
      <c r="O75" s="74"/>
      <c r="P75" s="185"/>
      <c r="Q75" s="186"/>
      <c r="R75" s="129"/>
      <c r="S75" s="172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179"/>
      <c r="D76" s="51"/>
      <c r="E76" s="174"/>
      <c r="F76" s="54"/>
      <c r="G76" s="54"/>
      <c r="H76" s="54"/>
      <c r="I76" s="56"/>
      <c r="J76" s="181"/>
      <c r="K76" s="58"/>
      <c r="L76" s="182"/>
      <c r="M76" s="183"/>
      <c r="N76" s="188"/>
      <c r="O76" s="74"/>
      <c r="P76" s="185"/>
      <c r="Q76" s="186"/>
      <c r="R76" s="129"/>
      <c r="S76" s="172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179"/>
      <c r="D77" s="51"/>
      <c r="E77" s="174"/>
      <c r="F77" s="176"/>
      <c r="G77" s="54"/>
      <c r="H77" s="54"/>
      <c r="I77" s="56"/>
      <c r="J77" s="187"/>
      <c r="K77" s="89"/>
      <c r="L77" s="182"/>
      <c r="M77" s="183"/>
      <c r="N77" s="188"/>
      <c r="O77" s="74"/>
      <c r="P77" s="185"/>
      <c r="Q77" s="186"/>
      <c r="R77" s="129"/>
      <c r="S77" s="172"/>
      <c r="T77" s="8"/>
      <c r="U77" s="8"/>
      <c r="V77" s="8"/>
      <c r="W77" s="8"/>
      <c r="X77" s="8"/>
      <c r="Y77" s="8"/>
      <c r="Z77" s="8"/>
      <c r="AA77" s="8"/>
    </row>
    <row r="78">
      <c r="A78" s="50"/>
      <c r="B78" s="50"/>
      <c r="C78" s="179"/>
      <c r="D78" s="51"/>
      <c r="E78" s="23"/>
      <c r="F78" s="190"/>
      <c r="G78" s="54"/>
      <c r="H78" s="54"/>
      <c r="I78" s="56"/>
      <c r="J78" s="187"/>
      <c r="K78" s="89"/>
      <c r="L78" s="182"/>
      <c r="M78" s="183"/>
      <c r="N78" s="188"/>
      <c r="O78" s="74"/>
      <c r="P78" s="185"/>
      <c r="Q78" s="186"/>
      <c r="R78" s="129"/>
      <c r="S78" s="70"/>
      <c r="T78" s="8"/>
      <c r="U78" s="8"/>
      <c r="V78" s="8"/>
      <c r="W78" s="8"/>
      <c r="X78" s="8"/>
      <c r="Y78" s="8"/>
      <c r="Z78" s="8"/>
      <c r="AA78" s="8"/>
    </row>
    <row r="79">
      <c r="A79" s="50"/>
      <c r="B79" s="50"/>
      <c r="C79" s="179"/>
      <c r="D79" s="51"/>
      <c r="E79" s="23"/>
      <c r="F79" s="190"/>
      <c r="G79" s="54"/>
      <c r="H79" s="54"/>
      <c r="I79" s="56"/>
      <c r="J79" s="187"/>
      <c r="K79" s="89"/>
      <c r="L79" s="182"/>
      <c r="M79" s="183"/>
      <c r="N79" s="188"/>
      <c r="O79" s="74"/>
      <c r="P79" s="185"/>
      <c r="Q79" s="186"/>
      <c r="R79" s="129"/>
      <c r="S79" s="172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179"/>
      <c r="D80" s="51"/>
      <c r="E80" s="23"/>
      <c r="F80" s="191"/>
      <c r="G80" s="176"/>
      <c r="H80" s="176"/>
      <c r="I80" s="56"/>
      <c r="J80" s="181"/>
      <c r="K80" s="89"/>
      <c r="L80" s="182"/>
      <c r="M80" s="183"/>
      <c r="N80" s="188"/>
      <c r="O80" s="74"/>
      <c r="P80" s="185"/>
      <c r="Q80" s="186"/>
      <c r="R80" s="129"/>
      <c r="S80" s="192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179"/>
      <c r="D81" s="51"/>
      <c r="E81" s="23"/>
      <c r="F81" s="191"/>
      <c r="G81" s="176"/>
      <c r="H81" s="176"/>
      <c r="I81" s="56"/>
      <c r="J81" s="181"/>
      <c r="K81" s="89"/>
      <c r="L81" s="182"/>
      <c r="M81" s="183"/>
      <c r="N81" s="188"/>
      <c r="O81" s="74"/>
      <c r="P81" s="185"/>
      <c r="Q81" s="186"/>
      <c r="R81" s="129"/>
      <c r="S81" s="193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179"/>
      <c r="D82" s="51"/>
      <c r="E82" s="23"/>
      <c r="F82" s="191"/>
      <c r="G82" s="176"/>
      <c r="H82" s="176"/>
      <c r="I82" s="56"/>
      <c r="J82" s="181"/>
      <c r="K82" s="89"/>
      <c r="L82" s="182"/>
      <c r="M82" s="183"/>
      <c r="N82" s="188"/>
      <c r="O82" s="74"/>
      <c r="P82" s="185"/>
      <c r="Q82" s="186"/>
      <c r="R82" s="129"/>
      <c r="S82" s="193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179"/>
      <c r="D83" s="51"/>
      <c r="E83" s="23"/>
      <c r="F83" s="191"/>
      <c r="G83" s="176"/>
      <c r="H83" s="176"/>
      <c r="I83" s="56"/>
      <c r="J83" s="194"/>
      <c r="K83" s="195"/>
      <c r="L83" s="196"/>
      <c r="M83" s="197"/>
      <c r="N83" s="198"/>
      <c r="O83" s="199"/>
      <c r="P83" s="200"/>
      <c r="Q83" s="201"/>
      <c r="R83" s="202"/>
      <c r="S83" s="193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179"/>
      <c r="D84" s="51"/>
      <c r="E84" s="23"/>
      <c r="F84" s="191"/>
      <c r="G84" s="176"/>
      <c r="H84" s="176"/>
      <c r="I84" s="56"/>
      <c r="J84" s="194"/>
      <c r="K84" s="195"/>
      <c r="L84" s="196"/>
      <c r="M84" s="197"/>
      <c r="N84" s="198"/>
      <c r="O84" s="199"/>
      <c r="P84" s="200"/>
      <c r="Q84" s="201"/>
      <c r="R84" s="202"/>
      <c r="S84" s="193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179"/>
      <c r="D85" s="51"/>
      <c r="E85" s="23"/>
      <c r="F85" s="191"/>
      <c r="G85" s="176"/>
      <c r="H85" s="176"/>
      <c r="I85" s="56"/>
      <c r="J85" s="194"/>
      <c r="K85" s="195"/>
      <c r="L85" s="196"/>
      <c r="M85" s="197"/>
      <c r="N85" s="198"/>
      <c r="O85" s="199"/>
      <c r="P85" s="200"/>
      <c r="Q85" s="201"/>
      <c r="R85" s="202"/>
      <c r="S85" s="193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179"/>
      <c r="D86" s="51"/>
      <c r="E86" s="23"/>
      <c r="F86" s="191"/>
      <c r="G86" s="176"/>
      <c r="H86" s="176"/>
      <c r="I86" s="56"/>
      <c r="J86" s="203"/>
      <c r="K86" s="195"/>
      <c r="L86" s="204"/>
      <c r="M86" s="205"/>
      <c r="N86" s="206"/>
      <c r="O86" s="207"/>
      <c r="P86" s="208"/>
      <c r="Q86" s="201"/>
      <c r="R86" s="202"/>
      <c r="S86" s="193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179"/>
      <c r="D87" s="51"/>
      <c r="E87" s="174"/>
      <c r="F87" s="176"/>
      <c r="G87" s="176"/>
      <c r="H87" s="176"/>
      <c r="I87" s="56"/>
      <c r="J87" s="194"/>
      <c r="K87" s="209"/>
      <c r="L87" s="196"/>
      <c r="M87" s="197"/>
      <c r="N87" s="198"/>
      <c r="O87" s="210"/>
      <c r="P87" s="200"/>
      <c r="Q87" s="201"/>
      <c r="R87" s="202"/>
      <c r="S87" s="193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179"/>
      <c r="D88" s="51"/>
      <c r="E88" s="174"/>
      <c r="F88" s="176"/>
      <c r="G88" s="176"/>
      <c r="H88" s="176"/>
      <c r="I88" s="56"/>
      <c r="J88" s="194"/>
      <c r="K88" s="209"/>
      <c r="L88" s="196"/>
      <c r="M88" s="197"/>
      <c r="N88" s="198"/>
      <c r="O88" s="210"/>
      <c r="P88" s="200"/>
      <c r="Q88" s="201"/>
      <c r="R88" s="202"/>
      <c r="S88" s="193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179"/>
      <c r="D89" s="51"/>
      <c r="E89" s="174"/>
      <c r="F89" s="176"/>
      <c r="G89" s="176"/>
      <c r="H89" s="176"/>
      <c r="I89" s="56"/>
      <c r="J89" s="194"/>
      <c r="K89" s="209"/>
      <c r="L89" s="196"/>
      <c r="M89" s="197"/>
      <c r="N89" s="198"/>
      <c r="O89" s="210"/>
      <c r="P89" s="200"/>
      <c r="Q89" s="201"/>
      <c r="R89" s="202"/>
      <c r="S89" s="193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179"/>
      <c r="D90" s="51"/>
      <c r="E90" s="174"/>
      <c r="F90" s="176"/>
      <c r="G90" s="176"/>
      <c r="H90" s="176"/>
      <c r="I90" s="56"/>
      <c r="J90" s="194"/>
      <c r="K90" s="209"/>
      <c r="L90" s="196"/>
      <c r="M90" s="197"/>
      <c r="N90" s="198"/>
      <c r="O90" s="210"/>
      <c r="P90" s="200"/>
      <c r="Q90" s="201"/>
      <c r="R90" s="202"/>
      <c r="S90" s="193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179"/>
      <c r="D91" s="51"/>
      <c r="E91" s="174"/>
      <c r="F91" s="176"/>
      <c r="G91" s="176"/>
      <c r="H91" s="176"/>
      <c r="I91" s="56"/>
      <c r="J91" s="194"/>
      <c r="K91" s="209"/>
      <c r="L91" s="196"/>
      <c r="M91" s="197"/>
      <c r="N91" s="198"/>
      <c r="O91" s="210"/>
      <c r="P91" s="200"/>
      <c r="Q91" s="201"/>
      <c r="R91" s="202"/>
      <c r="S91" s="193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179"/>
      <c r="D92" s="51"/>
      <c r="E92" s="174"/>
      <c r="F92" s="176"/>
      <c r="G92" s="176"/>
      <c r="H92" s="176"/>
      <c r="I92" s="56"/>
      <c r="J92" s="194"/>
      <c r="K92" s="209"/>
      <c r="L92" s="196"/>
      <c r="M92" s="197"/>
      <c r="N92" s="198"/>
      <c r="O92" s="210"/>
      <c r="P92" s="200"/>
      <c r="Q92" s="201"/>
      <c r="R92" s="202"/>
      <c r="S92" s="193"/>
      <c r="T92" s="8"/>
      <c r="U92" s="8"/>
      <c r="V92" s="8"/>
      <c r="W92" s="8"/>
      <c r="X92" s="8"/>
      <c r="Y92" s="8"/>
      <c r="Z92" s="8"/>
      <c r="AA92" s="8"/>
    </row>
    <row r="93">
      <c r="A93" s="56"/>
      <c r="B93" s="50"/>
      <c r="C93" s="179"/>
      <c r="D93" s="51"/>
      <c r="E93" s="174"/>
      <c r="F93" s="176"/>
      <c r="G93" s="176"/>
      <c r="H93" s="176"/>
      <c r="I93" s="56"/>
      <c r="J93" s="194"/>
      <c r="K93" s="209"/>
      <c r="L93" s="196"/>
      <c r="M93" s="197"/>
      <c r="N93" s="198"/>
      <c r="O93" s="210"/>
      <c r="P93" s="200"/>
      <c r="Q93" s="201"/>
      <c r="R93" s="202"/>
      <c r="S93" s="193"/>
      <c r="T93" s="8"/>
      <c r="U93" s="8"/>
      <c r="V93" s="8"/>
      <c r="W93" s="8"/>
      <c r="X93" s="8"/>
      <c r="Y93" s="8"/>
      <c r="Z93" s="8"/>
      <c r="AA93" s="8"/>
    </row>
    <row r="94">
      <c r="A94" s="56"/>
      <c r="B94" s="50"/>
      <c r="C94" s="179"/>
      <c r="D94" s="51"/>
      <c r="E94" s="174"/>
      <c r="F94" s="176"/>
      <c r="G94" s="176"/>
      <c r="H94" s="176"/>
      <c r="I94" s="56"/>
      <c r="J94" s="194"/>
      <c r="K94" s="209"/>
      <c r="L94" s="196"/>
      <c r="M94" s="197"/>
      <c r="N94" s="198"/>
      <c r="O94" s="210"/>
      <c r="P94" s="200"/>
      <c r="Q94" s="201"/>
      <c r="R94" s="202"/>
      <c r="S94" s="193"/>
      <c r="T94" s="8"/>
      <c r="U94" s="8"/>
      <c r="V94" s="8"/>
      <c r="W94" s="8"/>
      <c r="X94" s="8"/>
      <c r="Y94" s="8"/>
      <c r="Z94" s="8"/>
      <c r="AA94" s="8"/>
    </row>
    <row r="95">
      <c r="A95" s="4"/>
      <c r="B95" s="4"/>
      <c r="C95" s="2"/>
      <c r="D95" s="211"/>
      <c r="E95" s="212"/>
      <c r="F95" s="3"/>
      <c r="G95" s="213"/>
      <c r="H95" s="214"/>
      <c r="I95" s="4"/>
      <c r="J95" s="215"/>
      <c r="P95" s="216"/>
      <c r="Q95" s="216"/>
      <c r="R95" s="217"/>
      <c r="S95" s="218">
        <f>SUM(S7:S94)</f>
        <v>8294</v>
      </c>
      <c r="T95" s="8"/>
      <c r="U95" s="8"/>
      <c r="V95" s="8"/>
      <c r="W95" s="8"/>
      <c r="X95" s="8"/>
      <c r="Y95" s="8"/>
      <c r="Z95" s="8"/>
      <c r="AA95" s="8"/>
    </row>
    <row r="96">
      <c r="A96" s="4"/>
      <c r="B96" s="4"/>
      <c r="C96" s="2"/>
      <c r="D96" s="219"/>
      <c r="E96" s="220"/>
      <c r="F96" s="3"/>
      <c r="G96" s="221"/>
      <c r="H96" s="222"/>
      <c r="I96" s="1"/>
      <c r="J96" s="223" t="s">
        <v>27</v>
      </c>
      <c r="K96" s="224"/>
      <c r="P96" s="216"/>
      <c r="Q96" s="216"/>
      <c r="R96" s="217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4"/>
      <c r="C97" s="225"/>
      <c r="D97" s="17"/>
      <c r="E97" s="226"/>
      <c r="F97" s="227"/>
      <c r="G97" s="213"/>
      <c r="H97" s="3"/>
      <c r="I97" s="1"/>
      <c r="J97" s="180">
        <f>SUM(J7:J94)</f>
        <v>2932</v>
      </c>
      <c r="K97" s="228" t="s">
        <v>28</v>
      </c>
      <c r="L97" s="229"/>
      <c r="P97" s="230"/>
      <c r="Q97" s="230"/>
      <c r="R97" s="217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2"/>
      <c r="D98" s="17"/>
      <c r="E98" s="1"/>
      <c r="F98" s="3"/>
      <c r="G98" s="213"/>
      <c r="H98" s="3"/>
      <c r="I98" s="1"/>
      <c r="J98" s="180">
        <f>SUM(J97*2%)</f>
        <v>58.64</v>
      </c>
      <c r="K98" s="231">
        <f>SUM(K7:K94)</f>
        <v>2926</v>
      </c>
      <c r="L98" s="232" t="s">
        <v>23</v>
      </c>
      <c r="P98" s="233" t="s">
        <v>11</v>
      </c>
      <c r="Q98" s="230"/>
      <c r="R98" s="217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2"/>
      <c r="D99" s="17"/>
      <c r="E99" s="1"/>
      <c r="F99" s="3"/>
      <c r="G99" s="3"/>
      <c r="H99" s="3"/>
      <c r="I99" s="1"/>
      <c r="J99" s="234"/>
      <c r="K99" s="87">
        <f>SUM(K98*2%)</f>
        <v>58.52</v>
      </c>
      <c r="L99" s="235" t="s">
        <v>29</v>
      </c>
      <c r="M99" s="236"/>
      <c r="P99" s="216"/>
      <c r="Q99" s="216"/>
      <c r="R99" s="217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2"/>
      <c r="D100" s="17"/>
      <c r="E100" s="1"/>
      <c r="F100" s="3"/>
      <c r="G100" s="3"/>
      <c r="H100" s="3"/>
      <c r="I100" s="1"/>
      <c r="J100" s="8"/>
      <c r="K100" s="234"/>
      <c r="L100" s="231">
        <f>SUM(L7:L94)</f>
        <v>1549</v>
      </c>
      <c r="M100" s="236"/>
      <c r="P100" s="237"/>
      <c r="Q100" s="237"/>
      <c r="R100" s="217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2"/>
      <c r="D101" s="17"/>
      <c r="E101" s="1"/>
      <c r="F101" s="238" t="s">
        <v>30</v>
      </c>
      <c r="G101" s="239"/>
      <c r="H101" s="3"/>
      <c r="I101" s="1"/>
      <c r="J101" s="8"/>
      <c r="K101" s="8"/>
      <c r="L101" s="87">
        <f>SUM(L100*1%)</f>
        <v>15.49</v>
      </c>
      <c r="M101" s="240" t="s">
        <v>31</v>
      </c>
      <c r="N101" s="215"/>
      <c r="P101" s="237"/>
      <c r="Q101" s="237"/>
      <c r="R101" s="217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2"/>
      <c r="D102" s="17"/>
      <c r="E102" s="1"/>
      <c r="F102" s="241" t="s">
        <v>32</v>
      </c>
      <c r="G102" s="242">
        <f>SUM(J97,K98,L100,M102,N103,O104,P107,Q108,R109)</f>
        <v>13550</v>
      </c>
      <c r="H102" s="3"/>
      <c r="I102" s="1"/>
      <c r="J102" s="8"/>
      <c r="K102" s="8"/>
      <c r="L102" s="18"/>
      <c r="M102" s="180">
        <f>SUM(M7:M94)</f>
        <v>2038</v>
      </c>
      <c r="N102" s="243" t="s">
        <v>33</v>
      </c>
      <c r="O102" s="244"/>
      <c r="P102" s="237"/>
      <c r="Q102" s="237"/>
      <c r="R102" s="217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2"/>
      <c r="D103" s="17"/>
      <c r="E103" s="1"/>
      <c r="F103" s="3"/>
      <c r="G103" s="3"/>
      <c r="H103" s="3"/>
      <c r="I103" s="1"/>
      <c r="J103" s="8"/>
      <c r="K103" s="8"/>
      <c r="L103" s="1"/>
      <c r="M103" s="180">
        <f>SUM(M102*2%)</f>
        <v>40.76</v>
      </c>
      <c r="N103" s="180">
        <f>SUM(N7:N94)</f>
        <v>2488</v>
      </c>
      <c r="O103" s="245" t="s">
        <v>34</v>
      </c>
      <c r="P103" s="237"/>
      <c r="Q103" s="237"/>
      <c r="R103" s="217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2"/>
      <c r="D104" s="17"/>
      <c r="E104" s="1"/>
      <c r="F104" s="3"/>
      <c r="G104" s="3"/>
      <c r="H104" s="3"/>
      <c r="I104" s="1"/>
      <c r="J104" s="8"/>
      <c r="K104" s="8"/>
      <c r="L104" s="1"/>
      <c r="M104" s="1"/>
      <c r="N104" s="180">
        <f>SUM(N103*2%)</f>
        <v>49.76</v>
      </c>
      <c r="O104" s="180">
        <f>SUM(O7:O94)</f>
        <v>1617</v>
      </c>
      <c r="P104" s="237"/>
      <c r="Q104" s="237"/>
      <c r="R104" s="217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2"/>
      <c r="D105" s="17"/>
      <c r="E105" s="1"/>
      <c r="F105" s="246" t="s">
        <v>35</v>
      </c>
      <c r="G105" s="247">
        <f>SUM(L8,L9,M12,L18,K19,K20,M22,N28,N38,L41,J44,K46,O48,K60)</f>
        <v>5946</v>
      </c>
      <c r="H105" s="264">
        <v>0.0</v>
      </c>
      <c r="I105" s="1"/>
      <c r="J105" s="8"/>
      <c r="K105" s="8"/>
      <c r="L105" s="1"/>
      <c r="M105" s="1"/>
      <c r="N105" s="8"/>
      <c r="O105" s="180">
        <f>SUM(O104*1%)</f>
        <v>16.17</v>
      </c>
      <c r="P105" s="237"/>
      <c r="Q105" s="237"/>
      <c r="R105" s="217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2"/>
      <c r="D106" s="17"/>
      <c r="E106" s="1"/>
      <c r="F106" s="249" t="s">
        <v>36</v>
      </c>
      <c r="G106" s="294">
        <f>SUM(L11,N13,L14,O15,M17,K25,L32,O42,K45,J47,O54,J58)</f>
        <v>2478</v>
      </c>
      <c r="H106" s="295"/>
      <c r="I106" s="1"/>
      <c r="J106" s="8"/>
      <c r="K106" s="8"/>
      <c r="L106" s="1"/>
      <c r="M106" s="1"/>
      <c r="N106" s="8"/>
      <c r="O106" s="18"/>
      <c r="P106" s="251" t="s">
        <v>37</v>
      </c>
      <c r="Q106" s="237"/>
      <c r="R106" s="217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2"/>
      <c r="D107" s="17"/>
      <c r="E107" s="1"/>
      <c r="F107" s="252" t="s">
        <v>38</v>
      </c>
      <c r="G107" s="294">
        <f>SUM(K7,N10,O21,L23,K26,J27,J33,O39,M43,J50,K51,N55,J56,J57)</f>
        <v>3975</v>
      </c>
      <c r="H107" s="295"/>
      <c r="I107" s="1"/>
      <c r="J107" s="8"/>
      <c r="K107" s="8"/>
      <c r="L107" s="1"/>
      <c r="M107" s="1"/>
      <c r="N107" s="8"/>
      <c r="O107" s="18"/>
      <c r="P107" s="180">
        <f>SUM(P7:P94)</f>
        <v>0</v>
      </c>
      <c r="Q107" s="253" t="s">
        <v>39</v>
      </c>
      <c r="R107" s="217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36"/>
      <c r="D108" s="17"/>
      <c r="E108" s="1"/>
      <c r="F108" s="3"/>
      <c r="G108" s="3"/>
      <c r="H108" s="3"/>
      <c r="I108" s="1"/>
      <c r="J108" s="8"/>
      <c r="K108" s="8"/>
      <c r="L108" s="1"/>
      <c r="M108" s="1"/>
      <c r="N108" s="8"/>
      <c r="O108" s="1"/>
      <c r="P108" s="180">
        <f>SUM(P107*2%)</f>
        <v>0</v>
      </c>
      <c r="Q108" s="180">
        <f>SUM(Q7:Q94)</f>
        <v>0</v>
      </c>
      <c r="R108" s="252" t="s">
        <v>38</v>
      </c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36"/>
      <c r="D109" s="17"/>
      <c r="E109" s="1"/>
      <c r="F109" s="3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180">
        <f>SUM(Q108*2%)</f>
        <v>0</v>
      </c>
      <c r="R109" s="254">
        <f>SUM(R7:R94)</f>
        <v>0</v>
      </c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36"/>
      <c r="D110" s="17"/>
      <c r="E110" s="1"/>
      <c r="F110" s="3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8"/>
      <c r="R110" s="180">
        <f>SUM(R109*2%)</f>
        <v>0</v>
      </c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36"/>
      <c r="D111" s="17"/>
      <c r="E111" s="1"/>
      <c r="F111" s="3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255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36"/>
      <c r="D112" s="17"/>
      <c r="E112" s="1"/>
      <c r="F112" s="3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256"/>
      <c r="R112" s="255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36"/>
      <c r="D113" s="17"/>
      <c r="E113" s="1"/>
      <c r="F113" s="3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256"/>
      <c r="R113" s="255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36"/>
      <c r="D114" s="17"/>
      <c r="E114" s="1"/>
      <c r="F114" s="3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55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36"/>
      <c r="D115" s="17"/>
      <c r="E115" s="1"/>
      <c r="F115" s="3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55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36"/>
      <c r="D116" s="17"/>
      <c r="E116" s="1"/>
      <c r="F116" s="3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55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36"/>
      <c r="D117" s="17"/>
      <c r="E117" s="1"/>
      <c r="F117" s="3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55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36"/>
      <c r="D118" s="17"/>
      <c r="E118" s="1"/>
      <c r="F118" s="3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55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36"/>
      <c r="D119" s="17"/>
      <c r="E119" s="1"/>
      <c r="F119" s="3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55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36"/>
      <c r="D120" s="17"/>
      <c r="E120" s="1"/>
      <c r="F120" s="3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55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36"/>
      <c r="D121" s="17"/>
      <c r="E121" s="1"/>
      <c r="F121" s="3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55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36"/>
      <c r="D122" s="17"/>
      <c r="E122" s="1"/>
      <c r="F122" s="3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55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36"/>
      <c r="D123" s="17"/>
      <c r="E123" s="1"/>
      <c r="F123" s="3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55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36"/>
      <c r="D124" s="17"/>
      <c r="E124" s="1"/>
      <c r="F124" s="3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55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36"/>
      <c r="D125" s="17"/>
      <c r="E125" s="1"/>
      <c r="F125" s="3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55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36"/>
      <c r="D126" s="17"/>
      <c r="E126" s="1"/>
      <c r="F126" s="3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55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36"/>
      <c r="D127" s="17"/>
      <c r="E127" s="1"/>
      <c r="F127" s="3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55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36"/>
      <c r="D128" s="17"/>
      <c r="E128" s="1"/>
      <c r="F128" s="3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55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36"/>
      <c r="D129" s="17"/>
      <c r="E129" s="1"/>
      <c r="F129" s="3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55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36"/>
      <c r="D130" s="17"/>
      <c r="E130" s="1"/>
      <c r="F130" s="3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55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36"/>
      <c r="D131" s="17"/>
      <c r="E131" s="1"/>
      <c r="F131" s="3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55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36"/>
      <c r="D132" s="17"/>
      <c r="E132" s="1"/>
      <c r="F132" s="3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55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36"/>
      <c r="D133" s="17"/>
      <c r="E133" s="1"/>
      <c r="F133" s="3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55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36"/>
      <c r="D134" s="17"/>
      <c r="E134" s="1"/>
      <c r="F134" s="3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55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36"/>
      <c r="D135" s="17"/>
      <c r="E135" s="1"/>
      <c r="F135" s="3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55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36"/>
      <c r="D136" s="17"/>
      <c r="E136" s="1"/>
      <c r="F136" s="3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55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36"/>
      <c r="D137" s="17"/>
      <c r="E137" s="1"/>
      <c r="F137" s="3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55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36"/>
      <c r="D138" s="17"/>
      <c r="E138" s="1"/>
      <c r="F138" s="3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55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36"/>
      <c r="D139" s="17"/>
      <c r="E139" s="1"/>
      <c r="F139" s="3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55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36"/>
      <c r="D140" s="17"/>
      <c r="E140" s="1"/>
      <c r="F140" s="3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55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36"/>
      <c r="D141" s="17"/>
      <c r="E141" s="1"/>
      <c r="F141" s="3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55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36"/>
      <c r="D142" s="17"/>
      <c r="E142" s="1"/>
      <c r="F142" s="3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55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36"/>
      <c r="D143" s="17"/>
      <c r="E143" s="1"/>
      <c r="F143" s="3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55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36"/>
      <c r="D144" s="17"/>
      <c r="E144" s="1"/>
      <c r="F144" s="3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55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36"/>
      <c r="D145" s="17"/>
      <c r="E145" s="1"/>
      <c r="F145" s="3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55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36"/>
      <c r="D146" s="17"/>
      <c r="E146" s="1"/>
      <c r="F146" s="3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55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36"/>
      <c r="D147" s="17"/>
      <c r="E147" s="1"/>
      <c r="F147" s="3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55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36"/>
      <c r="D148" s="17"/>
      <c r="E148" s="1"/>
      <c r="F148" s="3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55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36"/>
      <c r="D149" s="17"/>
      <c r="E149" s="1"/>
      <c r="F149" s="3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55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36"/>
      <c r="D150" s="17"/>
      <c r="E150" s="1"/>
      <c r="F150" s="3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55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36"/>
      <c r="D151" s="17"/>
      <c r="E151" s="1"/>
      <c r="F151" s="3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55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36"/>
      <c r="D152" s="17"/>
      <c r="E152" s="1"/>
      <c r="F152" s="3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55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36"/>
      <c r="D153" s="17"/>
      <c r="E153" s="1"/>
      <c r="F153" s="3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55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36"/>
      <c r="D154" s="17"/>
      <c r="E154" s="1"/>
      <c r="F154" s="3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55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36"/>
      <c r="D155" s="17"/>
      <c r="E155" s="1"/>
      <c r="F155" s="3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55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36"/>
      <c r="D156" s="17"/>
      <c r="E156" s="1"/>
      <c r="F156" s="3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55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36"/>
      <c r="D157" s="17"/>
      <c r="E157" s="1"/>
      <c r="F157" s="3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55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36"/>
      <c r="D158" s="17"/>
      <c r="E158" s="1"/>
      <c r="F158" s="3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55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36"/>
      <c r="D159" s="17"/>
      <c r="E159" s="1"/>
      <c r="F159" s="3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55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36"/>
      <c r="D160" s="17"/>
      <c r="E160" s="1"/>
      <c r="F160" s="3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55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36"/>
      <c r="D161" s="17"/>
      <c r="E161" s="1"/>
      <c r="F161" s="3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55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36"/>
      <c r="D162" s="17"/>
      <c r="E162" s="1"/>
      <c r="F162" s="3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55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36"/>
      <c r="D163" s="17"/>
      <c r="E163" s="1"/>
      <c r="F163" s="3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55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36"/>
      <c r="D164" s="17"/>
      <c r="E164" s="1"/>
      <c r="F164" s="3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55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36"/>
      <c r="D165" s="17"/>
      <c r="E165" s="1"/>
      <c r="F165" s="3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55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36"/>
      <c r="D166" s="17"/>
      <c r="E166" s="1"/>
      <c r="F166" s="3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55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36"/>
      <c r="D167" s="17"/>
      <c r="E167" s="1"/>
      <c r="F167" s="3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55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36"/>
      <c r="D168" s="17"/>
      <c r="E168" s="1"/>
      <c r="F168" s="3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55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36"/>
      <c r="D169" s="17"/>
      <c r="E169" s="1"/>
      <c r="F169" s="3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55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36"/>
      <c r="D170" s="17"/>
      <c r="E170" s="1"/>
      <c r="F170" s="3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55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36"/>
      <c r="D171" s="17"/>
      <c r="E171" s="1"/>
      <c r="F171" s="3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55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36"/>
      <c r="D172" s="17"/>
      <c r="E172" s="1"/>
      <c r="F172" s="3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55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36"/>
      <c r="D173" s="17"/>
      <c r="E173" s="1"/>
      <c r="F173" s="3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55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36"/>
      <c r="D174" s="17"/>
      <c r="E174" s="1"/>
      <c r="F174" s="3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55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36"/>
      <c r="D175" s="17"/>
      <c r="E175" s="1"/>
      <c r="F175" s="3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55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36"/>
      <c r="D176" s="17"/>
      <c r="E176" s="1"/>
      <c r="F176" s="3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55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36"/>
      <c r="D177" s="17"/>
      <c r="E177" s="1"/>
      <c r="F177" s="3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55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36"/>
      <c r="D178" s="17"/>
      <c r="E178" s="1"/>
      <c r="F178" s="3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55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36"/>
      <c r="D179" s="17"/>
      <c r="E179" s="1"/>
      <c r="F179" s="3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55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36"/>
      <c r="D180" s="17"/>
      <c r="E180" s="1"/>
      <c r="F180" s="3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55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36"/>
      <c r="D181" s="17"/>
      <c r="E181" s="1"/>
      <c r="F181" s="3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55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36"/>
      <c r="D182" s="17"/>
      <c r="E182" s="1"/>
      <c r="F182" s="3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55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36"/>
      <c r="D183" s="17"/>
      <c r="E183" s="1"/>
      <c r="F183" s="3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55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36"/>
      <c r="D184" s="17"/>
      <c r="E184" s="1"/>
      <c r="F184" s="3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55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36"/>
      <c r="D185" s="17"/>
      <c r="E185" s="1"/>
      <c r="F185" s="3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55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36"/>
      <c r="D186" s="17"/>
      <c r="E186" s="1"/>
      <c r="F186" s="3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55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36"/>
      <c r="D187" s="17"/>
      <c r="E187" s="1"/>
      <c r="F187" s="3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55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36"/>
      <c r="D188" s="17"/>
      <c r="E188" s="1"/>
      <c r="F188" s="3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55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36"/>
      <c r="D189" s="17"/>
      <c r="E189" s="1"/>
      <c r="F189" s="3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55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36"/>
      <c r="D190" s="17"/>
      <c r="E190" s="1"/>
      <c r="F190" s="3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55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36"/>
      <c r="D191" s="17"/>
      <c r="E191" s="1"/>
      <c r="F191" s="3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55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36"/>
      <c r="D192" s="17"/>
      <c r="E192" s="1"/>
      <c r="F192" s="3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55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36"/>
      <c r="D193" s="17"/>
      <c r="E193" s="1"/>
      <c r="F193" s="3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55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36"/>
      <c r="D194" s="17"/>
      <c r="E194" s="1"/>
      <c r="F194" s="3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55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36"/>
      <c r="D195" s="17"/>
      <c r="E195" s="1"/>
      <c r="F195" s="3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55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36"/>
      <c r="D196" s="17"/>
      <c r="E196" s="1"/>
      <c r="F196" s="3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55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36"/>
      <c r="D197" s="17"/>
      <c r="E197" s="1"/>
      <c r="F197" s="3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55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36"/>
      <c r="D198" s="17"/>
      <c r="E198" s="1"/>
      <c r="F198" s="3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55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36"/>
      <c r="D199" s="17"/>
      <c r="E199" s="1"/>
      <c r="F199" s="3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55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36"/>
      <c r="D200" s="17"/>
      <c r="E200" s="1"/>
      <c r="F200" s="3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55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36"/>
      <c r="D201" s="17"/>
      <c r="E201" s="1"/>
      <c r="F201" s="3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55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36"/>
      <c r="D202" s="17"/>
      <c r="E202" s="1"/>
      <c r="F202" s="3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55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36"/>
      <c r="D203" s="17"/>
      <c r="E203" s="1"/>
      <c r="F203" s="3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55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36"/>
      <c r="D204" s="17"/>
      <c r="E204" s="1"/>
      <c r="F204" s="3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55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36"/>
      <c r="D205" s="17"/>
      <c r="E205" s="1"/>
      <c r="F205" s="3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55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36"/>
      <c r="D206" s="17"/>
      <c r="E206" s="1"/>
      <c r="F206" s="3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55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36"/>
      <c r="D207" s="17"/>
      <c r="E207" s="1"/>
      <c r="F207" s="3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55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36"/>
      <c r="D208" s="17"/>
      <c r="E208" s="1"/>
      <c r="F208" s="3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55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36"/>
      <c r="D209" s="17"/>
      <c r="E209" s="1"/>
      <c r="F209" s="3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55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36"/>
      <c r="D210" s="17"/>
      <c r="E210" s="1"/>
      <c r="F210" s="3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55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36"/>
      <c r="D211" s="17"/>
      <c r="E211" s="1"/>
      <c r="F211" s="3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55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36"/>
      <c r="D212" s="17"/>
      <c r="E212" s="1"/>
      <c r="F212" s="3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55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36"/>
      <c r="D213" s="17"/>
      <c r="E213" s="1"/>
      <c r="F213" s="3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55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36"/>
      <c r="D214" s="17"/>
      <c r="E214" s="1"/>
      <c r="F214" s="3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55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36"/>
      <c r="D215" s="17"/>
      <c r="E215" s="1"/>
      <c r="F215" s="3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55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36"/>
      <c r="D216" s="17"/>
      <c r="E216" s="1"/>
      <c r="F216" s="3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55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36"/>
      <c r="D217" s="17"/>
      <c r="E217" s="1"/>
      <c r="F217" s="3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55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36"/>
      <c r="D218" s="17"/>
      <c r="E218" s="1"/>
      <c r="F218" s="3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55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36"/>
      <c r="D219" s="17"/>
      <c r="E219" s="1"/>
      <c r="F219" s="3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55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36"/>
      <c r="D220" s="17"/>
      <c r="E220" s="1"/>
      <c r="F220" s="3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55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36"/>
      <c r="D221" s="17"/>
      <c r="E221" s="1"/>
      <c r="F221" s="3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55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36"/>
      <c r="D222" s="17"/>
      <c r="E222" s="1"/>
      <c r="F222" s="3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55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36"/>
      <c r="D223" s="17"/>
      <c r="E223" s="1"/>
      <c r="F223" s="3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55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36"/>
      <c r="D224" s="17"/>
      <c r="E224" s="1"/>
      <c r="F224" s="3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55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36"/>
      <c r="D225" s="17"/>
      <c r="E225" s="1"/>
      <c r="F225" s="3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55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36"/>
      <c r="D226" s="17"/>
      <c r="E226" s="1"/>
      <c r="F226" s="3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55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36"/>
      <c r="D227" s="17"/>
      <c r="E227" s="1"/>
      <c r="F227" s="3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55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257"/>
      <c r="D228" s="257"/>
      <c r="E228" s="1"/>
      <c r="F228" s="3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55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257"/>
      <c r="D229" s="257"/>
      <c r="E229" s="1"/>
      <c r="F229" s="3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55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257"/>
      <c r="D230" s="257"/>
      <c r="E230" s="1"/>
      <c r="F230" s="3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55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257"/>
      <c r="D231" s="257"/>
      <c r="E231" s="1"/>
      <c r="F231" s="3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55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257"/>
      <c r="D232" s="257"/>
      <c r="E232" s="1"/>
      <c r="F232" s="3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55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257"/>
      <c r="D233" s="257"/>
      <c r="E233" s="1"/>
      <c r="F233" s="3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55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257"/>
      <c r="D234" s="257"/>
      <c r="E234" s="1"/>
      <c r="F234" s="3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55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257"/>
      <c r="D235" s="257"/>
      <c r="E235" s="1"/>
      <c r="F235" s="3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55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257"/>
      <c r="D236" s="257"/>
      <c r="E236" s="1"/>
      <c r="F236" s="3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55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257"/>
      <c r="D237" s="257"/>
      <c r="E237" s="1"/>
      <c r="F237" s="3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55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257"/>
      <c r="D238" s="257"/>
      <c r="E238" s="1"/>
      <c r="F238" s="3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55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257"/>
      <c r="D239" s="257"/>
      <c r="E239" s="1"/>
      <c r="F239" s="3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55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257"/>
      <c r="D240" s="257"/>
      <c r="E240" s="1"/>
      <c r="F240" s="3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55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257"/>
      <c r="D241" s="257"/>
      <c r="E241" s="1"/>
      <c r="F241" s="3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55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257"/>
      <c r="D242" s="257"/>
      <c r="E242" s="1"/>
      <c r="F242" s="3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55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257"/>
      <c r="D243" s="257"/>
      <c r="E243" s="1"/>
      <c r="F243" s="3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55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257"/>
      <c r="D244" s="257"/>
      <c r="E244" s="1"/>
      <c r="F244" s="3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55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257"/>
      <c r="D245" s="257"/>
      <c r="E245" s="1"/>
      <c r="F245" s="3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55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257"/>
      <c r="D246" s="257"/>
      <c r="E246" s="1"/>
      <c r="F246" s="3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55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257"/>
      <c r="D247" s="257"/>
      <c r="E247" s="1"/>
      <c r="F247" s="3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55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257"/>
      <c r="D248" s="257"/>
      <c r="E248" s="1"/>
      <c r="F248" s="3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55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257"/>
      <c r="D249" s="257"/>
      <c r="E249" s="1"/>
      <c r="F249" s="3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55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257"/>
      <c r="D250" s="257"/>
      <c r="E250" s="1"/>
      <c r="F250" s="3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55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257"/>
      <c r="D251" s="257"/>
      <c r="E251" s="1"/>
      <c r="F251" s="3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55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257"/>
      <c r="D252" s="257"/>
      <c r="E252" s="1"/>
      <c r="F252" s="3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55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257"/>
      <c r="D253" s="257"/>
      <c r="E253" s="1"/>
      <c r="F253" s="3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55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257"/>
      <c r="D254" s="257"/>
      <c r="E254" s="1"/>
      <c r="F254" s="3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55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257"/>
      <c r="D255" s="257"/>
      <c r="E255" s="1"/>
      <c r="F255" s="3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55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257"/>
      <c r="D256" s="257"/>
      <c r="E256" s="1"/>
      <c r="F256" s="3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55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257"/>
      <c r="D257" s="257"/>
      <c r="E257" s="1"/>
      <c r="F257" s="3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55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257"/>
      <c r="D258" s="257"/>
      <c r="E258" s="1"/>
      <c r="F258" s="3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55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257"/>
      <c r="D259" s="257"/>
      <c r="E259" s="1"/>
      <c r="F259" s="3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55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257"/>
      <c r="D260" s="257"/>
      <c r="E260" s="1"/>
      <c r="F260" s="3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55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257"/>
      <c r="D261" s="257"/>
      <c r="E261" s="1"/>
      <c r="F261" s="3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55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257"/>
      <c r="D262" s="257"/>
      <c r="E262" s="1"/>
      <c r="F262" s="3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55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257"/>
      <c r="D263" s="257"/>
      <c r="E263" s="1"/>
      <c r="F263" s="3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55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257"/>
      <c r="D264" s="257"/>
      <c r="E264" s="1"/>
      <c r="F264" s="3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55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257"/>
      <c r="D265" s="257"/>
      <c r="E265" s="1"/>
      <c r="F265" s="3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55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257"/>
      <c r="D266" s="257"/>
      <c r="E266" s="1"/>
      <c r="F266" s="3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55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257"/>
      <c r="D267" s="257"/>
      <c r="E267" s="1"/>
      <c r="F267" s="3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55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257"/>
      <c r="D268" s="257"/>
      <c r="E268" s="1"/>
      <c r="F268" s="3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55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257"/>
      <c r="D269" s="257"/>
      <c r="E269" s="1"/>
      <c r="F269" s="3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55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257"/>
      <c r="D270" s="257"/>
      <c r="E270" s="1"/>
      <c r="F270" s="3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55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257"/>
      <c r="D271" s="257"/>
      <c r="E271" s="1"/>
      <c r="F271" s="3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55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257"/>
      <c r="D272" s="257"/>
      <c r="E272" s="1"/>
      <c r="F272" s="3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55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257"/>
      <c r="D273" s="257"/>
      <c r="E273" s="1"/>
      <c r="F273" s="3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55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257"/>
      <c r="D274" s="257"/>
      <c r="E274" s="1"/>
      <c r="F274" s="3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55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257"/>
      <c r="D275" s="257"/>
      <c r="E275" s="1"/>
      <c r="F275" s="3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55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257"/>
      <c r="D276" s="257"/>
      <c r="E276" s="1"/>
      <c r="F276" s="3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55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257"/>
      <c r="D277" s="257"/>
      <c r="E277" s="1"/>
      <c r="F277" s="3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55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257"/>
      <c r="D278" s="257"/>
      <c r="E278" s="1"/>
      <c r="F278" s="3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55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257"/>
      <c r="D279" s="257"/>
      <c r="E279" s="1"/>
      <c r="F279" s="3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55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257"/>
      <c r="D280" s="257"/>
      <c r="E280" s="1"/>
      <c r="F280" s="3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55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257"/>
      <c r="D281" s="257"/>
      <c r="E281" s="1"/>
      <c r="F281" s="3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55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257"/>
      <c r="D282" s="257"/>
      <c r="E282" s="1"/>
      <c r="F282" s="3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55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257"/>
      <c r="D283" s="257"/>
      <c r="E283" s="1"/>
      <c r="F283" s="3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55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257"/>
      <c r="D284" s="257"/>
      <c r="E284" s="1"/>
      <c r="F284" s="3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55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257"/>
      <c r="D285" s="257"/>
      <c r="E285" s="1"/>
      <c r="F285" s="3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55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257"/>
      <c r="D286" s="257"/>
      <c r="E286" s="1"/>
      <c r="F286" s="3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55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257"/>
      <c r="D287" s="257"/>
      <c r="E287" s="1"/>
      <c r="F287" s="3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55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257"/>
      <c r="D288" s="257"/>
      <c r="E288" s="1"/>
      <c r="F288" s="3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55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257"/>
      <c r="D289" s="257"/>
      <c r="E289" s="1"/>
      <c r="F289" s="3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55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257"/>
      <c r="D290" s="257"/>
      <c r="E290" s="1"/>
      <c r="F290" s="3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55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257"/>
      <c r="D291" s="257"/>
      <c r="E291" s="1"/>
      <c r="F291" s="3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55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257"/>
      <c r="D292" s="257"/>
      <c r="E292" s="1"/>
      <c r="F292" s="3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55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257"/>
      <c r="D293" s="257"/>
      <c r="E293" s="1"/>
      <c r="F293" s="3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55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257"/>
      <c r="D294" s="257"/>
      <c r="E294" s="1"/>
      <c r="F294" s="3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55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257"/>
      <c r="D295" s="257"/>
      <c r="E295" s="1"/>
      <c r="F295" s="3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55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257"/>
      <c r="D296" s="257"/>
      <c r="E296" s="1"/>
      <c r="F296" s="3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55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257"/>
      <c r="D297" s="257"/>
      <c r="E297" s="1"/>
      <c r="F297" s="3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55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257"/>
      <c r="D298" s="257"/>
      <c r="E298" s="1"/>
      <c r="F298" s="3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55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257"/>
      <c r="D299" s="257"/>
      <c r="E299" s="1"/>
      <c r="F299" s="3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55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257"/>
      <c r="D300" s="257"/>
      <c r="E300" s="1"/>
      <c r="F300" s="3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55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257"/>
      <c r="D301" s="257"/>
      <c r="E301" s="1"/>
      <c r="F301" s="3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55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257"/>
      <c r="D302" s="257"/>
      <c r="E302" s="1"/>
      <c r="F302" s="3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55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257"/>
      <c r="D303" s="257"/>
      <c r="E303" s="1"/>
      <c r="F303" s="3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55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257"/>
      <c r="D304" s="257"/>
      <c r="E304" s="1"/>
      <c r="F304" s="3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55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257"/>
      <c r="D305" s="257"/>
      <c r="E305" s="1"/>
      <c r="F305" s="3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55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257"/>
      <c r="D306" s="257"/>
      <c r="E306" s="1"/>
      <c r="F306" s="3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55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257"/>
      <c r="D307" s="257"/>
      <c r="E307" s="1"/>
      <c r="F307" s="3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55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257"/>
      <c r="D308" s="257"/>
      <c r="E308" s="1"/>
      <c r="F308" s="3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55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257"/>
      <c r="D309" s="257"/>
      <c r="E309" s="1"/>
      <c r="F309" s="3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55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257"/>
      <c r="D310" s="257"/>
      <c r="E310" s="1"/>
      <c r="F310" s="3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55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257"/>
      <c r="D311" s="257"/>
      <c r="E311" s="1"/>
      <c r="F311" s="3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55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257"/>
      <c r="D312" s="257"/>
      <c r="E312" s="1"/>
      <c r="F312" s="3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55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257"/>
      <c r="D313" s="257"/>
      <c r="E313" s="1"/>
      <c r="F313" s="3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55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257"/>
      <c r="D314" s="257"/>
      <c r="E314" s="1"/>
      <c r="F314" s="3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55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257"/>
      <c r="D315" s="257"/>
      <c r="E315" s="1"/>
      <c r="F315" s="3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55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257"/>
      <c r="D316" s="257"/>
      <c r="E316" s="1"/>
      <c r="F316" s="3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55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257"/>
      <c r="D317" s="257"/>
      <c r="E317" s="1"/>
      <c r="F317" s="3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55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257"/>
      <c r="D318" s="257"/>
      <c r="E318" s="1"/>
      <c r="F318" s="3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55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257"/>
      <c r="D319" s="257"/>
      <c r="E319" s="1"/>
      <c r="F319" s="3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55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257"/>
      <c r="D320" s="257"/>
      <c r="E320" s="1"/>
      <c r="F320" s="3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55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257"/>
      <c r="D321" s="257"/>
      <c r="E321" s="1"/>
      <c r="F321" s="3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55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257"/>
      <c r="D322" s="257"/>
      <c r="E322" s="1"/>
      <c r="F322" s="3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55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257"/>
      <c r="D323" s="257"/>
      <c r="E323" s="1"/>
      <c r="F323" s="3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55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257"/>
      <c r="D324" s="257"/>
      <c r="E324" s="1"/>
      <c r="F324" s="3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55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257"/>
      <c r="D325" s="257"/>
      <c r="E325" s="1"/>
      <c r="F325" s="3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55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257"/>
      <c r="D326" s="257"/>
      <c r="E326" s="1"/>
      <c r="F326" s="3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55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257"/>
      <c r="D327" s="257"/>
      <c r="E327" s="1"/>
      <c r="F327" s="3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55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257"/>
      <c r="D328" s="257"/>
      <c r="E328" s="1"/>
      <c r="F328" s="3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55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257"/>
      <c r="D329" s="257"/>
      <c r="E329" s="1"/>
      <c r="F329" s="3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55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257"/>
      <c r="D330" s="257"/>
      <c r="E330" s="1"/>
      <c r="F330" s="3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55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257"/>
      <c r="D331" s="257"/>
      <c r="E331" s="1"/>
      <c r="F331" s="3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55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257"/>
      <c r="D332" s="257"/>
      <c r="E332" s="1"/>
      <c r="F332" s="3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55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257"/>
      <c r="D333" s="257"/>
      <c r="E333" s="1"/>
      <c r="F333" s="3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55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257"/>
      <c r="D334" s="257"/>
      <c r="E334" s="1"/>
      <c r="F334" s="3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55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257"/>
      <c r="D335" s="257"/>
      <c r="E335" s="1"/>
      <c r="F335" s="3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55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257"/>
      <c r="D336" s="257"/>
      <c r="E336" s="1"/>
      <c r="F336" s="3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55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257"/>
      <c r="D337" s="257"/>
      <c r="E337" s="1"/>
      <c r="F337" s="3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55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257"/>
      <c r="D338" s="257"/>
      <c r="E338" s="1"/>
      <c r="F338" s="3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55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257"/>
      <c r="D339" s="257"/>
      <c r="E339" s="1"/>
      <c r="F339" s="3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55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257"/>
      <c r="D340" s="257"/>
      <c r="E340" s="1"/>
      <c r="F340" s="3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55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257"/>
      <c r="D341" s="257"/>
      <c r="E341" s="1"/>
      <c r="F341" s="3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55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257"/>
      <c r="D342" s="257"/>
      <c r="E342" s="1"/>
      <c r="F342" s="3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55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257"/>
      <c r="D343" s="257"/>
      <c r="E343" s="1"/>
      <c r="F343" s="3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55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257"/>
      <c r="D344" s="257"/>
      <c r="E344" s="1"/>
      <c r="F344" s="3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55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257"/>
      <c r="D345" s="257"/>
      <c r="E345" s="1"/>
      <c r="F345" s="3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55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257"/>
      <c r="D346" s="257"/>
      <c r="E346" s="1"/>
      <c r="F346" s="3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55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257"/>
      <c r="D347" s="257"/>
      <c r="E347" s="1"/>
      <c r="F347" s="3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55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257"/>
      <c r="D348" s="257"/>
      <c r="E348" s="1"/>
      <c r="F348" s="3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55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257"/>
      <c r="D349" s="257"/>
      <c r="E349" s="1"/>
      <c r="F349" s="3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55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257"/>
      <c r="D350" s="257"/>
      <c r="E350" s="1"/>
      <c r="F350" s="3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55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257"/>
      <c r="D351" s="257"/>
      <c r="E351" s="1"/>
      <c r="F351" s="3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55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257"/>
      <c r="D352" s="257"/>
      <c r="E352" s="1"/>
      <c r="F352" s="3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55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257"/>
      <c r="D353" s="257"/>
      <c r="E353" s="1"/>
      <c r="F353" s="3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55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257"/>
      <c r="D354" s="257"/>
      <c r="E354" s="1"/>
      <c r="F354" s="3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55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257"/>
      <c r="D355" s="257"/>
      <c r="E355" s="1"/>
      <c r="F355" s="3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55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257"/>
      <c r="D356" s="257"/>
      <c r="E356" s="1"/>
      <c r="F356" s="3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55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257"/>
      <c r="D357" s="257"/>
      <c r="E357" s="1"/>
      <c r="F357" s="3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55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257"/>
      <c r="D358" s="257"/>
      <c r="E358" s="1"/>
      <c r="F358" s="3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55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257"/>
      <c r="D359" s="257"/>
      <c r="E359" s="1"/>
      <c r="F359" s="3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55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257"/>
      <c r="D360" s="257"/>
      <c r="E360" s="1"/>
      <c r="F360" s="3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55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257"/>
      <c r="D361" s="257"/>
      <c r="E361" s="1"/>
      <c r="F361" s="3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55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257"/>
      <c r="D362" s="257"/>
      <c r="E362" s="1"/>
      <c r="F362" s="3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55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257"/>
      <c r="D363" s="257"/>
      <c r="E363" s="1"/>
      <c r="F363" s="3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55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257"/>
      <c r="D364" s="257"/>
      <c r="E364" s="1"/>
      <c r="F364" s="3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55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257"/>
      <c r="D365" s="257"/>
      <c r="E365" s="1"/>
      <c r="F365" s="3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55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257"/>
      <c r="D366" s="257"/>
      <c r="E366" s="1"/>
      <c r="F366" s="3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55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257"/>
      <c r="D367" s="257"/>
      <c r="E367" s="1"/>
      <c r="F367" s="3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55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257"/>
      <c r="D368" s="257"/>
      <c r="E368" s="1"/>
      <c r="F368" s="3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55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257"/>
      <c r="D369" s="257"/>
      <c r="E369" s="1"/>
      <c r="F369" s="3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55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257"/>
      <c r="D370" s="257"/>
      <c r="E370" s="1"/>
      <c r="F370" s="3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55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257"/>
      <c r="D371" s="257"/>
      <c r="E371" s="1"/>
      <c r="F371" s="3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55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257"/>
      <c r="D372" s="257"/>
      <c r="E372" s="1"/>
      <c r="F372" s="3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55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257"/>
      <c r="D373" s="257"/>
      <c r="E373" s="1"/>
      <c r="F373" s="3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55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257"/>
      <c r="D374" s="257"/>
      <c r="E374" s="1"/>
      <c r="F374" s="3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55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257"/>
      <c r="D375" s="257"/>
      <c r="E375" s="1"/>
      <c r="F375" s="3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55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257"/>
      <c r="D376" s="257"/>
      <c r="E376" s="1"/>
      <c r="F376" s="3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55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257"/>
      <c r="D377" s="257"/>
      <c r="E377" s="1"/>
      <c r="F377" s="3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55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257"/>
      <c r="D378" s="257"/>
      <c r="E378" s="1"/>
      <c r="F378" s="3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55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257"/>
      <c r="D379" s="257"/>
      <c r="E379" s="1"/>
      <c r="F379" s="3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55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257"/>
      <c r="D380" s="257"/>
      <c r="E380" s="1"/>
      <c r="F380" s="3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55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257"/>
      <c r="D381" s="257"/>
      <c r="E381" s="1"/>
      <c r="F381" s="3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55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257"/>
      <c r="D382" s="257"/>
      <c r="E382" s="1"/>
      <c r="F382" s="3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55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257"/>
      <c r="D383" s="257"/>
      <c r="E383" s="1"/>
      <c r="F383" s="3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55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257"/>
      <c r="D384" s="257"/>
      <c r="E384" s="1"/>
      <c r="F384" s="3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55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257"/>
      <c r="D385" s="257"/>
      <c r="E385" s="1"/>
      <c r="F385" s="3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55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257"/>
      <c r="D386" s="257"/>
      <c r="E386" s="1"/>
      <c r="F386" s="3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55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257"/>
      <c r="D387" s="257"/>
      <c r="E387" s="1"/>
      <c r="F387" s="3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55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257"/>
      <c r="D388" s="257"/>
      <c r="E388" s="1"/>
      <c r="F388" s="3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55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257"/>
      <c r="D389" s="257"/>
      <c r="E389" s="1"/>
      <c r="F389" s="3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55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257"/>
      <c r="D390" s="257"/>
      <c r="E390" s="1"/>
      <c r="F390" s="3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55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257"/>
      <c r="D391" s="257"/>
      <c r="E391" s="1"/>
      <c r="F391" s="3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55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257"/>
      <c r="D392" s="257"/>
      <c r="E392" s="1"/>
      <c r="F392" s="3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55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257"/>
      <c r="D393" s="257"/>
      <c r="E393" s="1"/>
      <c r="F393" s="3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55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257"/>
      <c r="D394" s="257"/>
      <c r="E394" s="1"/>
      <c r="F394" s="3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55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257"/>
      <c r="D395" s="257"/>
      <c r="E395" s="1"/>
      <c r="F395" s="3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55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257"/>
      <c r="D396" s="257"/>
      <c r="E396" s="1"/>
      <c r="F396" s="3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55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257"/>
      <c r="D397" s="257"/>
      <c r="E397" s="1"/>
      <c r="F397" s="3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55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257"/>
      <c r="D398" s="257"/>
      <c r="E398" s="1"/>
      <c r="F398" s="3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55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257"/>
      <c r="D399" s="257"/>
      <c r="E399" s="1"/>
      <c r="F399" s="3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55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257"/>
      <c r="D400" s="257"/>
      <c r="E400" s="1"/>
      <c r="F400" s="3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55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257"/>
      <c r="D401" s="257"/>
      <c r="E401" s="1"/>
      <c r="F401" s="3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55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257"/>
      <c r="D402" s="257"/>
      <c r="E402" s="1"/>
      <c r="F402" s="3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55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257"/>
      <c r="D403" s="257"/>
      <c r="E403" s="1"/>
      <c r="F403" s="3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55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257"/>
      <c r="D404" s="257"/>
      <c r="E404" s="1"/>
      <c r="F404" s="3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55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257"/>
      <c r="D405" s="257"/>
      <c r="E405" s="1"/>
      <c r="F405" s="3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55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257"/>
      <c r="D406" s="257"/>
      <c r="E406" s="1"/>
      <c r="F406" s="3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55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257"/>
      <c r="D407" s="257"/>
      <c r="E407" s="1"/>
      <c r="F407" s="3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55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257"/>
      <c r="D408" s="257"/>
      <c r="E408" s="1"/>
      <c r="F408" s="3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55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257"/>
      <c r="D409" s="257"/>
      <c r="E409" s="1"/>
      <c r="F409" s="3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55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257"/>
      <c r="D410" s="257"/>
      <c r="E410" s="1"/>
      <c r="F410" s="3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55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257"/>
      <c r="D411" s="257"/>
      <c r="E411" s="1"/>
      <c r="F411" s="3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55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257"/>
      <c r="D412" s="257"/>
      <c r="E412" s="1"/>
      <c r="F412" s="3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55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257"/>
      <c r="D413" s="257"/>
      <c r="E413" s="1"/>
      <c r="F413" s="3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55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257"/>
      <c r="D414" s="257"/>
      <c r="E414" s="1"/>
      <c r="F414" s="3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55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257"/>
      <c r="D415" s="257"/>
      <c r="E415" s="1"/>
      <c r="F415" s="3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55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257"/>
      <c r="D416" s="257"/>
      <c r="E416" s="1"/>
      <c r="F416" s="3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55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257"/>
      <c r="D417" s="257"/>
      <c r="E417" s="1"/>
      <c r="F417" s="3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55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257"/>
      <c r="D418" s="257"/>
      <c r="E418" s="1"/>
      <c r="F418" s="3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55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257"/>
      <c r="D419" s="257"/>
      <c r="E419" s="1"/>
      <c r="F419" s="3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55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257"/>
      <c r="D420" s="257"/>
      <c r="E420" s="1"/>
      <c r="F420" s="3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55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257"/>
      <c r="D421" s="257"/>
      <c r="E421" s="1"/>
      <c r="F421" s="3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55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257"/>
      <c r="D422" s="257"/>
      <c r="E422" s="1"/>
      <c r="F422" s="3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55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257"/>
      <c r="D423" s="257"/>
      <c r="E423" s="1"/>
      <c r="F423" s="3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55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257"/>
      <c r="D424" s="257"/>
      <c r="E424" s="1"/>
      <c r="F424" s="3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55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257"/>
      <c r="D425" s="257"/>
      <c r="E425" s="1"/>
      <c r="F425" s="3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55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257"/>
      <c r="D426" s="257"/>
      <c r="E426" s="1"/>
      <c r="F426" s="3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55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257"/>
      <c r="D427" s="257"/>
      <c r="E427" s="1"/>
      <c r="F427" s="3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55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257"/>
      <c r="D428" s="257"/>
      <c r="E428" s="1"/>
      <c r="F428" s="3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55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257"/>
      <c r="D429" s="257"/>
      <c r="E429" s="1"/>
      <c r="F429" s="3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55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257"/>
      <c r="D430" s="257"/>
      <c r="E430" s="1"/>
      <c r="F430" s="3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55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257"/>
      <c r="D431" s="257"/>
      <c r="E431" s="1"/>
      <c r="F431" s="3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55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257"/>
      <c r="D432" s="257"/>
      <c r="E432" s="1"/>
      <c r="F432" s="3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55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257"/>
      <c r="D433" s="257"/>
      <c r="E433" s="1"/>
      <c r="F433" s="3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55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257"/>
      <c r="D434" s="257"/>
      <c r="E434" s="1"/>
      <c r="F434" s="3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55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257"/>
      <c r="D435" s="257"/>
      <c r="E435" s="1"/>
      <c r="F435" s="3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55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257"/>
      <c r="D436" s="257"/>
      <c r="E436" s="1"/>
      <c r="F436" s="3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55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257"/>
      <c r="D437" s="257"/>
      <c r="E437" s="1"/>
      <c r="F437" s="3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55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257"/>
      <c r="D438" s="257"/>
      <c r="E438" s="1"/>
      <c r="F438" s="3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55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257"/>
      <c r="D439" s="257"/>
      <c r="E439" s="1"/>
      <c r="F439" s="3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55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257"/>
      <c r="D440" s="257"/>
      <c r="E440" s="1"/>
      <c r="F440" s="3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55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257"/>
      <c r="D441" s="257"/>
      <c r="E441" s="1"/>
      <c r="F441" s="3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55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257"/>
      <c r="D442" s="257"/>
      <c r="E442" s="1"/>
      <c r="F442" s="3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55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257"/>
      <c r="D443" s="257"/>
      <c r="E443" s="1"/>
      <c r="F443" s="3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55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257"/>
      <c r="D444" s="257"/>
      <c r="E444" s="1"/>
      <c r="F444" s="3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55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257"/>
      <c r="D445" s="257"/>
      <c r="E445" s="1"/>
      <c r="F445" s="3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55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257"/>
      <c r="D446" s="257"/>
      <c r="E446" s="1"/>
      <c r="F446" s="3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55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257"/>
      <c r="D447" s="257"/>
      <c r="E447" s="1"/>
      <c r="F447" s="3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55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257"/>
      <c r="D448" s="257"/>
      <c r="E448" s="1"/>
      <c r="F448" s="3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55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257"/>
      <c r="D449" s="257"/>
      <c r="E449" s="1"/>
      <c r="F449" s="3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55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257"/>
      <c r="D450" s="257"/>
      <c r="E450" s="1"/>
      <c r="F450" s="3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55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257"/>
      <c r="D451" s="257"/>
      <c r="E451" s="1"/>
      <c r="F451" s="3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55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257"/>
      <c r="D452" s="257"/>
      <c r="E452" s="1"/>
      <c r="F452" s="3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55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257"/>
      <c r="D453" s="257"/>
      <c r="E453" s="1"/>
      <c r="F453" s="3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55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257"/>
      <c r="D454" s="257"/>
      <c r="E454" s="1"/>
      <c r="F454" s="3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55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257"/>
      <c r="D455" s="257"/>
      <c r="E455" s="1"/>
      <c r="F455" s="3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55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257"/>
      <c r="D456" s="257"/>
      <c r="E456" s="1"/>
      <c r="F456" s="3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55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257"/>
      <c r="D457" s="257"/>
      <c r="E457" s="1"/>
      <c r="F457" s="3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55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257"/>
      <c r="D458" s="257"/>
      <c r="E458" s="1"/>
      <c r="F458" s="3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55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257"/>
      <c r="D459" s="257"/>
      <c r="E459" s="1"/>
      <c r="F459" s="3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55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257"/>
      <c r="D460" s="257"/>
      <c r="E460" s="1"/>
      <c r="F460" s="3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55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257"/>
      <c r="D461" s="257"/>
      <c r="E461" s="1"/>
      <c r="F461" s="3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55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257"/>
      <c r="D462" s="257"/>
      <c r="E462" s="1"/>
      <c r="F462" s="3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55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257"/>
      <c r="D463" s="257"/>
      <c r="E463" s="1"/>
      <c r="F463" s="3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55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257"/>
      <c r="D464" s="257"/>
      <c r="E464" s="1"/>
      <c r="F464" s="3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55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257"/>
      <c r="D465" s="257"/>
      <c r="E465" s="1"/>
      <c r="F465" s="3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55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257"/>
      <c r="D466" s="257"/>
      <c r="E466" s="1"/>
      <c r="F466" s="3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55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257"/>
      <c r="D467" s="257"/>
      <c r="E467" s="1"/>
      <c r="F467" s="3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55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257"/>
      <c r="D468" s="257"/>
      <c r="E468" s="1"/>
      <c r="F468" s="3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55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257"/>
      <c r="D469" s="257"/>
      <c r="E469" s="1"/>
      <c r="F469" s="3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55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257"/>
      <c r="D470" s="257"/>
      <c r="E470" s="1"/>
      <c r="F470" s="3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55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257"/>
      <c r="D471" s="257"/>
      <c r="E471" s="1"/>
      <c r="F471" s="3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55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257"/>
      <c r="D472" s="257"/>
      <c r="E472" s="1"/>
      <c r="F472" s="3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55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257"/>
      <c r="D473" s="257"/>
      <c r="E473" s="1"/>
      <c r="F473" s="3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55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257"/>
      <c r="D474" s="257"/>
      <c r="E474" s="1"/>
      <c r="F474" s="3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55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257"/>
      <c r="D475" s="257"/>
      <c r="E475" s="1"/>
      <c r="F475" s="3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55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257"/>
      <c r="D476" s="257"/>
      <c r="E476" s="1"/>
      <c r="F476" s="3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55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257"/>
      <c r="D477" s="257"/>
      <c r="E477" s="1"/>
      <c r="F477" s="3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55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257"/>
      <c r="D478" s="257"/>
      <c r="E478" s="1"/>
      <c r="F478" s="3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55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257"/>
      <c r="D479" s="257"/>
      <c r="E479" s="1"/>
      <c r="F479" s="3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55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257"/>
      <c r="D480" s="257"/>
      <c r="E480" s="1"/>
      <c r="F480" s="3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55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257"/>
      <c r="D481" s="257"/>
      <c r="E481" s="1"/>
      <c r="F481" s="3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55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257"/>
      <c r="D482" s="257"/>
      <c r="E482" s="1"/>
      <c r="F482" s="3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55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257"/>
      <c r="D483" s="257"/>
      <c r="E483" s="1"/>
      <c r="F483" s="3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55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257"/>
      <c r="D484" s="257"/>
      <c r="E484" s="1"/>
      <c r="F484" s="3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55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257"/>
      <c r="D485" s="257"/>
      <c r="E485" s="1"/>
      <c r="F485" s="3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55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257"/>
      <c r="D486" s="257"/>
      <c r="E486" s="1"/>
      <c r="F486" s="3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55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257"/>
      <c r="D487" s="257"/>
      <c r="E487" s="1"/>
      <c r="F487" s="3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55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257"/>
      <c r="D488" s="257"/>
      <c r="E488" s="1"/>
      <c r="F488" s="3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55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257"/>
      <c r="D489" s="257"/>
      <c r="E489" s="1"/>
      <c r="F489" s="3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55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257"/>
      <c r="D490" s="257"/>
      <c r="E490" s="1"/>
      <c r="F490" s="3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55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257"/>
      <c r="D491" s="257"/>
      <c r="E491" s="1"/>
      <c r="F491" s="3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55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257"/>
      <c r="D492" s="257"/>
      <c r="E492" s="1"/>
      <c r="F492" s="3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55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257"/>
      <c r="D493" s="257"/>
      <c r="E493" s="1"/>
      <c r="F493" s="3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55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257"/>
      <c r="D494" s="257"/>
      <c r="E494" s="1"/>
      <c r="F494" s="3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55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257"/>
      <c r="D495" s="257"/>
      <c r="E495" s="1"/>
      <c r="F495" s="3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55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257"/>
      <c r="D496" s="257"/>
      <c r="E496" s="1"/>
      <c r="F496" s="3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55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257"/>
      <c r="D497" s="257"/>
      <c r="E497" s="1"/>
      <c r="F497" s="3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55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257"/>
      <c r="D498" s="257"/>
      <c r="E498" s="1"/>
      <c r="F498" s="3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55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257"/>
      <c r="D499" s="257"/>
      <c r="E499" s="1"/>
      <c r="F499" s="3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55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257"/>
      <c r="D500" s="257"/>
      <c r="E500" s="1"/>
      <c r="F500" s="3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55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257"/>
      <c r="D501" s="257"/>
      <c r="E501" s="1"/>
      <c r="F501" s="3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55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257"/>
      <c r="D502" s="257"/>
      <c r="E502" s="1"/>
      <c r="F502" s="3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55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257"/>
      <c r="D503" s="257"/>
      <c r="E503" s="1"/>
      <c r="F503" s="3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55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257"/>
      <c r="D504" s="257"/>
      <c r="E504" s="1"/>
      <c r="F504" s="3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55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257"/>
      <c r="D505" s="257"/>
      <c r="E505" s="1"/>
      <c r="F505" s="3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55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257"/>
      <c r="D506" s="257"/>
      <c r="E506" s="1"/>
      <c r="F506" s="3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55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257"/>
      <c r="D507" s="257"/>
      <c r="E507" s="1"/>
      <c r="F507" s="3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55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257"/>
      <c r="D508" s="257"/>
      <c r="E508" s="1"/>
      <c r="F508" s="3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55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257"/>
      <c r="D509" s="257"/>
      <c r="E509" s="1"/>
      <c r="F509" s="3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55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257"/>
      <c r="D510" s="257"/>
      <c r="E510" s="1"/>
      <c r="F510" s="3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55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257"/>
      <c r="D511" s="257"/>
      <c r="E511" s="1"/>
      <c r="F511" s="3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55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257"/>
      <c r="D512" s="257"/>
      <c r="E512" s="1"/>
      <c r="F512" s="3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55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257"/>
      <c r="D513" s="257"/>
      <c r="E513" s="1"/>
      <c r="F513" s="3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55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257"/>
      <c r="D514" s="257"/>
      <c r="E514" s="1"/>
      <c r="F514" s="3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55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257"/>
      <c r="D515" s="257"/>
      <c r="E515" s="1"/>
      <c r="F515" s="3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55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257"/>
      <c r="D516" s="257"/>
      <c r="E516" s="1"/>
      <c r="F516" s="3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55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257"/>
      <c r="D517" s="257"/>
      <c r="E517" s="1"/>
      <c r="F517" s="3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55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257"/>
      <c r="D518" s="257"/>
      <c r="E518" s="1"/>
      <c r="F518" s="3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55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257"/>
      <c r="D519" s="257"/>
      <c r="E519" s="1"/>
      <c r="F519" s="3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55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257"/>
      <c r="D520" s="257"/>
      <c r="E520" s="1"/>
      <c r="F520" s="3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55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257"/>
      <c r="D521" s="257"/>
      <c r="E521" s="1"/>
      <c r="F521" s="3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55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257"/>
      <c r="D522" s="257"/>
      <c r="E522" s="1"/>
      <c r="F522" s="3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55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257"/>
      <c r="D523" s="257"/>
      <c r="E523" s="1"/>
      <c r="F523" s="3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55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257"/>
      <c r="D524" s="257"/>
      <c r="E524" s="1"/>
      <c r="F524" s="3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55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257"/>
      <c r="D525" s="257"/>
      <c r="E525" s="1"/>
      <c r="F525" s="3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55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257"/>
      <c r="D526" s="257"/>
      <c r="E526" s="1"/>
      <c r="F526" s="3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55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257"/>
      <c r="D527" s="257"/>
      <c r="E527" s="1"/>
      <c r="F527" s="3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55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257"/>
      <c r="D528" s="257"/>
      <c r="E528" s="1"/>
      <c r="F528" s="3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55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257"/>
      <c r="D529" s="257"/>
      <c r="E529" s="1"/>
      <c r="F529" s="3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55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257"/>
      <c r="D530" s="257"/>
      <c r="E530" s="1"/>
      <c r="F530" s="3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55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257"/>
      <c r="D531" s="257"/>
      <c r="E531" s="1"/>
      <c r="F531" s="3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55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257"/>
      <c r="D532" s="257"/>
      <c r="E532" s="1"/>
      <c r="F532" s="3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55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257"/>
      <c r="D533" s="257"/>
      <c r="E533" s="1"/>
      <c r="F533" s="3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55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257"/>
      <c r="D534" s="257"/>
      <c r="E534" s="1"/>
      <c r="F534" s="3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55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257"/>
      <c r="D535" s="257"/>
      <c r="E535" s="1"/>
      <c r="F535" s="3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55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257"/>
      <c r="D536" s="257"/>
      <c r="E536" s="1"/>
      <c r="F536" s="3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55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257"/>
      <c r="D537" s="257"/>
      <c r="E537" s="1"/>
      <c r="F537" s="3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55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257"/>
      <c r="D538" s="257"/>
      <c r="E538" s="1"/>
      <c r="F538" s="3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55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257"/>
      <c r="D539" s="257"/>
      <c r="E539" s="1"/>
      <c r="F539" s="3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55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257"/>
      <c r="D540" s="257"/>
      <c r="E540" s="1"/>
      <c r="F540" s="3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55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257"/>
      <c r="D541" s="257"/>
      <c r="E541" s="1"/>
      <c r="F541" s="3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55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257"/>
      <c r="D542" s="257"/>
      <c r="E542" s="1"/>
      <c r="F542" s="3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55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257"/>
      <c r="D543" s="257"/>
      <c r="E543" s="1"/>
      <c r="F543" s="3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55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257"/>
      <c r="D544" s="257"/>
      <c r="E544" s="1"/>
      <c r="F544" s="3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55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257"/>
      <c r="D545" s="257"/>
      <c r="E545" s="1"/>
      <c r="F545" s="3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55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257"/>
      <c r="D546" s="257"/>
      <c r="E546" s="1"/>
      <c r="F546" s="3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55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257"/>
      <c r="D547" s="257"/>
      <c r="E547" s="1"/>
      <c r="F547" s="3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55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257"/>
      <c r="D548" s="257"/>
      <c r="E548" s="1"/>
      <c r="F548" s="3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55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257"/>
      <c r="D549" s="257"/>
      <c r="E549" s="1"/>
      <c r="F549" s="3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55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257"/>
      <c r="D550" s="257"/>
      <c r="E550" s="1"/>
      <c r="F550" s="3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55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257"/>
      <c r="D551" s="257"/>
      <c r="E551" s="1"/>
      <c r="F551" s="3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55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257"/>
      <c r="D552" s="257"/>
      <c r="E552" s="1"/>
      <c r="F552" s="3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55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257"/>
      <c r="D553" s="257"/>
      <c r="E553" s="1"/>
      <c r="F553" s="3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55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257"/>
      <c r="D554" s="257"/>
      <c r="E554" s="1"/>
      <c r="F554" s="3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55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257"/>
      <c r="D555" s="257"/>
      <c r="E555" s="1"/>
      <c r="F555" s="3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55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257"/>
      <c r="D556" s="257"/>
      <c r="E556" s="1"/>
      <c r="F556" s="3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55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257"/>
      <c r="D557" s="257"/>
      <c r="E557" s="1"/>
      <c r="F557" s="3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55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257"/>
      <c r="D558" s="257"/>
      <c r="E558" s="1"/>
      <c r="F558" s="3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55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257"/>
      <c r="D559" s="257"/>
      <c r="E559" s="1"/>
      <c r="F559" s="3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55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257"/>
      <c r="D560" s="257"/>
      <c r="E560" s="1"/>
      <c r="F560" s="3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55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257"/>
      <c r="D561" s="257"/>
      <c r="E561" s="1"/>
      <c r="F561" s="3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55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257"/>
      <c r="D562" s="257"/>
      <c r="E562" s="1"/>
      <c r="F562" s="3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55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257"/>
      <c r="D563" s="257"/>
      <c r="E563" s="1"/>
      <c r="F563" s="3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55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257"/>
      <c r="D564" s="257"/>
      <c r="E564" s="1"/>
      <c r="F564" s="3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55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257"/>
      <c r="D565" s="257"/>
      <c r="E565" s="1"/>
      <c r="F565" s="3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55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257"/>
      <c r="D566" s="257"/>
      <c r="E566" s="1"/>
      <c r="F566" s="3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55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257"/>
      <c r="D567" s="257"/>
      <c r="E567" s="1"/>
      <c r="F567" s="3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55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257"/>
      <c r="D568" s="257"/>
      <c r="E568" s="1"/>
      <c r="F568" s="3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55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257"/>
      <c r="D569" s="257"/>
      <c r="E569" s="1"/>
      <c r="F569" s="3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55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257"/>
      <c r="D570" s="257"/>
      <c r="E570" s="1"/>
      <c r="F570" s="3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55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257"/>
      <c r="D571" s="257"/>
      <c r="E571" s="1"/>
      <c r="F571" s="3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55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257"/>
      <c r="D572" s="257"/>
      <c r="E572" s="1"/>
      <c r="F572" s="3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55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257"/>
      <c r="D573" s="257"/>
      <c r="E573" s="1"/>
      <c r="F573" s="3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55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257"/>
      <c r="D574" s="257"/>
      <c r="E574" s="1"/>
      <c r="F574" s="3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55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257"/>
      <c r="D575" s="257"/>
      <c r="E575" s="1"/>
      <c r="F575" s="3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55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257"/>
      <c r="D576" s="257"/>
      <c r="E576" s="1"/>
      <c r="F576" s="3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55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257"/>
      <c r="D577" s="257"/>
      <c r="E577" s="1"/>
      <c r="F577" s="3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55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257"/>
      <c r="D578" s="257"/>
      <c r="E578" s="1"/>
      <c r="F578" s="3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55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257"/>
      <c r="D579" s="257"/>
      <c r="E579" s="1"/>
      <c r="F579" s="3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55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257"/>
      <c r="D580" s="257"/>
      <c r="E580" s="1"/>
      <c r="F580" s="3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55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257"/>
      <c r="D581" s="257"/>
      <c r="E581" s="1"/>
      <c r="F581" s="3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55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257"/>
      <c r="D582" s="257"/>
      <c r="E582" s="1"/>
      <c r="F582" s="3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55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257"/>
      <c r="D583" s="257"/>
      <c r="E583" s="1"/>
      <c r="F583" s="3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55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257"/>
      <c r="D584" s="257"/>
      <c r="E584" s="1"/>
      <c r="F584" s="3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55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257"/>
      <c r="D585" s="257"/>
      <c r="E585" s="1"/>
      <c r="F585" s="3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55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257"/>
      <c r="D586" s="257"/>
      <c r="E586" s="1"/>
      <c r="F586" s="3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55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257"/>
      <c r="D587" s="257"/>
      <c r="E587" s="1"/>
      <c r="F587" s="3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55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257"/>
      <c r="D588" s="257"/>
      <c r="E588" s="1"/>
      <c r="F588" s="3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55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257"/>
      <c r="D589" s="257"/>
      <c r="E589" s="1"/>
      <c r="F589" s="3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55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257"/>
      <c r="D590" s="257"/>
      <c r="E590" s="1"/>
      <c r="F590" s="3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55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257"/>
      <c r="D591" s="257"/>
      <c r="E591" s="1"/>
      <c r="F591" s="3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55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257"/>
      <c r="D592" s="257"/>
      <c r="E592" s="1"/>
      <c r="F592" s="3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55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257"/>
      <c r="D593" s="257"/>
      <c r="E593" s="1"/>
      <c r="F593" s="3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55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257"/>
      <c r="D594" s="257"/>
      <c r="E594" s="1"/>
      <c r="F594" s="3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55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257"/>
      <c r="D595" s="257"/>
      <c r="E595" s="1"/>
      <c r="F595" s="3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55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257"/>
      <c r="D596" s="257"/>
      <c r="E596" s="1"/>
      <c r="F596" s="3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55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257"/>
      <c r="D597" s="257"/>
      <c r="E597" s="1"/>
      <c r="F597" s="3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55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257"/>
      <c r="D598" s="257"/>
      <c r="E598" s="1"/>
      <c r="F598" s="3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55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257"/>
      <c r="D599" s="257"/>
      <c r="E599" s="1"/>
      <c r="F599" s="3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55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257"/>
      <c r="D600" s="257"/>
      <c r="E600" s="1"/>
      <c r="F600" s="3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55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257"/>
      <c r="D601" s="257"/>
      <c r="E601" s="1"/>
      <c r="F601" s="3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55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257"/>
      <c r="D602" s="257"/>
      <c r="E602" s="1"/>
      <c r="F602" s="3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55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257"/>
      <c r="D603" s="257"/>
      <c r="E603" s="1"/>
      <c r="F603" s="3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55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257"/>
      <c r="D604" s="257"/>
      <c r="E604" s="1"/>
      <c r="F604" s="3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55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257"/>
      <c r="D605" s="257"/>
      <c r="E605" s="1"/>
      <c r="F605" s="3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55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257"/>
      <c r="D606" s="257"/>
      <c r="E606" s="1"/>
      <c r="F606" s="3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55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257"/>
      <c r="D607" s="257"/>
      <c r="E607" s="1"/>
      <c r="F607" s="3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55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257"/>
      <c r="D608" s="257"/>
      <c r="E608" s="1"/>
      <c r="F608" s="3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55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257"/>
      <c r="D609" s="257"/>
      <c r="E609" s="1"/>
      <c r="F609" s="3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55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257"/>
      <c r="D610" s="257"/>
      <c r="E610" s="1"/>
      <c r="F610" s="3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55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257"/>
      <c r="D611" s="257"/>
      <c r="E611" s="1"/>
      <c r="F611" s="3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55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257"/>
      <c r="D612" s="257"/>
      <c r="E612" s="1"/>
      <c r="F612" s="3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55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257"/>
      <c r="D613" s="257"/>
      <c r="E613" s="1"/>
      <c r="F613" s="3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55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257"/>
      <c r="D614" s="257"/>
      <c r="E614" s="1"/>
      <c r="F614" s="3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55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257"/>
      <c r="D615" s="257"/>
      <c r="E615" s="1"/>
      <c r="F615" s="3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55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257"/>
      <c r="D616" s="257"/>
      <c r="E616" s="1"/>
      <c r="F616" s="3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55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257"/>
      <c r="D617" s="257"/>
      <c r="E617" s="1"/>
      <c r="F617" s="3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55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257"/>
      <c r="D618" s="257"/>
      <c r="E618" s="1"/>
      <c r="F618" s="3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55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257"/>
      <c r="D619" s="257"/>
      <c r="E619" s="1"/>
      <c r="F619" s="3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55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257"/>
      <c r="D620" s="257"/>
      <c r="E620" s="1"/>
      <c r="F620" s="3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55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257"/>
      <c r="D621" s="257"/>
      <c r="E621" s="1"/>
      <c r="F621" s="3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55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257"/>
      <c r="D622" s="257"/>
      <c r="E622" s="1"/>
      <c r="F622" s="3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55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257"/>
      <c r="D623" s="257"/>
      <c r="E623" s="1"/>
      <c r="F623" s="3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55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257"/>
      <c r="D624" s="257"/>
      <c r="E624" s="1"/>
      <c r="F624" s="3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55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257"/>
      <c r="D625" s="257"/>
      <c r="E625" s="1"/>
      <c r="F625" s="3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55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257"/>
      <c r="D626" s="257"/>
      <c r="E626" s="1"/>
      <c r="F626" s="3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55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257"/>
      <c r="D627" s="257"/>
      <c r="E627" s="1"/>
      <c r="F627" s="3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55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257"/>
      <c r="D628" s="257"/>
      <c r="E628" s="1"/>
      <c r="F628" s="3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55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257"/>
      <c r="D629" s="257"/>
      <c r="E629" s="1"/>
      <c r="F629" s="3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55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257"/>
      <c r="D630" s="257"/>
      <c r="E630" s="1"/>
      <c r="F630" s="3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55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257"/>
      <c r="D631" s="257"/>
      <c r="E631" s="1"/>
      <c r="F631" s="3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55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257"/>
      <c r="D632" s="257"/>
      <c r="E632" s="1"/>
      <c r="F632" s="3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55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257"/>
      <c r="D633" s="257"/>
      <c r="E633" s="1"/>
      <c r="F633" s="3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55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257"/>
      <c r="D634" s="257"/>
      <c r="E634" s="1"/>
      <c r="F634" s="3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55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257"/>
      <c r="D635" s="257"/>
      <c r="E635" s="1"/>
      <c r="F635" s="3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55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257"/>
      <c r="D636" s="257"/>
      <c r="E636" s="1"/>
      <c r="F636" s="3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55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257"/>
      <c r="D637" s="257"/>
      <c r="E637" s="1"/>
      <c r="F637" s="3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55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257"/>
      <c r="D638" s="257"/>
      <c r="E638" s="1"/>
      <c r="F638" s="3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55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257"/>
      <c r="D639" s="257"/>
      <c r="E639" s="1"/>
      <c r="F639" s="3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55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257"/>
      <c r="D640" s="257"/>
      <c r="E640" s="1"/>
      <c r="F640" s="3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55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257"/>
      <c r="D641" s="257"/>
      <c r="E641" s="1"/>
      <c r="F641" s="3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55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257"/>
      <c r="D642" s="257"/>
      <c r="E642" s="1"/>
      <c r="F642" s="3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55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257"/>
      <c r="D643" s="257"/>
      <c r="E643" s="1"/>
      <c r="F643" s="3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55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257"/>
      <c r="D644" s="257"/>
      <c r="E644" s="1"/>
      <c r="F644" s="3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55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257"/>
      <c r="D645" s="257"/>
      <c r="E645" s="1"/>
      <c r="F645" s="3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55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257"/>
      <c r="D646" s="257"/>
      <c r="E646" s="1"/>
      <c r="F646" s="3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55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257"/>
      <c r="D647" s="257"/>
      <c r="E647" s="1"/>
      <c r="F647" s="3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55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257"/>
      <c r="D648" s="257"/>
      <c r="E648" s="1"/>
      <c r="F648" s="3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55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257"/>
      <c r="D649" s="257"/>
      <c r="E649" s="1"/>
      <c r="F649" s="3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55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257"/>
      <c r="D650" s="257"/>
      <c r="E650" s="1"/>
      <c r="F650" s="3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55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257"/>
      <c r="D651" s="257"/>
      <c r="E651" s="1"/>
      <c r="F651" s="3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55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257"/>
      <c r="D652" s="257"/>
      <c r="E652" s="1"/>
      <c r="F652" s="3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55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257"/>
      <c r="D653" s="257"/>
      <c r="E653" s="1"/>
      <c r="F653" s="3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55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257"/>
      <c r="D654" s="257"/>
      <c r="E654" s="1"/>
      <c r="F654" s="3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55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257"/>
      <c r="D655" s="257"/>
      <c r="E655" s="1"/>
      <c r="F655" s="3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55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257"/>
      <c r="D656" s="257"/>
      <c r="E656" s="1"/>
      <c r="F656" s="3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55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257"/>
      <c r="D657" s="257"/>
      <c r="E657" s="1"/>
      <c r="F657" s="3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55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257"/>
      <c r="D658" s="257"/>
      <c r="E658" s="1"/>
      <c r="F658" s="3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55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257"/>
      <c r="D659" s="257"/>
      <c r="E659" s="1"/>
      <c r="F659" s="3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55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257"/>
      <c r="D660" s="257"/>
      <c r="E660" s="1"/>
      <c r="F660" s="3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55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257"/>
      <c r="D661" s="257"/>
      <c r="E661" s="1"/>
      <c r="F661" s="3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55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257"/>
      <c r="D662" s="257"/>
      <c r="E662" s="1"/>
      <c r="F662" s="3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55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257"/>
      <c r="D663" s="257"/>
      <c r="E663" s="1"/>
      <c r="F663" s="3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55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257"/>
      <c r="D664" s="257"/>
      <c r="E664" s="1"/>
      <c r="F664" s="3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55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257"/>
      <c r="D665" s="257"/>
      <c r="E665" s="1"/>
      <c r="F665" s="3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55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257"/>
      <c r="D666" s="257"/>
      <c r="E666" s="1"/>
      <c r="F666" s="3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55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257"/>
      <c r="D667" s="257"/>
      <c r="E667" s="1"/>
      <c r="F667" s="3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55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257"/>
      <c r="D668" s="257"/>
      <c r="E668" s="1"/>
      <c r="F668" s="3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55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257"/>
      <c r="D669" s="257"/>
      <c r="E669" s="1"/>
      <c r="F669" s="3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55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257"/>
      <c r="D670" s="257"/>
      <c r="E670" s="1"/>
      <c r="F670" s="3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55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257"/>
      <c r="D671" s="257"/>
      <c r="E671" s="1"/>
      <c r="F671" s="3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55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257"/>
      <c r="D672" s="257"/>
      <c r="E672" s="1"/>
      <c r="F672" s="3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55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257"/>
      <c r="D673" s="257"/>
      <c r="E673" s="1"/>
      <c r="F673" s="3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55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257"/>
      <c r="D674" s="257"/>
      <c r="E674" s="1"/>
      <c r="F674" s="3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55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257"/>
      <c r="D675" s="257"/>
      <c r="E675" s="1"/>
      <c r="F675" s="3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55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257"/>
      <c r="D676" s="257"/>
      <c r="E676" s="1"/>
      <c r="F676" s="3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55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257"/>
      <c r="D677" s="257"/>
      <c r="E677" s="1"/>
      <c r="F677" s="3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55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257"/>
      <c r="D678" s="257"/>
      <c r="E678" s="1"/>
      <c r="F678" s="3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55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257"/>
      <c r="D679" s="257"/>
      <c r="E679" s="1"/>
      <c r="F679" s="3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55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257"/>
      <c r="D680" s="257"/>
      <c r="E680" s="1"/>
      <c r="F680" s="3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55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257"/>
      <c r="D681" s="257"/>
      <c r="E681" s="1"/>
      <c r="F681" s="3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55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257"/>
      <c r="D682" s="257"/>
      <c r="E682" s="1"/>
      <c r="F682" s="3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55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257"/>
      <c r="D683" s="257"/>
      <c r="E683" s="1"/>
      <c r="F683" s="3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55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257"/>
      <c r="D684" s="257"/>
      <c r="E684" s="1"/>
      <c r="F684" s="3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55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257"/>
      <c r="D685" s="257"/>
      <c r="E685" s="1"/>
      <c r="F685" s="3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55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257"/>
      <c r="D686" s="257"/>
      <c r="E686" s="1"/>
      <c r="F686" s="3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55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257"/>
      <c r="D687" s="257"/>
      <c r="E687" s="1"/>
      <c r="F687" s="3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55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257"/>
      <c r="D688" s="257"/>
      <c r="E688" s="1"/>
      <c r="F688" s="3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55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257"/>
      <c r="D689" s="257"/>
      <c r="E689" s="1"/>
      <c r="F689" s="3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55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257"/>
      <c r="D690" s="257"/>
      <c r="E690" s="1"/>
      <c r="F690" s="3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55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257"/>
      <c r="D691" s="257"/>
      <c r="E691" s="1"/>
      <c r="F691" s="3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55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257"/>
      <c r="D692" s="257"/>
      <c r="E692" s="1"/>
      <c r="F692" s="3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55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257"/>
      <c r="D693" s="257"/>
      <c r="E693" s="1"/>
      <c r="F693" s="3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55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257"/>
      <c r="D694" s="257"/>
      <c r="E694" s="1"/>
      <c r="F694" s="3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55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257"/>
      <c r="D695" s="257"/>
      <c r="E695" s="1"/>
      <c r="F695" s="3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55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257"/>
      <c r="D696" s="257"/>
      <c r="E696" s="1"/>
      <c r="F696" s="3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55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257"/>
      <c r="D697" s="257"/>
      <c r="E697" s="1"/>
      <c r="F697" s="3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55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257"/>
      <c r="D698" s="257"/>
      <c r="E698" s="1"/>
      <c r="F698" s="3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55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257"/>
      <c r="D699" s="257"/>
      <c r="E699" s="1"/>
      <c r="F699" s="3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55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257"/>
      <c r="D700" s="257"/>
      <c r="E700" s="1"/>
      <c r="F700" s="3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55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257"/>
      <c r="D701" s="257"/>
      <c r="E701" s="1"/>
      <c r="F701" s="3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55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257"/>
      <c r="D702" s="257"/>
      <c r="E702" s="1"/>
      <c r="F702" s="3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55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257"/>
      <c r="D703" s="257"/>
      <c r="E703" s="1"/>
      <c r="F703" s="3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55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257"/>
      <c r="D704" s="257"/>
      <c r="E704" s="1"/>
      <c r="F704" s="3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55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257"/>
      <c r="D705" s="257"/>
      <c r="E705" s="1"/>
      <c r="F705" s="3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55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257"/>
      <c r="D706" s="257"/>
      <c r="E706" s="1"/>
      <c r="F706" s="3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55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257"/>
      <c r="D707" s="257"/>
      <c r="E707" s="1"/>
      <c r="F707" s="3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55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257"/>
      <c r="D708" s="257"/>
      <c r="E708" s="1"/>
      <c r="F708" s="3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55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257"/>
      <c r="D709" s="257"/>
      <c r="E709" s="1"/>
      <c r="F709" s="3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55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257"/>
      <c r="D710" s="257"/>
      <c r="E710" s="1"/>
      <c r="F710" s="3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55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257"/>
      <c r="D711" s="257"/>
      <c r="E711" s="1"/>
      <c r="F711" s="3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55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257"/>
      <c r="D712" s="257"/>
      <c r="E712" s="1"/>
      <c r="F712" s="3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55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257"/>
      <c r="D713" s="257"/>
      <c r="E713" s="1"/>
      <c r="F713" s="3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55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257"/>
      <c r="D714" s="257"/>
      <c r="E714" s="1"/>
      <c r="F714" s="3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55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257"/>
      <c r="D715" s="257"/>
      <c r="E715" s="1"/>
      <c r="F715" s="3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55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257"/>
      <c r="D716" s="257"/>
      <c r="E716" s="1"/>
      <c r="F716" s="3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55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257"/>
      <c r="D717" s="257"/>
      <c r="E717" s="1"/>
      <c r="F717" s="3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55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257"/>
      <c r="D718" s="257"/>
      <c r="E718" s="1"/>
      <c r="F718" s="3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55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257"/>
      <c r="D719" s="257"/>
      <c r="E719" s="1"/>
      <c r="F719" s="3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55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257"/>
      <c r="D720" s="257"/>
      <c r="E720" s="1"/>
      <c r="F720" s="3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55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257"/>
      <c r="D721" s="257"/>
      <c r="E721" s="1"/>
      <c r="F721" s="3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55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257"/>
      <c r="D722" s="257"/>
      <c r="E722" s="1"/>
      <c r="F722" s="3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55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257"/>
      <c r="D723" s="257"/>
      <c r="E723" s="1"/>
      <c r="F723" s="3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55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257"/>
      <c r="D724" s="257"/>
      <c r="E724" s="1"/>
      <c r="F724" s="3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55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257"/>
      <c r="D725" s="257"/>
      <c r="E725" s="1"/>
      <c r="F725" s="3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55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257"/>
      <c r="D726" s="257"/>
      <c r="E726" s="1"/>
      <c r="F726" s="3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55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257"/>
      <c r="D727" s="257"/>
      <c r="E727" s="1"/>
      <c r="F727" s="3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55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257"/>
      <c r="D728" s="257"/>
      <c r="E728" s="1"/>
      <c r="F728" s="3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55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257"/>
      <c r="D729" s="257"/>
      <c r="E729" s="1"/>
      <c r="F729" s="3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55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257"/>
      <c r="D730" s="257"/>
      <c r="E730" s="1"/>
      <c r="F730" s="3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55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257"/>
      <c r="D731" s="257"/>
      <c r="E731" s="1"/>
      <c r="F731" s="3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55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257"/>
      <c r="D732" s="257"/>
      <c r="E732" s="1"/>
      <c r="F732" s="3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55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257"/>
      <c r="D733" s="257"/>
      <c r="E733" s="1"/>
      <c r="F733" s="3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55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257"/>
      <c r="D734" s="257"/>
      <c r="E734" s="1"/>
      <c r="F734" s="3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55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257"/>
      <c r="D735" s="257"/>
      <c r="E735" s="1"/>
      <c r="F735" s="3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55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257"/>
      <c r="D736" s="257"/>
      <c r="E736" s="1"/>
      <c r="F736" s="3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55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257"/>
      <c r="D737" s="257"/>
      <c r="E737" s="1"/>
      <c r="F737" s="3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55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257"/>
      <c r="D738" s="257"/>
      <c r="E738" s="1"/>
      <c r="F738" s="3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55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257"/>
      <c r="D739" s="257"/>
      <c r="E739" s="1"/>
      <c r="F739" s="3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55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257"/>
      <c r="D740" s="257"/>
      <c r="E740" s="1"/>
      <c r="F740" s="3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55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257"/>
      <c r="D741" s="257"/>
      <c r="E741" s="1"/>
      <c r="F741" s="3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55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257"/>
      <c r="D742" s="257"/>
      <c r="E742" s="1"/>
      <c r="F742" s="3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55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257"/>
      <c r="D743" s="257"/>
      <c r="E743" s="1"/>
      <c r="F743" s="3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55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257"/>
      <c r="D744" s="257"/>
      <c r="E744" s="1"/>
      <c r="F744" s="3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55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257"/>
      <c r="D745" s="257"/>
      <c r="E745" s="1"/>
      <c r="F745" s="3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55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257"/>
      <c r="D746" s="257"/>
      <c r="E746" s="1"/>
      <c r="F746" s="3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55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257"/>
      <c r="D747" s="257"/>
      <c r="E747" s="1"/>
      <c r="F747" s="3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55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257"/>
      <c r="D748" s="257"/>
      <c r="E748" s="1"/>
      <c r="F748" s="3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55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257"/>
      <c r="D749" s="257"/>
      <c r="E749" s="1"/>
      <c r="F749" s="3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55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257"/>
      <c r="D750" s="257"/>
      <c r="E750" s="1"/>
      <c r="F750" s="3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55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257"/>
      <c r="D751" s="257"/>
      <c r="E751" s="1"/>
      <c r="F751" s="3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55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257"/>
      <c r="D752" s="257"/>
      <c r="E752" s="1"/>
      <c r="F752" s="3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55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257"/>
      <c r="D753" s="257"/>
      <c r="E753" s="1"/>
      <c r="F753" s="3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55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257"/>
      <c r="D754" s="257"/>
      <c r="E754" s="1"/>
      <c r="F754" s="3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55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257"/>
      <c r="D755" s="257"/>
      <c r="E755" s="1"/>
      <c r="F755" s="3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55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257"/>
      <c r="D756" s="257"/>
      <c r="E756" s="1"/>
      <c r="F756" s="3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55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257"/>
      <c r="D757" s="257"/>
      <c r="E757" s="1"/>
      <c r="F757" s="3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55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257"/>
      <c r="D758" s="257"/>
      <c r="E758" s="1"/>
      <c r="F758" s="3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55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257"/>
      <c r="D759" s="257"/>
      <c r="E759" s="1"/>
      <c r="F759" s="3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55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257"/>
      <c r="D760" s="257"/>
      <c r="E760" s="1"/>
      <c r="F760" s="3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55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257"/>
      <c r="D761" s="257"/>
      <c r="E761" s="1"/>
      <c r="F761" s="3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55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257"/>
      <c r="D762" s="257"/>
      <c r="E762" s="1"/>
      <c r="F762" s="3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55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257"/>
      <c r="D763" s="257"/>
      <c r="E763" s="1"/>
      <c r="F763" s="3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55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257"/>
      <c r="D764" s="257"/>
      <c r="E764" s="1"/>
      <c r="F764" s="3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55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257"/>
      <c r="D765" s="257"/>
      <c r="E765" s="1"/>
      <c r="F765" s="3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55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257"/>
      <c r="D766" s="257"/>
      <c r="E766" s="1"/>
      <c r="F766" s="3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55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257"/>
      <c r="D767" s="257"/>
      <c r="E767" s="1"/>
      <c r="F767" s="3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55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257"/>
      <c r="D768" s="257"/>
      <c r="E768" s="1"/>
      <c r="F768" s="3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55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257"/>
      <c r="D769" s="257"/>
      <c r="E769" s="1"/>
      <c r="F769" s="3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55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257"/>
      <c r="D770" s="257"/>
      <c r="E770" s="1"/>
      <c r="F770" s="3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55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257"/>
      <c r="D771" s="257"/>
      <c r="E771" s="1"/>
      <c r="F771" s="3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55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257"/>
      <c r="D772" s="257"/>
      <c r="E772" s="1"/>
      <c r="F772" s="3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55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257"/>
      <c r="D773" s="257"/>
      <c r="E773" s="1"/>
      <c r="F773" s="3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55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257"/>
      <c r="D774" s="257"/>
      <c r="E774" s="1"/>
      <c r="F774" s="3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55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257"/>
      <c r="D775" s="257"/>
      <c r="E775" s="1"/>
      <c r="F775" s="3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55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257"/>
      <c r="D776" s="257"/>
      <c r="E776" s="1"/>
      <c r="F776" s="3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55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257"/>
      <c r="D777" s="257"/>
      <c r="E777" s="1"/>
      <c r="F777" s="3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55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257"/>
      <c r="D778" s="257"/>
      <c r="E778" s="1"/>
      <c r="F778" s="3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55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257"/>
      <c r="D779" s="257"/>
      <c r="E779" s="1"/>
      <c r="F779" s="3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55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257"/>
      <c r="D780" s="257"/>
      <c r="E780" s="1"/>
      <c r="F780" s="3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55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257"/>
      <c r="D781" s="257"/>
      <c r="E781" s="1"/>
      <c r="F781" s="3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55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257"/>
      <c r="D782" s="257"/>
      <c r="E782" s="1"/>
      <c r="F782" s="3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55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257"/>
      <c r="D783" s="257"/>
      <c r="E783" s="1"/>
      <c r="F783" s="3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55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257"/>
      <c r="D784" s="257"/>
      <c r="E784" s="1"/>
      <c r="F784" s="3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55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257"/>
      <c r="D785" s="257"/>
      <c r="E785" s="1"/>
      <c r="F785" s="3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55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257"/>
      <c r="D786" s="257"/>
      <c r="E786" s="1"/>
      <c r="F786" s="3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55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257"/>
      <c r="D787" s="257"/>
      <c r="E787" s="1"/>
      <c r="F787" s="3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55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257"/>
      <c r="D788" s="257"/>
      <c r="E788" s="1"/>
      <c r="F788" s="3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55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257"/>
      <c r="D789" s="257"/>
      <c r="E789" s="1"/>
      <c r="F789" s="3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55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257"/>
      <c r="D790" s="257"/>
      <c r="E790" s="1"/>
      <c r="F790" s="3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55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257"/>
      <c r="D791" s="257"/>
      <c r="E791" s="1"/>
      <c r="F791" s="3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55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257"/>
      <c r="D792" s="257"/>
      <c r="E792" s="1"/>
      <c r="F792" s="3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55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257"/>
      <c r="D793" s="257"/>
      <c r="E793" s="1"/>
      <c r="F793" s="3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55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257"/>
      <c r="D794" s="257"/>
      <c r="E794" s="1"/>
      <c r="F794" s="3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55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257"/>
      <c r="D795" s="257"/>
      <c r="E795" s="1"/>
      <c r="F795" s="3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55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257"/>
      <c r="D796" s="257"/>
      <c r="E796" s="1"/>
      <c r="F796" s="3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55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257"/>
      <c r="D797" s="257"/>
      <c r="E797" s="1"/>
      <c r="F797" s="3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55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257"/>
      <c r="D798" s="257"/>
      <c r="E798" s="1"/>
      <c r="F798" s="3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55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257"/>
      <c r="D799" s="257"/>
      <c r="E799" s="1"/>
      <c r="F799" s="3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55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257"/>
      <c r="D800" s="257"/>
      <c r="E800" s="1"/>
      <c r="F800" s="3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55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257"/>
      <c r="D801" s="257"/>
      <c r="E801" s="1"/>
      <c r="F801" s="3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55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257"/>
      <c r="D802" s="257"/>
      <c r="E802" s="1"/>
      <c r="F802" s="3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55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257"/>
      <c r="D803" s="257"/>
      <c r="E803" s="1"/>
      <c r="F803" s="3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55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257"/>
      <c r="D804" s="257"/>
      <c r="E804" s="1"/>
      <c r="F804" s="3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55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257"/>
      <c r="D805" s="257"/>
      <c r="E805" s="1"/>
      <c r="F805" s="3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55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257"/>
      <c r="D806" s="257"/>
      <c r="E806" s="1"/>
      <c r="F806" s="3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55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257"/>
      <c r="D807" s="257"/>
      <c r="E807" s="1"/>
      <c r="F807" s="3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55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257"/>
      <c r="D808" s="257"/>
      <c r="E808" s="1"/>
      <c r="F808" s="3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55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257"/>
      <c r="D809" s="257"/>
      <c r="E809" s="1"/>
      <c r="F809" s="3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55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257"/>
      <c r="D810" s="257"/>
      <c r="E810" s="1"/>
      <c r="F810" s="3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55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257"/>
      <c r="D811" s="257"/>
      <c r="E811" s="1"/>
      <c r="F811" s="3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55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257"/>
      <c r="D812" s="257"/>
      <c r="E812" s="1"/>
      <c r="F812" s="3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55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257"/>
      <c r="D813" s="257"/>
      <c r="E813" s="1"/>
      <c r="F813" s="3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55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257"/>
      <c r="D814" s="257"/>
      <c r="E814" s="1"/>
      <c r="F814" s="3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55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257"/>
      <c r="D815" s="257"/>
      <c r="E815" s="1"/>
      <c r="F815" s="3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55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257"/>
      <c r="D816" s="257"/>
      <c r="E816" s="1"/>
      <c r="F816" s="3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55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257"/>
      <c r="D817" s="257"/>
      <c r="E817" s="1"/>
      <c r="F817" s="3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55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257"/>
      <c r="D818" s="257"/>
      <c r="E818" s="1"/>
      <c r="F818" s="3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55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257"/>
      <c r="D819" s="257"/>
      <c r="E819" s="1"/>
      <c r="F819" s="3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55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257"/>
      <c r="D820" s="257"/>
      <c r="E820" s="1"/>
      <c r="F820" s="3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55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257"/>
      <c r="D821" s="257"/>
      <c r="E821" s="1"/>
      <c r="F821" s="3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55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257"/>
      <c r="D822" s="257"/>
      <c r="E822" s="1"/>
      <c r="F822" s="3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55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257"/>
      <c r="D823" s="257"/>
      <c r="E823" s="1"/>
      <c r="F823" s="3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55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257"/>
      <c r="D824" s="257"/>
      <c r="E824" s="1"/>
      <c r="F824" s="3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55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257"/>
      <c r="D825" s="257"/>
      <c r="E825" s="1"/>
      <c r="F825" s="3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55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257"/>
      <c r="D826" s="257"/>
      <c r="E826" s="1"/>
      <c r="F826" s="3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55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257"/>
      <c r="D827" s="257"/>
      <c r="E827" s="1"/>
      <c r="F827" s="3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55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257"/>
      <c r="D828" s="257"/>
      <c r="E828" s="1"/>
      <c r="F828" s="3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55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257"/>
      <c r="D829" s="257"/>
      <c r="E829" s="1"/>
      <c r="F829" s="3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55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257"/>
      <c r="D830" s="257"/>
      <c r="E830" s="1"/>
      <c r="F830" s="3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55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257"/>
      <c r="D831" s="257"/>
      <c r="E831" s="1"/>
      <c r="F831" s="3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55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257"/>
      <c r="D832" s="257"/>
      <c r="E832" s="1"/>
      <c r="F832" s="3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55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257"/>
      <c r="D833" s="257"/>
      <c r="E833" s="1"/>
      <c r="F833" s="3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55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257"/>
      <c r="D834" s="257"/>
      <c r="E834" s="1"/>
      <c r="F834" s="3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55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257"/>
      <c r="D835" s="257"/>
      <c r="E835" s="1"/>
      <c r="F835" s="3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55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257"/>
      <c r="D836" s="257"/>
      <c r="E836" s="1"/>
      <c r="F836" s="3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55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257"/>
      <c r="D837" s="257"/>
      <c r="E837" s="1"/>
      <c r="F837" s="3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55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257"/>
      <c r="D838" s="257"/>
      <c r="E838" s="1"/>
      <c r="F838" s="3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55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257"/>
      <c r="D839" s="257"/>
      <c r="E839" s="1"/>
      <c r="F839" s="3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55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257"/>
      <c r="D840" s="257"/>
      <c r="E840" s="1"/>
      <c r="F840" s="3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55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257"/>
      <c r="D841" s="257"/>
      <c r="E841" s="1"/>
      <c r="F841" s="3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55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257"/>
      <c r="D842" s="257"/>
      <c r="E842" s="1"/>
      <c r="F842" s="3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55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257"/>
      <c r="D843" s="257"/>
      <c r="E843" s="1"/>
      <c r="F843" s="3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55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257"/>
      <c r="D844" s="257"/>
      <c r="E844" s="1"/>
      <c r="F844" s="3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55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257"/>
      <c r="D845" s="257"/>
      <c r="E845" s="1"/>
      <c r="F845" s="3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55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257"/>
      <c r="D846" s="257"/>
      <c r="E846" s="1"/>
      <c r="F846" s="3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55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257"/>
      <c r="D847" s="257"/>
      <c r="E847" s="1"/>
      <c r="F847" s="3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55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257"/>
      <c r="D848" s="257"/>
      <c r="E848" s="1"/>
      <c r="F848" s="3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55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257"/>
      <c r="D849" s="257"/>
      <c r="E849" s="1"/>
      <c r="F849" s="3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55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257"/>
      <c r="D850" s="257"/>
      <c r="E850" s="1"/>
      <c r="F850" s="3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55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257"/>
      <c r="D851" s="257"/>
      <c r="E851" s="1"/>
      <c r="F851" s="3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55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257"/>
      <c r="D852" s="257"/>
      <c r="E852" s="1"/>
      <c r="F852" s="3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55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257"/>
      <c r="D853" s="257"/>
      <c r="E853" s="1"/>
      <c r="F853" s="3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55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257"/>
      <c r="D854" s="257"/>
      <c r="E854" s="1"/>
      <c r="F854" s="3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55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257"/>
      <c r="D855" s="257"/>
      <c r="E855" s="1"/>
      <c r="F855" s="3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55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257"/>
      <c r="D856" s="257"/>
      <c r="E856" s="1"/>
      <c r="F856" s="3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55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257"/>
      <c r="D857" s="257"/>
      <c r="E857" s="1"/>
      <c r="F857" s="3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55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257"/>
      <c r="D858" s="257"/>
      <c r="E858" s="1"/>
      <c r="F858" s="3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55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257"/>
      <c r="D859" s="257"/>
      <c r="E859" s="1"/>
      <c r="F859" s="3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55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257"/>
      <c r="D860" s="257"/>
      <c r="E860" s="1"/>
      <c r="F860" s="3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55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257"/>
      <c r="D861" s="257"/>
      <c r="E861" s="1"/>
      <c r="F861" s="3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55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257"/>
      <c r="D862" s="257"/>
      <c r="E862" s="1"/>
      <c r="F862" s="3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55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257"/>
      <c r="D863" s="257"/>
      <c r="E863" s="1"/>
      <c r="F863" s="3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55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257"/>
      <c r="D864" s="257"/>
      <c r="E864" s="1"/>
      <c r="F864" s="3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55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257"/>
      <c r="D865" s="257"/>
      <c r="E865" s="1"/>
      <c r="F865" s="3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55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257"/>
      <c r="D866" s="257"/>
      <c r="E866" s="1"/>
      <c r="F866" s="3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55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257"/>
      <c r="D867" s="257"/>
      <c r="E867" s="1"/>
      <c r="F867" s="3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55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257"/>
      <c r="D868" s="257"/>
      <c r="E868" s="1"/>
      <c r="F868" s="3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55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257"/>
      <c r="D869" s="257"/>
      <c r="E869" s="1"/>
      <c r="F869" s="3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55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257"/>
      <c r="D870" s="257"/>
      <c r="E870" s="1"/>
      <c r="F870" s="3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55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257"/>
      <c r="D871" s="257"/>
      <c r="E871" s="1"/>
      <c r="F871" s="3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55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257"/>
      <c r="D872" s="257"/>
      <c r="E872" s="1"/>
      <c r="F872" s="3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55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257"/>
      <c r="D873" s="257"/>
      <c r="E873" s="1"/>
      <c r="F873" s="3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55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257"/>
      <c r="D874" s="257"/>
      <c r="E874" s="1"/>
      <c r="F874" s="3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55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257"/>
      <c r="D875" s="257"/>
      <c r="E875" s="1"/>
      <c r="F875" s="3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55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257"/>
      <c r="D876" s="257"/>
      <c r="E876" s="1"/>
      <c r="F876" s="3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55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257"/>
      <c r="D877" s="257"/>
      <c r="E877" s="1"/>
      <c r="F877" s="3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55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257"/>
      <c r="D878" s="257"/>
      <c r="E878" s="1"/>
      <c r="F878" s="3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55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257"/>
      <c r="D879" s="257"/>
      <c r="E879" s="1"/>
      <c r="F879" s="3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55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257"/>
      <c r="D880" s="257"/>
      <c r="E880" s="1"/>
      <c r="F880" s="3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55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257"/>
      <c r="D881" s="257"/>
      <c r="E881" s="1"/>
      <c r="F881" s="3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55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257"/>
      <c r="D882" s="257"/>
      <c r="E882" s="1"/>
      <c r="F882" s="3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55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257"/>
      <c r="D883" s="257"/>
      <c r="E883" s="1"/>
      <c r="F883" s="3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55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257"/>
      <c r="D884" s="257"/>
      <c r="E884" s="1"/>
      <c r="F884" s="3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55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257"/>
      <c r="D885" s="257"/>
      <c r="E885" s="1"/>
      <c r="F885" s="3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55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257"/>
      <c r="D886" s="257"/>
      <c r="E886" s="1"/>
      <c r="F886" s="3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55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257"/>
      <c r="D887" s="257"/>
      <c r="E887" s="1"/>
      <c r="F887" s="3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55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257"/>
      <c r="D888" s="257"/>
      <c r="E888" s="1"/>
      <c r="F888" s="3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55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257"/>
      <c r="D889" s="257"/>
      <c r="E889" s="1"/>
      <c r="F889" s="3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55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257"/>
      <c r="D890" s="257"/>
      <c r="E890" s="1"/>
      <c r="F890" s="3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55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257"/>
      <c r="D891" s="257"/>
      <c r="E891" s="1"/>
      <c r="F891" s="3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55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257"/>
      <c r="D892" s="257"/>
      <c r="E892" s="1"/>
      <c r="F892" s="3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55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257"/>
      <c r="D893" s="257"/>
      <c r="E893" s="1"/>
      <c r="F893" s="3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55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257"/>
      <c r="D894" s="257"/>
      <c r="E894" s="1"/>
      <c r="F894" s="3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55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257"/>
      <c r="D895" s="257"/>
      <c r="E895" s="1"/>
      <c r="F895" s="3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55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257"/>
      <c r="D896" s="257"/>
      <c r="E896" s="1"/>
      <c r="F896" s="3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55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257"/>
      <c r="D897" s="257"/>
      <c r="E897" s="1"/>
      <c r="F897" s="3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55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257"/>
      <c r="D898" s="257"/>
      <c r="E898" s="1"/>
      <c r="F898" s="3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55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257"/>
      <c r="D899" s="257"/>
      <c r="E899" s="1"/>
      <c r="F899" s="3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55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257"/>
      <c r="D900" s="257"/>
      <c r="E900" s="1"/>
      <c r="F900" s="3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55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257"/>
      <c r="D901" s="257"/>
      <c r="E901" s="1"/>
      <c r="F901" s="3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55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257"/>
      <c r="D902" s="257"/>
      <c r="E902" s="1"/>
      <c r="F902" s="3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55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257"/>
      <c r="D903" s="257"/>
      <c r="E903" s="1"/>
      <c r="F903" s="3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55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257"/>
      <c r="D904" s="257"/>
      <c r="E904" s="1"/>
      <c r="F904" s="3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55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257"/>
      <c r="D905" s="257"/>
      <c r="E905" s="1"/>
      <c r="F905" s="3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55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257"/>
      <c r="D906" s="257"/>
      <c r="E906" s="1"/>
      <c r="F906" s="3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55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257"/>
      <c r="D907" s="257"/>
      <c r="E907" s="1"/>
      <c r="F907" s="3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55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257"/>
      <c r="D908" s="257"/>
      <c r="E908" s="1"/>
      <c r="F908" s="3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55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257"/>
      <c r="D909" s="257"/>
      <c r="E909" s="1"/>
      <c r="F909" s="3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55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257"/>
      <c r="D910" s="257"/>
      <c r="E910" s="1"/>
      <c r="F910" s="3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55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257"/>
      <c r="D911" s="257"/>
      <c r="E911" s="1"/>
      <c r="F911" s="3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55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257"/>
      <c r="D912" s="257"/>
      <c r="E912" s="1"/>
      <c r="F912" s="3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55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257"/>
      <c r="D913" s="257"/>
      <c r="E913" s="1"/>
      <c r="F913" s="3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55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257"/>
      <c r="D914" s="257"/>
      <c r="E914" s="1"/>
      <c r="F914" s="3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55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257"/>
      <c r="D915" s="257"/>
      <c r="E915" s="1"/>
      <c r="F915" s="3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55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257"/>
      <c r="D916" s="257"/>
      <c r="E916" s="1"/>
      <c r="F916" s="3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55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257"/>
      <c r="D917" s="257"/>
      <c r="E917" s="1"/>
      <c r="F917" s="3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55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257"/>
      <c r="D918" s="257"/>
      <c r="E918" s="1"/>
      <c r="F918" s="3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55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257"/>
      <c r="D919" s="257"/>
      <c r="E919" s="1"/>
      <c r="F919" s="3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55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257"/>
      <c r="D920" s="257"/>
      <c r="E920" s="1"/>
      <c r="F920" s="3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55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257"/>
      <c r="D921" s="257"/>
      <c r="E921" s="1"/>
      <c r="F921" s="3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55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257"/>
      <c r="D922" s="257"/>
      <c r="E922" s="1"/>
      <c r="F922" s="3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55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257"/>
      <c r="D923" s="257"/>
      <c r="E923" s="1"/>
      <c r="F923" s="3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55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257"/>
      <c r="D924" s="257"/>
      <c r="E924" s="1"/>
      <c r="F924" s="3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55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257"/>
      <c r="D925" s="257"/>
      <c r="E925" s="1"/>
      <c r="F925" s="3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55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257"/>
      <c r="D926" s="257"/>
      <c r="E926" s="1"/>
      <c r="F926" s="3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55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257"/>
      <c r="D927" s="257"/>
      <c r="E927" s="1"/>
      <c r="F927" s="3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55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257"/>
      <c r="D928" s="257"/>
      <c r="E928" s="1"/>
      <c r="F928" s="3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55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257"/>
      <c r="D929" s="257"/>
      <c r="E929" s="1"/>
      <c r="F929" s="3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55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257"/>
      <c r="D930" s="257"/>
      <c r="E930" s="1"/>
      <c r="F930" s="3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55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257"/>
      <c r="D931" s="257"/>
      <c r="E931" s="1"/>
      <c r="F931" s="3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55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257"/>
      <c r="D932" s="257"/>
      <c r="E932" s="1"/>
      <c r="F932" s="3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55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257"/>
      <c r="D933" s="257"/>
      <c r="E933" s="1"/>
      <c r="F933" s="3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55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257"/>
      <c r="D934" s="257"/>
      <c r="E934" s="1"/>
      <c r="F934" s="3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55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257"/>
      <c r="D935" s="257"/>
      <c r="E935" s="1"/>
      <c r="F935" s="3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55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257"/>
      <c r="D936" s="257"/>
      <c r="E936" s="1"/>
      <c r="F936" s="3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55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257"/>
      <c r="D937" s="257"/>
      <c r="E937" s="1"/>
      <c r="F937" s="3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55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257"/>
      <c r="D938" s="257"/>
      <c r="E938" s="1"/>
      <c r="F938" s="3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55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257"/>
      <c r="D939" s="257"/>
      <c r="E939" s="1"/>
      <c r="F939" s="3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55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257"/>
      <c r="D940" s="257"/>
      <c r="E940" s="1"/>
      <c r="F940" s="3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55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257"/>
      <c r="D941" s="257"/>
      <c r="E941" s="1"/>
      <c r="F941" s="3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55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257"/>
      <c r="D942" s="257"/>
      <c r="E942" s="1"/>
      <c r="F942" s="3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55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257"/>
      <c r="D943" s="257"/>
      <c r="E943" s="1"/>
      <c r="F943" s="3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55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257"/>
      <c r="D944" s="257"/>
      <c r="E944" s="1"/>
      <c r="F944" s="3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55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257"/>
      <c r="D945" s="257"/>
      <c r="E945" s="1"/>
      <c r="F945" s="3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55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257"/>
      <c r="D946" s="257"/>
      <c r="E946" s="1"/>
      <c r="F946" s="3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55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257"/>
      <c r="D947" s="257"/>
      <c r="E947" s="1"/>
      <c r="F947" s="3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55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257"/>
      <c r="D948" s="257"/>
      <c r="E948" s="1"/>
      <c r="F948" s="3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55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257"/>
      <c r="D949" s="257"/>
      <c r="E949" s="1"/>
      <c r="F949" s="3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55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257"/>
      <c r="D950" s="257"/>
      <c r="E950" s="1"/>
      <c r="F950" s="3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55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257"/>
      <c r="D951" s="257"/>
      <c r="E951" s="1"/>
      <c r="F951" s="3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55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257"/>
      <c r="D952" s="257"/>
      <c r="E952" s="1"/>
      <c r="F952" s="3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55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257"/>
      <c r="D953" s="257"/>
      <c r="E953" s="1"/>
      <c r="F953" s="3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55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257"/>
      <c r="D954" s="257"/>
      <c r="E954" s="1"/>
      <c r="F954" s="3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55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257"/>
      <c r="D955" s="257"/>
      <c r="E955" s="1"/>
      <c r="F955" s="3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55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257"/>
      <c r="D956" s="257"/>
      <c r="E956" s="1"/>
      <c r="F956" s="3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55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257"/>
      <c r="D957" s="257"/>
      <c r="E957" s="1"/>
      <c r="F957" s="3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55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257"/>
      <c r="D958" s="257"/>
      <c r="E958" s="1"/>
      <c r="F958" s="3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55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257"/>
      <c r="D959" s="257"/>
      <c r="E959" s="1"/>
      <c r="F959" s="3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55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257"/>
      <c r="D960" s="257"/>
      <c r="E960" s="1"/>
      <c r="F960" s="3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55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257"/>
      <c r="D961" s="257"/>
      <c r="E961" s="1"/>
      <c r="F961" s="3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55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257"/>
      <c r="D962" s="257"/>
      <c r="E962" s="1"/>
      <c r="F962" s="3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55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257"/>
      <c r="D963" s="257"/>
      <c r="E963" s="1"/>
      <c r="F963" s="3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55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257"/>
      <c r="D964" s="257"/>
      <c r="E964" s="1"/>
      <c r="F964" s="3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55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257"/>
      <c r="D965" s="257"/>
      <c r="E965" s="1"/>
      <c r="F965" s="3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55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257"/>
      <c r="D966" s="257"/>
      <c r="E966" s="1"/>
      <c r="F966" s="3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55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257"/>
      <c r="D967" s="257"/>
      <c r="E967" s="1"/>
      <c r="F967" s="3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55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257"/>
      <c r="D968" s="257"/>
      <c r="E968" s="1"/>
      <c r="F968" s="3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55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257"/>
      <c r="D969" s="257"/>
      <c r="E969" s="1"/>
      <c r="F969" s="3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55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257"/>
      <c r="D970" s="257"/>
      <c r="E970" s="1"/>
      <c r="F970" s="3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55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257"/>
      <c r="D971" s="257"/>
      <c r="E971" s="1"/>
      <c r="F971" s="3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55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257"/>
      <c r="D972" s="257"/>
      <c r="E972" s="1"/>
      <c r="F972" s="3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55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257"/>
      <c r="D973" s="257"/>
      <c r="E973" s="1"/>
      <c r="F973" s="3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55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257"/>
      <c r="D974" s="257"/>
      <c r="E974" s="1"/>
      <c r="F974" s="3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55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257"/>
      <c r="D975" s="257"/>
      <c r="E975" s="1"/>
      <c r="F975" s="3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55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257"/>
      <c r="D976" s="257"/>
      <c r="E976" s="1"/>
      <c r="F976" s="3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55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257"/>
      <c r="D977" s="257"/>
      <c r="E977" s="1"/>
      <c r="F977" s="3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55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257"/>
      <c r="D978" s="257"/>
      <c r="E978" s="1"/>
      <c r="F978" s="3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55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257"/>
      <c r="D979" s="257"/>
      <c r="E979" s="1"/>
      <c r="F979" s="3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55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257"/>
      <c r="D980" s="257"/>
      <c r="E980" s="1"/>
      <c r="F980" s="3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55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257"/>
      <c r="D981" s="257"/>
      <c r="E981" s="1"/>
      <c r="F981" s="3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55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257"/>
      <c r="D982" s="257"/>
      <c r="E982" s="1"/>
      <c r="F982" s="3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55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257"/>
      <c r="D983" s="257"/>
      <c r="E983" s="1"/>
      <c r="F983" s="3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55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257"/>
      <c r="D984" s="257"/>
      <c r="E984" s="1"/>
      <c r="F984" s="3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55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257"/>
      <c r="D985" s="257"/>
      <c r="E985" s="1"/>
      <c r="F985" s="3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55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257"/>
      <c r="D986" s="257"/>
      <c r="E986" s="1"/>
      <c r="F986" s="3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55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257"/>
      <c r="D987" s="257"/>
      <c r="E987" s="1"/>
      <c r="F987" s="3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55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257"/>
      <c r="D988" s="257"/>
      <c r="E988" s="1"/>
      <c r="F988" s="3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55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257"/>
      <c r="D989" s="257"/>
      <c r="E989" s="1"/>
      <c r="F989" s="3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55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257"/>
      <c r="D990" s="257"/>
      <c r="E990" s="1"/>
      <c r="F990" s="3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55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257"/>
      <c r="D991" s="257"/>
      <c r="E991" s="1"/>
      <c r="F991" s="3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55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257"/>
      <c r="D992" s="257"/>
      <c r="E992" s="1"/>
      <c r="F992" s="3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55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257"/>
      <c r="D993" s="257"/>
      <c r="E993" s="1"/>
      <c r="F993" s="3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55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257"/>
      <c r="D994" s="257"/>
      <c r="E994" s="1"/>
      <c r="F994" s="3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55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257"/>
      <c r="D995" s="257"/>
      <c r="E995" s="1"/>
      <c r="F995" s="3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55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257"/>
      <c r="D996" s="257"/>
      <c r="E996" s="1"/>
      <c r="F996" s="3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55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257"/>
      <c r="D997" s="257"/>
      <c r="E997" s="1"/>
      <c r="F997" s="3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55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257"/>
      <c r="D998" s="257"/>
      <c r="E998" s="1"/>
      <c r="F998" s="3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55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257"/>
      <c r="D999" s="257"/>
      <c r="E999" s="1"/>
      <c r="F999" s="3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55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257"/>
      <c r="D1000" s="257"/>
      <c r="E1000" s="1"/>
      <c r="F1000" s="3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55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1"/>
      <c r="C1001" s="257"/>
      <c r="D1001" s="257"/>
      <c r="E1001" s="1"/>
      <c r="F1001" s="3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55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1"/>
      <c r="C1002" s="257"/>
      <c r="D1002" s="257"/>
      <c r="E1002" s="1"/>
      <c r="F1002" s="3"/>
      <c r="G1002" s="3"/>
      <c r="H1002" s="3"/>
      <c r="I1002" s="1"/>
      <c r="J1002" s="8"/>
      <c r="K1002" s="8"/>
      <c r="L1002" s="1"/>
      <c r="M1002" s="1"/>
      <c r="N1002" s="8"/>
      <c r="O1002" s="1"/>
      <c r="P1002" s="8"/>
      <c r="Q1002" s="8"/>
      <c r="R1002" s="255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L1003" s="258"/>
      <c r="M1003" s="258"/>
      <c r="O1003" s="258"/>
    </row>
  </sheetData>
  <mergeCells count="11">
    <mergeCell ref="L98:O98"/>
    <mergeCell ref="M99:O99"/>
    <mergeCell ref="M100:O100"/>
    <mergeCell ref="N101:O101"/>
    <mergeCell ref="A2:H2"/>
    <mergeCell ref="J3:P3"/>
    <mergeCell ref="T6:U6"/>
    <mergeCell ref="T15:U15"/>
    <mergeCell ref="J95:O95"/>
    <mergeCell ref="K96:O96"/>
    <mergeCell ref="L97:O97"/>
  </mergeCells>
  <dataValidations>
    <dataValidation type="list" allowBlank="1" showErrorMessage="1" sqref="E7:E94 E211:E1002">
      <formula1>"Vinicius,Gustavo,Kaua,Wesley,Caio,Julia,Thiago,Daniel,Jonatha,Jhonatas,Otavio,Produtor,David,Caio Ferreira,Kaicky,Pamelah,Caio Alves,Leandro,Willian ,CAMILA,felipe"</formula1>
    </dataValidation>
    <dataValidation type="list" allowBlank="1" showErrorMessage="1" sqref="A7:A94">
      <formula1>"Nobre,Publicidade"</formula1>
    </dataValidation>
    <dataValidation type="list" allowBlank="1" showErrorMessage="1" sqref="I7:I94">
      <formula1>"Mel,Drieli,Fernanda"</formula1>
    </dataValidation>
    <dataValidation type="list" allowBlank="1" showErrorMessage="1" sqref="B7:B94">
      <formula1>"Pix,Cartão"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2" width="14.5"/>
    <col customWidth="1" min="6" max="6" width="16.13"/>
    <col customWidth="1" min="7" max="7" width="37.0"/>
    <col customWidth="1" min="9" max="9" width="13.0"/>
    <col customWidth="1" min="20" max="20" width="13.88"/>
    <col customWidth="1" min="21" max="21" width="14.13"/>
  </cols>
  <sheetData>
    <row r="1">
      <c r="A1" s="1"/>
      <c r="B1" s="1"/>
      <c r="C1" s="2"/>
      <c r="D1" s="2"/>
      <c r="E1" s="1"/>
      <c r="F1" s="3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260" t="s">
        <v>0</v>
      </c>
      <c r="B2" s="261"/>
      <c r="C2" s="261"/>
      <c r="D2" s="261"/>
      <c r="E2" s="261"/>
      <c r="F2" s="261"/>
      <c r="G2" s="261"/>
      <c r="H2" s="262"/>
      <c r="I2" s="12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263" t="s">
        <v>1</v>
      </c>
      <c r="B3" s="263"/>
      <c r="C3" s="263"/>
      <c r="D3" s="263"/>
      <c r="E3" s="263"/>
      <c r="F3" s="263"/>
      <c r="G3" s="19"/>
      <c r="H3" s="3"/>
      <c r="I3" s="4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2"/>
      <c r="D4" s="17"/>
      <c r="E4" s="18"/>
      <c r="F4" s="19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1" t="s">
        <v>2</v>
      </c>
      <c r="U4" s="22">
        <f>SUM(G102)</f>
        <v>14899</v>
      </c>
      <c r="V4" s="8"/>
      <c r="W4" s="8"/>
      <c r="X4" s="8"/>
      <c r="Y4" s="8"/>
      <c r="Z4" s="8"/>
      <c r="AA4" s="8"/>
    </row>
    <row r="5">
      <c r="A5" s="1"/>
      <c r="B5" s="1"/>
      <c r="C5" s="2"/>
      <c r="D5" s="17"/>
      <c r="E5" s="23"/>
      <c r="F5" s="24"/>
      <c r="G5" s="24"/>
      <c r="H5" s="25"/>
      <c r="I5" s="26"/>
      <c r="J5" s="27"/>
      <c r="K5" s="28"/>
      <c r="L5" s="26"/>
      <c r="M5" s="26"/>
      <c r="N5" s="29"/>
      <c r="O5" s="30"/>
      <c r="P5" s="28"/>
      <c r="Q5" s="31"/>
      <c r="R5" s="32"/>
      <c r="S5" s="28"/>
      <c r="T5" s="8"/>
      <c r="U5" s="8"/>
      <c r="V5" s="8"/>
      <c r="W5" s="8"/>
      <c r="X5" s="8"/>
      <c r="Y5" s="8"/>
      <c r="Z5" s="8"/>
      <c r="AA5" s="8"/>
    </row>
    <row r="6">
      <c r="A6" s="33" t="s">
        <v>3</v>
      </c>
      <c r="B6" s="33" t="s">
        <v>4</v>
      </c>
      <c r="C6" s="34" t="s">
        <v>5</v>
      </c>
      <c r="D6" s="35" t="s">
        <v>6</v>
      </c>
      <c r="E6" s="36" t="s">
        <v>7</v>
      </c>
      <c r="F6" s="36" t="s">
        <v>8</v>
      </c>
      <c r="G6" s="36" t="s">
        <v>9</v>
      </c>
      <c r="H6" s="37" t="s">
        <v>10</v>
      </c>
      <c r="I6" s="37" t="s">
        <v>11</v>
      </c>
      <c r="J6" s="38" t="s">
        <v>12</v>
      </c>
      <c r="K6" s="39" t="s">
        <v>13</v>
      </c>
      <c r="L6" s="40" t="s">
        <v>14</v>
      </c>
      <c r="M6" s="41" t="s">
        <v>15</v>
      </c>
      <c r="N6" s="42" t="s">
        <v>16</v>
      </c>
      <c r="O6" s="43" t="s">
        <v>17</v>
      </c>
      <c r="P6" s="44" t="s">
        <v>18</v>
      </c>
      <c r="Q6" s="45" t="s">
        <v>19</v>
      </c>
      <c r="R6" s="46" t="s">
        <v>20</v>
      </c>
      <c r="S6" s="47" t="s">
        <v>21</v>
      </c>
      <c r="T6" s="49" t="s">
        <v>23</v>
      </c>
      <c r="V6" s="8"/>
      <c r="W6" s="8"/>
      <c r="X6" s="8"/>
      <c r="Y6" s="8"/>
      <c r="Z6" s="8"/>
      <c r="AA6" s="8"/>
    </row>
    <row r="7">
      <c r="A7" s="50" t="s">
        <v>47</v>
      </c>
      <c r="B7" s="50" t="s">
        <v>3244</v>
      </c>
      <c r="C7" s="51"/>
      <c r="D7" s="52"/>
      <c r="E7" s="53" t="s">
        <v>54</v>
      </c>
      <c r="F7" s="54" t="s">
        <v>3373</v>
      </c>
      <c r="G7" s="264" t="s">
        <v>3374</v>
      </c>
      <c r="H7" s="55" t="s">
        <v>3375</v>
      </c>
      <c r="I7" s="50" t="s">
        <v>38</v>
      </c>
      <c r="J7" s="57"/>
      <c r="K7" s="58"/>
      <c r="L7" s="59"/>
      <c r="M7" s="60"/>
      <c r="N7" s="61"/>
      <c r="O7" s="62">
        <v>294.0</v>
      </c>
      <c r="P7" s="63"/>
      <c r="Q7" s="64"/>
      <c r="R7" s="65"/>
      <c r="S7" s="53">
        <v>100.0</v>
      </c>
      <c r="T7" s="67" t="s">
        <v>24</v>
      </c>
      <c r="U7" s="68">
        <f>SUM(J7:J86)</f>
        <v>2551</v>
      </c>
      <c r="V7" s="8"/>
      <c r="W7" s="8"/>
      <c r="X7" s="8"/>
      <c r="Y7" s="8"/>
      <c r="Z7" s="8"/>
      <c r="AA7" s="8"/>
    </row>
    <row r="8">
      <c r="A8" s="50" t="s">
        <v>41</v>
      </c>
      <c r="B8" s="50" t="s">
        <v>3244</v>
      </c>
      <c r="C8" s="51"/>
      <c r="D8" s="69"/>
      <c r="E8" s="53" t="s">
        <v>49</v>
      </c>
      <c r="F8" s="70" t="s">
        <v>3376</v>
      </c>
      <c r="G8" s="264" t="s">
        <v>3377</v>
      </c>
      <c r="H8" s="55" t="s">
        <v>3378</v>
      </c>
      <c r="I8" s="50" t="s">
        <v>38</v>
      </c>
      <c r="J8" s="71"/>
      <c r="K8" s="58"/>
      <c r="L8" s="72">
        <v>147.0</v>
      </c>
      <c r="M8" s="73"/>
      <c r="N8" s="61"/>
      <c r="O8" s="74"/>
      <c r="P8" s="75"/>
      <c r="Q8" s="76"/>
      <c r="R8" s="77"/>
      <c r="S8" s="53">
        <v>50.0</v>
      </c>
      <c r="T8" s="39" t="s">
        <v>13</v>
      </c>
      <c r="U8" s="68">
        <f>SUM(K7:K86)</f>
        <v>3331</v>
      </c>
      <c r="V8" s="8"/>
      <c r="W8" s="8"/>
      <c r="X8" s="8"/>
      <c r="Y8" s="8"/>
      <c r="Z8" s="8"/>
      <c r="AA8" s="8"/>
    </row>
    <row r="9">
      <c r="A9" s="50" t="s">
        <v>41</v>
      </c>
      <c r="B9" s="50" t="s">
        <v>3244</v>
      </c>
      <c r="C9" s="78"/>
      <c r="D9" s="52"/>
      <c r="E9" s="53" t="s">
        <v>49</v>
      </c>
      <c r="F9" s="70" t="s">
        <v>3379</v>
      </c>
      <c r="G9" s="264" t="s">
        <v>3380</v>
      </c>
      <c r="H9" s="55" t="s">
        <v>3381</v>
      </c>
      <c r="I9" s="50" t="s">
        <v>61</v>
      </c>
      <c r="J9" s="71"/>
      <c r="K9" s="79"/>
      <c r="L9" s="72">
        <v>600.0</v>
      </c>
      <c r="M9" s="80"/>
      <c r="N9" s="61"/>
      <c r="O9" s="74"/>
      <c r="P9" s="75"/>
      <c r="Q9" s="76"/>
      <c r="R9" s="65"/>
      <c r="S9" s="53">
        <v>300.0</v>
      </c>
      <c r="T9" s="81" t="s">
        <v>14</v>
      </c>
      <c r="U9" s="82">
        <f>SUM(L7:L86)</f>
        <v>2021</v>
      </c>
      <c r="V9" s="8"/>
      <c r="W9" s="8"/>
      <c r="X9" s="8"/>
      <c r="Y9" s="8"/>
      <c r="Z9" s="8"/>
      <c r="AA9" s="8"/>
    </row>
    <row r="10">
      <c r="A10" s="50" t="s">
        <v>47</v>
      </c>
      <c r="B10" s="50" t="s">
        <v>3244</v>
      </c>
      <c r="C10" s="51"/>
      <c r="D10" s="83" t="s">
        <v>3382</v>
      </c>
      <c r="E10" s="53" t="s">
        <v>7</v>
      </c>
      <c r="F10" s="70"/>
      <c r="G10" s="264" t="s">
        <v>3383</v>
      </c>
      <c r="H10" s="55" t="s">
        <v>3384</v>
      </c>
      <c r="I10" s="50" t="s">
        <v>38</v>
      </c>
      <c r="J10" s="71"/>
      <c r="K10" s="58"/>
      <c r="L10" s="72"/>
      <c r="M10" s="80"/>
      <c r="N10" s="61"/>
      <c r="O10" s="84"/>
      <c r="P10" s="85"/>
      <c r="Q10" s="76"/>
      <c r="R10" s="93">
        <v>450.0</v>
      </c>
      <c r="S10" s="269">
        <v>450.0</v>
      </c>
      <c r="T10" s="86" t="s">
        <v>25</v>
      </c>
      <c r="U10" s="82">
        <f>SUM(M7:M86)</f>
        <v>591</v>
      </c>
      <c r="V10" s="8"/>
      <c r="W10" s="8"/>
      <c r="X10" s="8"/>
      <c r="Y10" s="8"/>
      <c r="Z10" s="8"/>
      <c r="AA10" s="8"/>
    </row>
    <row r="11">
      <c r="A11" s="50" t="s">
        <v>47</v>
      </c>
      <c r="B11" s="50" t="s">
        <v>3244</v>
      </c>
      <c r="C11" s="51"/>
      <c r="D11" s="87"/>
      <c r="E11" s="53" t="s">
        <v>49</v>
      </c>
      <c r="F11" s="70" t="s">
        <v>3385</v>
      </c>
      <c r="G11" s="264" t="s">
        <v>3386</v>
      </c>
      <c r="H11" s="55" t="s">
        <v>3387</v>
      </c>
      <c r="I11" s="50" t="s">
        <v>38</v>
      </c>
      <c r="J11" s="57"/>
      <c r="K11" s="58">
        <v>147.0</v>
      </c>
      <c r="L11" s="72"/>
      <c r="M11" s="90"/>
      <c r="N11" s="91"/>
      <c r="O11" s="62"/>
      <c r="P11" s="85"/>
      <c r="Q11" s="92"/>
      <c r="R11" s="93"/>
      <c r="S11" s="53">
        <v>50.0</v>
      </c>
      <c r="T11" s="42" t="s">
        <v>16</v>
      </c>
      <c r="U11" s="82">
        <f>SUM(N7:N86)</f>
        <v>2699</v>
      </c>
      <c r="V11" s="8"/>
      <c r="W11" s="8"/>
      <c r="X11" s="8"/>
      <c r="Y11" s="8"/>
      <c r="Z11" s="8"/>
      <c r="AA11" s="8"/>
    </row>
    <row r="12">
      <c r="A12" s="50"/>
      <c r="B12" s="50"/>
      <c r="C12" s="94"/>
      <c r="D12" s="87"/>
      <c r="E12" s="53" t="s">
        <v>54</v>
      </c>
      <c r="F12" s="70" t="s">
        <v>3388</v>
      </c>
      <c r="G12" s="264" t="s">
        <v>3389</v>
      </c>
      <c r="H12" s="55" t="s">
        <v>3390</v>
      </c>
      <c r="I12" s="50" t="s">
        <v>97</v>
      </c>
      <c r="J12" s="57"/>
      <c r="K12" s="95"/>
      <c r="L12" s="72"/>
      <c r="M12" s="96" t="s">
        <v>46</v>
      </c>
      <c r="N12" s="61"/>
      <c r="O12" s="62"/>
      <c r="P12" s="97"/>
      <c r="Q12" s="98"/>
      <c r="R12" s="99"/>
      <c r="S12" s="53">
        <v>50.0</v>
      </c>
      <c r="T12" s="100" t="s">
        <v>17</v>
      </c>
      <c r="U12" s="68">
        <f>SUM(O7:O86)</f>
        <v>3256</v>
      </c>
      <c r="V12" s="8"/>
      <c r="W12" s="8"/>
      <c r="X12" s="8"/>
      <c r="Y12" s="8"/>
      <c r="Z12" s="8"/>
      <c r="AA12" s="8"/>
    </row>
    <row r="13" ht="16.5" customHeight="1">
      <c r="A13" s="50" t="s">
        <v>47</v>
      </c>
      <c r="B13" s="50" t="s">
        <v>3244</v>
      </c>
      <c r="C13" s="78"/>
      <c r="D13" s="52"/>
      <c r="E13" s="53" t="s">
        <v>75</v>
      </c>
      <c r="F13" s="70" t="s">
        <v>2763</v>
      </c>
      <c r="G13" s="270" t="s">
        <v>3391</v>
      </c>
      <c r="H13" s="55" t="s">
        <v>3392</v>
      </c>
      <c r="I13" s="50" t="s">
        <v>97</v>
      </c>
      <c r="J13" s="71">
        <v>127.0</v>
      </c>
      <c r="K13" s="58"/>
      <c r="L13" s="59"/>
      <c r="M13" s="90"/>
      <c r="N13" s="61"/>
      <c r="O13" s="84"/>
      <c r="P13" s="75"/>
      <c r="Q13" s="92"/>
      <c r="R13" s="99"/>
      <c r="S13" s="102">
        <v>50.0</v>
      </c>
      <c r="T13" s="103"/>
      <c r="U13" s="104"/>
      <c r="V13" s="8"/>
      <c r="W13" s="8"/>
      <c r="X13" s="8"/>
      <c r="Y13" s="8"/>
      <c r="Z13" s="8"/>
      <c r="AA13" s="8"/>
    </row>
    <row r="14">
      <c r="A14" s="50" t="s">
        <v>47</v>
      </c>
      <c r="B14" s="50" t="s">
        <v>3244</v>
      </c>
      <c r="C14" s="51"/>
      <c r="D14" s="87"/>
      <c r="E14" s="53"/>
      <c r="F14" s="70" t="s">
        <v>3393</v>
      </c>
      <c r="G14" s="54" t="s">
        <v>3394</v>
      </c>
      <c r="H14" s="55" t="s">
        <v>3395</v>
      </c>
      <c r="I14" s="50"/>
      <c r="J14" s="71">
        <v>147.0</v>
      </c>
      <c r="K14" s="58"/>
      <c r="L14" s="72"/>
      <c r="M14" s="90"/>
      <c r="N14" s="61"/>
      <c r="O14" s="84"/>
      <c r="P14" s="85"/>
      <c r="Q14" s="105"/>
      <c r="R14" s="99"/>
      <c r="S14" s="102">
        <v>50.0</v>
      </c>
      <c r="T14" s="8"/>
      <c r="U14" s="8"/>
      <c r="V14" s="8"/>
      <c r="W14" s="8"/>
      <c r="X14" s="8"/>
      <c r="Y14" s="8"/>
      <c r="Z14" s="8"/>
      <c r="AA14" s="8"/>
    </row>
    <row r="15">
      <c r="A15" s="50" t="s">
        <v>47</v>
      </c>
      <c r="B15" s="50" t="s">
        <v>3244</v>
      </c>
      <c r="C15" s="51"/>
      <c r="D15" s="83"/>
      <c r="E15" s="53" t="s">
        <v>130</v>
      </c>
      <c r="F15" s="70" t="s">
        <v>3396</v>
      </c>
      <c r="G15" s="264" t="s">
        <v>3397</v>
      </c>
      <c r="H15" s="55" t="s">
        <v>3398</v>
      </c>
      <c r="I15" s="50" t="s">
        <v>38</v>
      </c>
      <c r="J15" s="71"/>
      <c r="K15" s="58">
        <v>147.0</v>
      </c>
      <c r="L15" s="72"/>
      <c r="M15" s="90"/>
      <c r="N15" s="61"/>
      <c r="O15" s="62"/>
      <c r="P15" s="85"/>
      <c r="Q15" s="92"/>
      <c r="R15" s="106"/>
      <c r="S15" s="53">
        <v>50.0</v>
      </c>
      <c r="T15" s="107" t="s">
        <v>26</v>
      </c>
      <c r="V15" s="8"/>
      <c r="W15" s="8"/>
      <c r="X15" s="8"/>
      <c r="Y15" s="8"/>
      <c r="Z15" s="8"/>
      <c r="AA15" s="8"/>
    </row>
    <row r="16">
      <c r="A16" s="50" t="s">
        <v>47</v>
      </c>
      <c r="B16" s="50" t="s">
        <v>3244</v>
      </c>
      <c r="C16" s="51"/>
      <c r="D16" s="83"/>
      <c r="E16" s="53" t="s">
        <v>75</v>
      </c>
      <c r="F16" s="133" t="s">
        <v>3399</v>
      </c>
      <c r="G16" s="264" t="s">
        <v>3400</v>
      </c>
      <c r="H16" s="55" t="s">
        <v>3401</v>
      </c>
      <c r="I16" s="50" t="s">
        <v>97</v>
      </c>
      <c r="J16" s="71"/>
      <c r="K16" s="58"/>
      <c r="L16" s="72"/>
      <c r="M16" s="90"/>
      <c r="N16" s="109"/>
      <c r="O16" s="62">
        <v>127.0</v>
      </c>
      <c r="P16" s="85"/>
      <c r="Q16" s="92"/>
      <c r="R16" s="99"/>
      <c r="S16" s="53">
        <v>50.0</v>
      </c>
      <c r="T16" s="110" t="s">
        <v>18</v>
      </c>
      <c r="U16" s="82">
        <f>SUM(P7:P78)</f>
        <v>0</v>
      </c>
      <c r="V16" s="8"/>
      <c r="W16" s="8"/>
      <c r="X16" s="8"/>
      <c r="Y16" s="8"/>
      <c r="Z16" s="8"/>
      <c r="AA16" s="8"/>
    </row>
    <row r="17">
      <c r="A17" s="50" t="s">
        <v>47</v>
      </c>
      <c r="B17" s="50" t="s">
        <v>3244</v>
      </c>
      <c r="C17" s="78"/>
      <c r="D17" s="87"/>
      <c r="E17" s="88"/>
      <c r="F17" s="314" t="s">
        <v>71</v>
      </c>
      <c r="G17" s="298" t="s">
        <v>3402</v>
      </c>
      <c r="H17" s="55" t="s">
        <v>3319</v>
      </c>
      <c r="I17" s="50" t="s">
        <v>61</v>
      </c>
      <c r="J17" s="71"/>
      <c r="K17" s="58">
        <v>649.0</v>
      </c>
      <c r="L17" s="72"/>
      <c r="M17" s="90"/>
      <c r="N17" s="61"/>
      <c r="O17" s="84"/>
      <c r="P17" s="85"/>
      <c r="Q17" s="92"/>
      <c r="R17" s="93"/>
      <c r="S17" s="269">
        <v>649.0</v>
      </c>
      <c r="T17" s="112" t="s">
        <v>19</v>
      </c>
      <c r="U17" s="82">
        <f>SUM(Q7:Q86)</f>
        <v>0</v>
      </c>
      <c r="V17" s="8"/>
      <c r="W17" s="8"/>
      <c r="X17" s="8"/>
      <c r="Y17" s="8"/>
      <c r="Z17" s="8"/>
      <c r="AA17" s="8"/>
    </row>
    <row r="18">
      <c r="A18" s="50"/>
      <c r="B18" s="50" t="s">
        <v>3244</v>
      </c>
      <c r="C18" s="78"/>
      <c r="D18" s="87"/>
      <c r="E18" s="53" t="s">
        <v>28</v>
      </c>
      <c r="F18" s="70" t="s">
        <v>3403</v>
      </c>
      <c r="G18" s="264" t="s">
        <v>3404</v>
      </c>
      <c r="H18" s="55" t="s">
        <v>3405</v>
      </c>
      <c r="I18" s="50" t="s">
        <v>61</v>
      </c>
      <c r="J18" s="71"/>
      <c r="K18" s="79"/>
      <c r="L18" s="72"/>
      <c r="M18" s="90"/>
      <c r="N18" s="61">
        <v>200.0</v>
      </c>
      <c r="O18" s="62"/>
      <c r="P18" s="85"/>
      <c r="Q18" s="92"/>
      <c r="R18" s="99"/>
      <c r="S18" s="53">
        <v>50.0</v>
      </c>
      <c r="T18" s="113" t="s">
        <v>20</v>
      </c>
      <c r="U18" s="114">
        <f>SUM(R7:R86)</f>
        <v>450</v>
      </c>
      <c r="V18" s="8"/>
      <c r="W18" s="8"/>
      <c r="X18" s="8"/>
      <c r="Y18" s="8"/>
      <c r="Z18" s="8"/>
      <c r="AA18" s="8"/>
    </row>
    <row r="19">
      <c r="A19" s="50" t="s">
        <v>41</v>
      </c>
      <c r="B19" s="50" t="s">
        <v>3244</v>
      </c>
      <c r="C19" s="51"/>
      <c r="D19" s="87"/>
      <c r="E19" s="53" t="s">
        <v>49</v>
      </c>
      <c r="F19" s="70"/>
      <c r="G19" s="264" t="s">
        <v>3406</v>
      </c>
      <c r="H19" s="55" t="s">
        <v>3407</v>
      </c>
      <c r="I19" s="50" t="s">
        <v>38</v>
      </c>
      <c r="J19" s="71"/>
      <c r="K19" s="79"/>
      <c r="L19" s="72"/>
      <c r="M19" s="90"/>
      <c r="N19" s="61">
        <v>147.0</v>
      </c>
      <c r="O19" s="62"/>
      <c r="P19" s="85"/>
      <c r="Q19" s="92"/>
      <c r="R19" s="93"/>
      <c r="S19" s="53">
        <v>50.0</v>
      </c>
      <c r="T19" s="116"/>
      <c r="U19" s="6"/>
      <c r="V19" s="8"/>
      <c r="W19" s="8"/>
      <c r="X19" s="8"/>
      <c r="Y19" s="8"/>
      <c r="Z19" s="8"/>
      <c r="AA19" s="8"/>
    </row>
    <row r="20" ht="15.75" customHeight="1">
      <c r="A20" s="50" t="s">
        <v>41</v>
      </c>
      <c r="B20" s="50" t="s">
        <v>3244</v>
      </c>
      <c r="C20" s="51"/>
      <c r="D20" s="87"/>
      <c r="E20" s="53" t="s">
        <v>43</v>
      </c>
      <c r="F20" s="70" t="s">
        <v>2648</v>
      </c>
      <c r="G20" s="264" t="s">
        <v>3408</v>
      </c>
      <c r="H20" s="55" t="s">
        <v>3409</v>
      </c>
      <c r="I20" s="50" t="s">
        <v>97</v>
      </c>
      <c r="J20" s="71"/>
      <c r="K20" s="58"/>
      <c r="L20" s="117">
        <v>250.0</v>
      </c>
      <c r="M20" s="90"/>
      <c r="N20" s="61"/>
      <c r="O20" s="74"/>
      <c r="P20" s="75"/>
      <c r="Q20" s="92"/>
      <c r="R20" s="99"/>
      <c r="S20" s="53">
        <v>100.0</v>
      </c>
      <c r="T20" s="118" t="s">
        <v>2</v>
      </c>
      <c r="U20" s="8"/>
      <c r="V20" s="8"/>
      <c r="W20" s="8"/>
      <c r="X20" s="8"/>
      <c r="Y20" s="8"/>
      <c r="Z20" s="8"/>
      <c r="AA20" s="8"/>
    </row>
    <row r="21" ht="15.75" customHeight="1">
      <c r="A21" s="50" t="s">
        <v>41</v>
      </c>
      <c r="B21" s="50" t="s">
        <v>3244</v>
      </c>
      <c r="C21" s="51"/>
      <c r="D21" s="87"/>
      <c r="E21" s="53" t="s">
        <v>2042</v>
      </c>
      <c r="F21" s="314"/>
      <c r="G21" s="264" t="s">
        <v>3410</v>
      </c>
      <c r="H21" s="55" t="s">
        <v>3411</v>
      </c>
      <c r="I21" s="50" t="s">
        <v>61</v>
      </c>
      <c r="J21" s="71"/>
      <c r="K21" s="58"/>
      <c r="L21" s="117"/>
      <c r="M21" s="90"/>
      <c r="N21" s="61">
        <v>400.0</v>
      </c>
      <c r="O21" s="62"/>
      <c r="P21" s="85"/>
      <c r="Q21" s="92"/>
      <c r="R21" s="99"/>
      <c r="S21" s="53">
        <v>150.0</v>
      </c>
      <c r="T21" s="119">
        <f>SUM(G102)</f>
        <v>14899</v>
      </c>
      <c r="U21" s="8"/>
      <c r="V21" s="8"/>
      <c r="W21" s="8"/>
      <c r="X21" s="8"/>
      <c r="Y21" s="8"/>
      <c r="Z21" s="8"/>
      <c r="AA21" s="8"/>
    </row>
    <row r="22">
      <c r="A22" s="50" t="s">
        <v>41</v>
      </c>
      <c r="B22" s="50" t="s">
        <v>3244</v>
      </c>
      <c r="C22" s="51"/>
      <c r="D22" s="83"/>
      <c r="E22" s="53" t="s">
        <v>67</v>
      </c>
      <c r="F22" s="70"/>
      <c r="G22" s="264" t="s">
        <v>3412</v>
      </c>
      <c r="H22" s="55" t="s">
        <v>3411</v>
      </c>
      <c r="I22" s="50" t="s">
        <v>61</v>
      </c>
      <c r="J22" s="71"/>
      <c r="K22" s="58"/>
      <c r="L22" s="72"/>
      <c r="M22" s="120"/>
      <c r="N22" s="61">
        <v>147.0</v>
      </c>
      <c r="O22" s="62"/>
      <c r="P22" s="85"/>
      <c r="Q22" s="92"/>
      <c r="R22" s="99"/>
      <c r="S22" s="53">
        <v>50.0</v>
      </c>
      <c r="T22" s="8"/>
      <c r="U22" s="8"/>
      <c r="V22" s="8"/>
      <c r="W22" s="8"/>
      <c r="X22" s="8"/>
      <c r="Y22" s="8"/>
      <c r="Z22" s="8"/>
      <c r="AA22" s="8"/>
    </row>
    <row r="23">
      <c r="A23" s="50" t="s">
        <v>41</v>
      </c>
      <c r="B23" s="50" t="s">
        <v>3244</v>
      </c>
      <c r="C23" s="51"/>
      <c r="D23" s="87"/>
      <c r="E23" s="53" t="s">
        <v>75</v>
      </c>
      <c r="F23" s="70"/>
      <c r="G23" s="264" t="s">
        <v>3413</v>
      </c>
      <c r="H23" s="55" t="s">
        <v>3414</v>
      </c>
      <c r="I23" s="50" t="s">
        <v>97</v>
      </c>
      <c r="J23" s="71"/>
      <c r="K23" s="58"/>
      <c r="L23" s="72"/>
      <c r="M23" s="80"/>
      <c r="N23" s="61">
        <v>320.0</v>
      </c>
      <c r="O23" s="62"/>
      <c r="P23" s="121"/>
      <c r="Q23" s="92"/>
      <c r="R23" s="93"/>
      <c r="S23" s="53">
        <v>100.0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47</v>
      </c>
      <c r="B24" s="50" t="s">
        <v>3244</v>
      </c>
      <c r="C24" s="51"/>
      <c r="D24" s="87"/>
      <c r="E24" s="53" t="s">
        <v>49</v>
      </c>
      <c r="F24" s="70" t="s">
        <v>3415</v>
      </c>
      <c r="G24" s="270" t="s">
        <v>3416</v>
      </c>
      <c r="H24" s="55" t="s">
        <v>3417</v>
      </c>
      <c r="I24" s="50" t="s">
        <v>38</v>
      </c>
      <c r="J24" s="71"/>
      <c r="K24" s="58">
        <v>147.0</v>
      </c>
      <c r="L24" s="72"/>
      <c r="M24" s="90"/>
      <c r="N24" s="122"/>
      <c r="O24" s="62"/>
      <c r="P24" s="75"/>
      <c r="Q24" s="92"/>
      <c r="R24" s="123"/>
      <c r="S24" s="53">
        <v>50.0</v>
      </c>
      <c r="T24" s="3"/>
      <c r="U24" s="8"/>
      <c r="V24" s="8"/>
      <c r="W24" s="8"/>
      <c r="X24" s="8"/>
      <c r="Y24" s="8"/>
      <c r="Z24" s="8"/>
      <c r="AA24" s="8"/>
    </row>
    <row r="25">
      <c r="A25" s="50" t="s">
        <v>41</v>
      </c>
      <c r="B25" s="50" t="s">
        <v>3244</v>
      </c>
      <c r="C25" s="51"/>
      <c r="D25" s="78"/>
      <c r="E25" s="53" t="s">
        <v>75</v>
      </c>
      <c r="F25" s="70"/>
      <c r="G25" s="264" t="s">
        <v>3418</v>
      </c>
      <c r="H25" s="55" t="s">
        <v>3419</v>
      </c>
      <c r="I25" s="50" t="s">
        <v>97</v>
      </c>
      <c r="J25" s="124"/>
      <c r="K25" s="58"/>
      <c r="L25" s="72"/>
      <c r="M25" s="80"/>
      <c r="N25" s="61">
        <v>147.0</v>
      </c>
      <c r="O25" s="62"/>
      <c r="P25" s="85"/>
      <c r="Q25" s="105"/>
      <c r="R25" s="99"/>
      <c r="S25" s="53">
        <v>50.0</v>
      </c>
      <c r="T25" s="8"/>
      <c r="U25" s="8"/>
      <c r="V25" s="8"/>
      <c r="W25" s="8"/>
      <c r="X25" s="8"/>
      <c r="Y25" s="8"/>
      <c r="Z25" s="8"/>
      <c r="AA25" s="8"/>
    </row>
    <row r="26">
      <c r="A26" s="50" t="s">
        <v>41</v>
      </c>
      <c r="B26" s="50" t="s">
        <v>3244</v>
      </c>
      <c r="C26" s="51"/>
      <c r="D26" s="78"/>
      <c r="E26" s="53" t="s">
        <v>28</v>
      </c>
      <c r="F26" s="70"/>
      <c r="G26" s="264" t="s">
        <v>3420</v>
      </c>
      <c r="H26" s="55" t="s">
        <v>3421</v>
      </c>
      <c r="I26" s="50" t="s">
        <v>61</v>
      </c>
      <c r="J26" s="71"/>
      <c r="K26" s="79"/>
      <c r="L26" s="59"/>
      <c r="M26" s="80"/>
      <c r="N26" s="61" t="s">
        <v>133</v>
      </c>
      <c r="O26" s="62"/>
      <c r="P26" s="85"/>
      <c r="Q26" s="105"/>
      <c r="R26" s="93"/>
      <c r="S26" s="53" t="s">
        <v>42</v>
      </c>
      <c r="T26" s="8"/>
      <c r="U26" s="8"/>
      <c r="V26" s="8"/>
      <c r="W26" s="8"/>
      <c r="X26" s="8"/>
      <c r="Y26" s="8"/>
      <c r="Z26" s="8"/>
      <c r="AA26" s="8"/>
    </row>
    <row r="27">
      <c r="A27" s="50" t="s">
        <v>41</v>
      </c>
      <c r="B27" s="50" t="s">
        <v>3244</v>
      </c>
      <c r="C27" s="78"/>
      <c r="D27" s="87"/>
      <c r="E27" s="53" t="s">
        <v>28</v>
      </c>
      <c r="F27" s="70"/>
      <c r="G27" s="264" t="s">
        <v>3422</v>
      </c>
      <c r="H27" s="55" t="s">
        <v>3421</v>
      </c>
      <c r="I27" s="50" t="s">
        <v>61</v>
      </c>
      <c r="J27" s="57"/>
      <c r="K27" s="58"/>
      <c r="L27" s="126"/>
      <c r="M27" s="80"/>
      <c r="N27" s="61" t="s">
        <v>133</v>
      </c>
      <c r="O27" s="74"/>
      <c r="P27" s="85"/>
      <c r="Q27" s="105"/>
      <c r="R27" s="93"/>
      <c r="S27" s="53" t="s">
        <v>42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41</v>
      </c>
      <c r="B28" s="50" t="s">
        <v>3244</v>
      </c>
      <c r="C28" s="78"/>
      <c r="D28" s="87"/>
      <c r="E28" s="53" t="s">
        <v>166</v>
      </c>
      <c r="F28" s="70"/>
      <c r="G28" s="264" t="s">
        <v>3423</v>
      </c>
      <c r="H28" s="55" t="s">
        <v>3421</v>
      </c>
      <c r="I28" s="50" t="s">
        <v>61</v>
      </c>
      <c r="J28" s="127"/>
      <c r="K28" s="58"/>
      <c r="L28" s="117"/>
      <c r="M28" s="90"/>
      <c r="N28" s="61" t="s">
        <v>133</v>
      </c>
      <c r="O28" s="62"/>
      <c r="P28" s="85"/>
      <c r="Q28" s="105"/>
      <c r="R28" s="128"/>
      <c r="S28" s="53" t="s">
        <v>42</v>
      </c>
      <c r="T28" s="8"/>
      <c r="U28" s="8"/>
      <c r="V28" s="8"/>
      <c r="W28" s="8"/>
      <c r="X28" s="8"/>
      <c r="Y28" s="8"/>
      <c r="Z28" s="8"/>
      <c r="AA28" s="8"/>
    </row>
    <row r="29">
      <c r="A29" s="50" t="s">
        <v>41</v>
      </c>
      <c r="B29" s="50" t="s">
        <v>3244</v>
      </c>
      <c r="C29" s="78"/>
      <c r="D29" s="87"/>
      <c r="E29" s="53" t="s">
        <v>166</v>
      </c>
      <c r="F29" s="70"/>
      <c r="G29" s="264" t="s">
        <v>3424</v>
      </c>
      <c r="H29" s="55" t="s">
        <v>3421</v>
      </c>
      <c r="I29" s="50" t="s">
        <v>61</v>
      </c>
      <c r="J29" s="127"/>
      <c r="K29" s="58"/>
      <c r="L29" s="72"/>
      <c r="M29" s="120"/>
      <c r="N29" s="61" t="s">
        <v>133</v>
      </c>
      <c r="O29" s="62"/>
      <c r="P29" s="75"/>
      <c r="Q29" s="92"/>
      <c r="R29" s="129"/>
      <c r="S29" s="53" t="s">
        <v>42</v>
      </c>
      <c r="T29" s="8"/>
      <c r="U29" s="8"/>
      <c r="V29" s="8"/>
      <c r="W29" s="8"/>
      <c r="X29" s="8"/>
      <c r="Y29" s="8"/>
      <c r="Z29" s="8"/>
      <c r="AA29" s="8"/>
    </row>
    <row r="30">
      <c r="A30" s="50" t="s">
        <v>47</v>
      </c>
      <c r="B30" s="50" t="s">
        <v>3244</v>
      </c>
      <c r="C30" s="78"/>
      <c r="D30" s="69"/>
      <c r="E30" s="53" t="s">
        <v>130</v>
      </c>
      <c r="F30" s="70" t="s">
        <v>3425</v>
      </c>
      <c r="G30" s="264" t="s">
        <v>3426</v>
      </c>
      <c r="H30" s="55" t="s">
        <v>3427</v>
      </c>
      <c r="I30" s="50" t="s">
        <v>38</v>
      </c>
      <c r="J30" s="71"/>
      <c r="K30" s="58"/>
      <c r="L30" s="72"/>
      <c r="M30" s="90"/>
      <c r="N30" s="122"/>
      <c r="O30" s="62">
        <v>294.0</v>
      </c>
      <c r="P30" s="85"/>
      <c r="Q30" s="92"/>
      <c r="R30" s="129"/>
      <c r="S30" s="53">
        <v>150.0</v>
      </c>
      <c r="T30" s="8"/>
      <c r="U30" s="8"/>
      <c r="V30" s="8"/>
      <c r="W30" s="8"/>
      <c r="X30" s="8"/>
      <c r="Y30" s="8"/>
      <c r="Z30" s="8"/>
      <c r="AA30" s="8"/>
    </row>
    <row r="31">
      <c r="A31" s="50" t="s">
        <v>47</v>
      </c>
      <c r="B31" s="50" t="s">
        <v>3244</v>
      </c>
      <c r="C31" s="51"/>
      <c r="D31" s="52"/>
      <c r="E31" s="53" t="s">
        <v>130</v>
      </c>
      <c r="F31" s="70" t="s">
        <v>3425</v>
      </c>
      <c r="G31" s="264" t="s">
        <v>3428</v>
      </c>
      <c r="H31" s="55" t="s">
        <v>3427</v>
      </c>
      <c r="I31" s="50" t="s">
        <v>38</v>
      </c>
      <c r="J31" s="71"/>
      <c r="K31" s="79"/>
      <c r="L31" s="72"/>
      <c r="M31" s="90"/>
      <c r="N31" s="61"/>
      <c r="O31" s="62">
        <v>294.0</v>
      </c>
      <c r="P31" s="130"/>
      <c r="Q31" s="131"/>
      <c r="R31" s="129"/>
      <c r="S31" s="53">
        <v>150.0</v>
      </c>
      <c r="T31" s="8"/>
      <c r="U31" s="8"/>
      <c r="V31" s="8"/>
      <c r="W31" s="8"/>
      <c r="X31" s="8"/>
      <c r="Y31" s="8"/>
      <c r="Z31" s="8"/>
      <c r="AA31" s="8"/>
    </row>
    <row r="32">
      <c r="A32" s="50" t="s">
        <v>47</v>
      </c>
      <c r="B32" s="50" t="s">
        <v>3244</v>
      </c>
      <c r="C32" s="132"/>
      <c r="D32" s="69"/>
      <c r="E32" s="53" t="s">
        <v>28</v>
      </c>
      <c r="F32" s="70" t="s">
        <v>3429</v>
      </c>
      <c r="G32" s="264" t="s">
        <v>3430</v>
      </c>
      <c r="H32" s="55" t="s">
        <v>3431</v>
      </c>
      <c r="I32" s="50" t="s">
        <v>61</v>
      </c>
      <c r="J32" s="71">
        <v>294.0</v>
      </c>
      <c r="K32" s="58"/>
      <c r="L32" s="72"/>
      <c r="M32" s="80"/>
      <c r="N32" s="61"/>
      <c r="O32" s="84"/>
      <c r="P32" s="130"/>
      <c r="Q32" s="131"/>
      <c r="R32" s="129"/>
      <c r="S32" s="53">
        <v>100.0</v>
      </c>
      <c r="T32" s="8"/>
      <c r="U32" s="8"/>
      <c r="V32" s="8"/>
      <c r="W32" s="8"/>
      <c r="X32" s="8"/>
      <c r="Y32" s="8"/>
      <c r="Z32" s="8"/>
      <c r="AA32" s="8"/>
    </row>
    <row r="33">
      <c r="A33" s="50" t="s">
        <v>47</v>
      </c>
      <c r="B33" s="50" t="s">
        <v>3244</v>
      </c>
      <c r="C33" s="51"/>
      <c r="D33" s="69"/>
      <c r="E33" s="53" t="s">
        <v>28</v>
      </c>
      <c r="F33" s="133" t="s">
        <v>614</v>
      </c>
      <c r="G33" s="278" t="s">
        <v>3432</v>
      </c>
      <c r="H33" s="55" t="s">
        <v>3433</v>
      </c>
      <c r="I33" s="50" t="s">
        <v>61</v>
      </c>
      <c r="J33" s="71">
        <v>147.0</v>
      </c>
      <c r="K33" s="58"/>
      <c r="L33" s="135"/>
      <c r="M33" s="90"/>
      <c r="N33" s="61"/>
      <c r="O33" s="62"/>
      <c r="P33" s="130"/>
      <c r="Q33" s="131"/>
      <c r="R33" s="128"/>
      <c r="S33" s="53">
        <v>50.0</v>
      </c>
      <c r="T33" s="8"/>
      <c r="U33" s="8"/>
      <c r="V33" s="8"/>
      <c r="W33" s="8"/>
      <c r="X33" s="8"/>
      <c r="Y33" s="8"/>
      <c r="Z33" s="8"/>
      <c r="AA33" s="8"/>
    </row>
    <row r="34">
      <c r="A34" s="50" t="s">
        <v>47</v>
      </c>
      <c r="B34" s="50" t="s">
        <v>3244</v>
      </c>
      <c r="C34" s="136"/>
      <c r="D34" s="83"/>
      <c r="E34" s="53" t="s">
        <v>28</v>
      </c>
      <c r="F34" s="70"/>
      <c r="G34" s="264" t="s">
        <v>3434</v>
      </c>
      <c r="H34" s="55" t="s">
        <v>3435</v>
      </c>
      <c r="I34" s="50" t="s">
        <v>61</v>
      </c>
      <c r="J34" s="71">
        <v>294.0</v>
      </c>
      <c r="K34" s="58"/>
      <c r="L34" s="135"/>
      <c r="M34" s="90"/>
      <c r="N34" s="61"/>
      <c r="O34" s="62"/>
      <c r="P34" s="130"/>
      <c r="Q34" s="131"/>
      <c r="R34" s="129"/>
      <c r="S34" s="53">
        <v>100.0</v>
      </c>
      <c r="T34" s="8"/>
      <c r="U34" s="8"/>
      <c r="V34" s="8"/>
      <c r="W34" s="8"/>
      <c r="X34" s="8"/>
      <c r="Y34" s="8"/>
      <c r="Z34" s="8"/>
      <c r="AA34" s="8"/>
    </row>
    <row r="35">
      <c r="A35" s="50" t="s">
        <v>47</v>
      </c>
      <c r="B35" s="50" t="s">
        <v>3244</v>
      </c>
      <c r="C35" s="51"/>
      <c r="D35" s="137"/>
      <c r="E35" s="53"/>
      <c r="F35" s="108" t="s">
        <v>3436</v>
      </c>
      <c r="G35" s="264" t="s">
        <v>3437</v>
      </c>
      <c r="H35" s="55" t="s">
        <v>3438</v>
      </c>
      <c r="I35" s="50" t="s">
        <v>97</v>
      </c>
      <c r="J35" s="71">
        <v>50.0</v>
      </c>
      <c r="K35" s="58"/>
      <c r="L35" s="117"/>
      <c r="M35" s="90"/>
      <c r="N35" s="61"/>
      <c r="O35" s="74"/>
      <c r="P35" s="130"/>
      <c r="Q35" s="138"/>
      <c r="R35" s="129"/>
      <c r="S35" s="269">
        <v>50.0</v>
      </c>
      <c r="T35" s="8"/>
      <c r="U35" s="8"/>
      <c r="V35" s="8"/>
      <c r="W35" s="8"/>
      <c r="X35" s="8"/>
      <c r="Y35" s="8"/>
      <c r="Z35" s="8"/>
      <c r="AA35" s="8"/>
    </row>
    <row r="36">
      <c r="A36" s="50" t="s">
        <v>41</v>
      </c>
      <c r="B36" s="50" t="s">
        <v>3244</v>
      </c>
      <c r="C36" s="51"/>
      <c r="D36" s="139"/>
      <c r="E36" s="53" t="s">
        <v>75</v>
      </c>
      <c r="F36" s="70"/>
      <c r="G36" s="264" t="s">
        <v>3439</v>
      </c>
      <c r="H36" s="55" t="s">
        <v>3440</v>
      </c>
      <c r="I36" s="50" t="s">
        <v>97</v>
      </c>
      <c r="J36" s="71"/>
      <c r="K36" s="58"/>
      <c r="L36" s="59"/>
      <c r="M36" s="90">
        <v>297.0</v>
      </c>
      <c r="N36" s="61"/>
      <c r="O36" s="84"/>
      <c r="P36" s="130"/>
      <c r="Q36" s="131"/>
      <c r="R36" s="129"/>
      <c r="S36" s="269">
        <v>297.0</v>
      </c>
      <c r="T36" s="8"/>
      <c r="U36" s="8"/>
      <c r="V36" s="8"/>
      <c r="W36" s="8"/>
      <c r="X36" s="8"/>
      <c r="Y36" s="8"/>
      <c r="Z36" s="8"/>
      <c r="AA36" s="8"/>
    </row>
    <row r="37">
      <c r="A37" s="50" t="s">
        <v>47</v>
      </c>
      <c r="B37" s="50" t="s">
        <v>3244</v>
      </c>
      <c r="C37" s="78"/>
      <c r="D37" s="139"/>
      <c r="E37" s="53" t="s">
        <v>130</v>
      </c>
      <c r="F37" s="70" t="s">
        <v>2295</v>
      </c>
      <c r="G37" s="300" t="s">
        <v>3441</v>
      </c>
      <c r="H37" s="55" t="s">
        <v>3442</v>
      </c>
      <c r="I37" s="50" t="s">
        <v>38</v>
      </c>
      <c r="J37" s="57"/>
      <c r="K37" s="58">
        <v>147.0</v>
      </c>
      <c r="L37" s="72"/>
      <c r="M37" s="90"/>
      <c r="N37" s="61"/>
      <c r="O37" s="62"/>
      <c r="P37" s="130"/>
      <c r="Q37" s="131"/>
      <c r="R37" s="128"/>
      <c r="S37" s="53">
        <v>50.0</v>
      </c>
      <c r="T37" s="8"/>
      <c r="U37" s="8"/>
      <c r="V37" s="8"/>
      <c r="W37" s="8"/>
      <c r="X37" s="8"/>
      <c r="Y37" s="8"/>
      <c r="Z37" s="8"/>
      <c r="AA37" s="8"/>
    </row>
    <row r="38">
      <c r="A38" s="50" t="s">
        <v>41</v>
      </c>
      <c r="B38" s="50" t="s">
        <v>3244</v>
      </c>
      <c r="C38" s="78"/>
      <c r="D38" s="52"/>
      <c r="E38" s="53" t="s">
        <v>130</v>
      </c>
      <c r="F38" s="70"/>
      <c r="G38" s="270" t="s">
        <v>3443</v>
      </c>
      <c r="H38" s="55" t="s">
        <v>3444</v>
      </c>
      <c r="I38" s="50" t="s">
        <v>38</v>
      </c>
      <c r="J38" s="57"/>
      <c r="K38" s="58"/>
      <c r="L38" s="72">
        <v>147.0</v>
      </c>
      <c r="M38" s="90"/>
      <c r="N38" s="61"/>
      <c r="O38" s="62"/>
      <c r="P38" s="141"/>
      <c r="Q38" s="131"/>
      <c r="R38" s="128"/>
      <c r="S38" s="53">
        <v>50.0</v>
      </c>
      <c r="T38" s="8"/>
      <c r="U38" s="8"/>
      <c r="V38" s="8"/>
      <c r="W38" s="8"/>
      <c r="X38" s="8"/>
      <c r="Y38" s="8"/>
      <c r="Z38" s="8"/>
      <c r="AA38" s="8"/>
    </row>
    <row r="39">
      <c r="A39" s="50" t="s">
        <v>41</v>
      </c>
      <c r="B39" s="50" t="s">
        <v>3244</v>
      </c>
      <c r="C39" s="78"/>
      <c r="D39" s="52"/>
      <c r="E39" s="53" t="s">
        <v>130</v>
      </c>
      <c r="F39" s="70" t="s">
        <v>979</v>
      </c>
      <c r="G39" s="271" t="s">
        <v>3445</v>
      </c>
      <c r="H39" s="55" t="s">
        <v>3446</v>
      </c>
      <c r="I39" s="50" t="s">
        <v>38</v>
      </c>
      <c r="J39" s="71"/>
      <c r="K39" s="58"/>
      <c r="L39" s="72"/>
      <c r="M39" s="80"/>
      <c r="N39" s="61">
        <v>147.0</v>
      </c>
      <c r="O39" s="62"/>
      <c r="P39" s="130"/>
      <c r="Q39" s="131"/>
      <c r="R39" s="128"/>
      <c r="S39" s="53">
        <v>50.0</v>
      </c>
      <c r="T39" s="8"/>
      <c r="U39" s="8"/>
      <c r="V39" s="8"/>
      <c r="W39" s="8"/>
      <c r="X39" s="8"/>
      <c r="Y39" s="8"/>
      <c r="Z39" s="8"/>
      <c r="AA39" s="8"/>
    </row>
    <row r="40">
      <c r="A40" s="50" t="s">
        <v>41</v>
      </c>
      <c r="B40" s="50" t="s">
        <v>3244</v>
      </c>
      <c r="C40" s="51"/>
      <c r="D40" s="69"/>
      <c r="E40" s="53" t="s">
        <v>130</v>
      </c>
      <c r="F40" s="70"/>
      <c r="G40" s="264" t="s">
        <v>3447</v>
      </c>
      <c r="H40" s="55" t="s">
        <v>3448</v>
      </c>
      <c r="I40" s="50" t="s">
        <v>38</v>
      </c>
      <c r="J40" s="71"/>
      <c r="K40" s="58"/>
      <c r="L40" s="72">
        <v>127.0</v>
      </c>
      <c r="M40" s="90"/>
      <c r="N40" s="61"/>
      <c r="O40" s="143"/>
      <c r="P40" s="130"/>
      <c r="Q40" s="131"/>
      <c r="R40" s="129"/>
      <c r="S40" s="53">
        <v>50.0</v>
      </c>
      <c r="T40" s="8"/>
      <c r="U40" s="8"/>
      <c r="V40" s="8"/>
      <c r="W40" s="8"/>
      <c r="X40" s="8"/>
      <c r="Y40" s="8"/>
      <c r="Z40" s="8"/>
      <c r="AA40" s="8"/>
    </row>
    <row r="41">
      <c r="A41" s="50" t="s">
        <v>47</v>
      </c>
      <c r="B41" s="50" t="s">
        <v>3244</v>
      </c>
      <c r="C41" s="51"/>
      <c r="D41" s="69"/>
      <c r="E41" s="53" t="s">
        <v>130</v>
      </c>
      <c r="F41" s="70" t="s">
        <v>3449</v>
      </c>
      <c r="G41" s="264" t="s">
        <v>3450</v>
      </c>
      <c r="H41" s="53" t="s">
        <v>3451</v>
      </c>
      <c r="I41" s="50" t="s">
        <v>38</v>
      </c>
      <c r="J41" s="127"/>
      <c r="K41" s="58">
        <v>147.0</v>
      </c>
      <c r="L41" s="72"/>
      <c r="M41" s="90"/>
      <c r="N41" s="61"/>
      <c r="O41" s="62"/>
      <c r="P41" s="130"/>
      <c r="Q41" s="131"/>
      <c r="R41" s="128"/>
      <c r="S41" s="53">
        <v>50.0</v>
      </c>
      <c r="T41" s="8"/>
      <c r="U41" s="8"/>
      <c r="V41" s="8"/>
      <c r="W41" s="8"/>
      <c r="X41" s="8"/>
      <c r="Y41" s="8"/>
      <c r="Z41" s="8"/>
      <c r="AA41" s="8"/>
    </row>
    <row r="42">
      <c r="A42" s="50" t="s">
        <v>47</v>
      </c>
      <c r="B42" s="50" t="s">
        <v>3265</v>
      </c>
      <c r="C42" s="51"/>
      <c r="D42" s="87"/>
      <c r="E42" s="88"/>
      <c r="F42" s="70" t="s">
        <v>3452</v>
      </c>
      <c r="G42" s="298" t="s">
        <v>3453</v>
      </c>
      <c r="H42" s="55" t="s">
        <v>3454</v>
      </c>
      <c r="I42" s="50" t="s">
        <v>61</v>
      </c>
      <c r="J42" s="71"/>
      <c r="K42" s="58">
        <v>1500.0</v>
      </c>
      <c r="L42" s="59"/>
      <c r="M42" s="144"/>
      <c r="N42" s="122"/>
      <c r="O42" s="62"/>
      <c r="P42" s="130"/>
      <c r="Q42" s="131"/>
      <c r="R42" s="129"/>
      <c r="S42" s="269">
        <v>1500.0</v>
      </c>
      <c r="T42" s="8"/>
      <c r="U42" s="8"/>
      <c r="V42" s="8"/>
      <c r="W42" s="8"/>
      <c r="X42" s="8"/>
      <c r="Y42" s="8"/>
      <c r="Z42" s="8"/>
      <c r="AA42" s="8"/>
    </row>
    <row r="43">
      <c r="A43" s="50" t="s">
        <v>41</v>
      </c>
      <c r="B43" s="50" t="s">
        <v>3244</v>
      </c>
      <c r="C43" s="51"/>
      <c r="D43" s="52"/>
      <c r="E43" s="53" t="s">
        <v>82</v>
      </c>
      <c r="F43" s="70" t="s">
        <v>614</v>
      </c>
      <c r="G43" s="264" t="s">
        <v>3455</v>
      </c>
      <c r="H43" s="55" t="s">
        <v>3456</v>
      </c>
      <c r="I43" s="50" t="s">
        <v>38</v>
      </c>
      <c r="J43" s="71"/>
      <c r="K43" s="89"/>
      <c r="L43" s="72"/>
      <c r="M43" s="326"/>
      <c r="N43" s="61">
        <v>750.0</v>
      </c>
      <c r="O43" s="62"/>
      <c r="P43" s="130"/>
      <c r="Q43" s="131"/>
      <c r="R43" s="129"/>
      <c r="S43" s="53">
        <v>375.0</v>
      </c>
      <c r="T43" s="8"/>
      <c r="U43" s="8"/>
      <c r="V43" s="8"/>
      <c r="W43" s="8"/>
      <c r="X43" s="8"/>
      <c r="Y43" s="8"/>
      <c r="Z43" s="8"/>
      <c r="AA43" s="8"/>
    </row>
    <row r="44">
      <c r="A44" s="50" t="s">
        <v>47</v>
      </c>
      <c r="B44" s="50" t="s">
        <v>3244</v>
      </c>
      <c r="C44" s="78"/>
      <c r="D44" s="146"/>
      <c r="E44" s="53" t="s">
        <v>75</v>
      </c>
      <c r="F44" s="70" t="s">
        <v>3457</v>
      </c>
      <c r="G44" s="273" t="s">
        <v>3458</v>
      </c>
      <c r="H44" s="142" t="s">
        <v>3459</v>
      </c>
      <c r="I44" s="50" t="s">
        <v>97</v>
      </c>
      <c r="J44" s="57">
        <v>294.0</v>
      </c>
      <c r="K44" s="58"/>
      <c r="L44" s="72"/>
      <c r="M44" s="144"/>
      <c r="N44" s="61"/>
      <c r="O44" s="62"/>
      <c r="P44" s="130"/>
      <c r="Q44" s="138"/>
      <c r="R44" s="129"/>
      <c r="S44" s="53">
        <v>50.0</v>
      </c>
      <c r="T44" s="8"/>
      <c r="U44" s="8"/>
      <c r="V44" s="8"/>
      <c r="W44" s="8"/>
      <c r="X44" s="8"/>
      <c r="Y44" s="8"/>
      <c r="Z44" s="8"/>
      <c r="AA44" s="8"/>
    </row>
    <row r="45">
      <c r="A45" s="50" t="s">
        <v>41</v>
      </c>
      <c r="B45" s="50" t="s">
        <v>3244</v>
      </c>
      <c r="C45" s="83" t="s">
        <v>3460</v>
      </c>
      <c r="D45" s="83" t="s">
        <v>3461</v>
      </c>
      <c r="E45" s="53" t="s">
        <v>54</v>
      </c>
      <c r="F45" s="111"/>
      <c r="G45" s="264" t="s">
        <v>3462</v>
      </c>
      <c r="H45" s="55" t="s">
        <v>3463</v>
      </c>
      <c r="I45" s="50" t="s">
        <v>38</v>
      </c>
      <c r="J45" s="71"/>
      <c r="K45" s="58"/>
      <c r="L45" s="72"/>
      <c r="M45" s="144">
        <v>294.0</v>
      </c>
      <c r="N45" s="61"/>
      <c r="O45" s="62"/>
      <c r="P45" s="130"/>
      <c r="Q45" s="138"/>
      <c r="R45" s="99"/>
      <c r="S45" s="53">
        <v>100.0</v>
      </c>
      <c r="T45" s="8"/>
      <c r="U45" s="8"/>
      <c r="V45" s="8"/>
      <c r="W45" s="8"/>
      <c r="X45" s="8"/>
      <c r="Y45" s="8"/>
      <c r="Z45" s="8"/>
      <c r="AA45" s="8"/>
    </row>
    <row r="46">
      <c r="A46" s="50" t="s">
        <v>47</v>
      </c>
      <c r="B46" s="50" t="s">
        <v>3244</v>
      </c>
      <c r="C46" s="132"/>
      <c r="D46" s="83"/>
      <c r="E46" s="53" t="s">
        <v>130</v>
      </c>
      <c r="F46" s="111" t="s">
        <v>3464</v>
      </c>
      <c r="G46" s="264" t="s">
        <v>3465</v>
      </c>
      <c r="H46" s="55" t="s">
        <v>3466</v>
      </c>
      <c r="I46" s="50" t="s">
        <v>38</v>
      </c>
      <c r="J46" s="57">
        <v>127.0</v>
      </c>
      <c r="K46" s="58"/>
      <c r="L46" s="72"/>
      <c r="M46" s="150"/>
      <c r="N46" s="125"/>
      <c r="O46" s="62"/>
      <c r="P46" s="141"/>
      <c r="Q46" s="131"/>
      <c r="R46" s="99"/>
      <c r="S46" s="53">
        <v>50.0</v>
      </c>
      <c r="T46" s="8"/>
      <c r="U46" s="8"/>
      <c r="V46" s="8"/>
      <c r="W46" s="8"/>
      <c r="X46" s="8"/>
      <c r="Y46" s="8"/>
      <c r="Z46" s="8"/>
      <c r="AA46" s="8"/>
    </row>
    <row r="47">
      <c r="A47" s="50" t="s">
        <v>41</v>
      </c>
      <c r="B47" s="50" t="s">
        <v>3244</v>
      </c>
      <c r="C47" s="51"/>
      <c r="D47" s="151"/>
      <c r="E47" s="53" t="s">
        <v>82</v>
      </c>
      <c r="F47" s="70"/>
      <c r="G47" s="264" t="s">
        <v>3467</v>
      </c>
      <c r="H47" s="55" t="s">
        <v>3456</v>
      </c>
      <c r="I47" s="50" t="s">
        <v>38</v>
      </c>
      <c r="J47" s="71"/>
      <c r="K47" s="89"/>
      <c r="L47" s="72"/>
      <c r="M47" s="150"/>
      <c r="N47" s="61" t="s">
        <v>3468</v>
      </c>
      <c r="O47" s="62"/>
      <c r="P47" s="130"/>
      <c r="Q47" s="131"/>
      <c r="R47" s="93"/>
      <c r="S47" s="53" t="s">
        <v>42</v>
      </c>
      <c r="T47" s="8"/>
      <c r="U47" s="8"/>
      <c r="V47" s="8"/>
      <c r="W47" s="8"/>
      <c r="X47" s="8"/>
      <c r="Y47" s="8"/>
      <c r="Z47" s="8"/>
      <c r="AA47" s="8"/>
    </row>
    <row r="48">
      <c r="A48" s="50" t="s">
        <v>47</v>
      </c>
      <c r="B48" s="50" t="s">
        <v>3244</v>
      </c>
      <c r="C48" s="51"/>
      <c r="D48" s="69" t="s">
        <v>3469</v>
      </c>
      <c r="E48" s="53" t="s">
        <v>71</v>
      </c>
      <c r="F48" s="70" t="s">
        <v>3470</v>
      </c>
      <c r="G48" s="279" t="s">
        <v>3471</v>
      </c>
      <c r="H48" s="55" t="s">
        <v>3472</v>
      </c>
      <c r="I48" s="50" t="s">
        <v>38</v>
      </c>
      <c r="J48" s="71"/>
      <c r="K48" s="58"/>
      <c r="L48" s="135"/>
      <c r="M48" s="150"/>
      <c r="N48" s="61"/>
      <c r="O48" s="62">
        <v>1850.0</v>
      </c>
      <c r="P48" s="153"/>
      <c r="Q48" s="154"/>
      <c r="R48" s="99"/>
      <c r="S48" s="53">
        <v>1000.0</v>
      </c>
      <c r="T48" s="8"/>
      <c r="U48" s="8"/>
      <c r="V48" s="8"/>
      <c r="W48" s="8"/>
      <c r="X48" s="8"/>
      <c r="Y48" s="8"/>
      <c r="Z48" s="8"/>
      <c r="AA48" s="8"/>
    </row>
    <row r="49">
      <c r="A49" s="50" t="s">
        <v>47</v>
      </c>
      <c r="B49" s="50" t="s">
        <v>3244</v>
      </c>
      <c r="C49" s="78"/>
      <c r="D49" s="52"/>
      <c r="E49" s="53" t="s">
        <v>2042</v>
      </c>
      <c r="F49" s="108" t="s">
        <v>3473</v>
      </c>
      <c r="G49" s="264" t="s">
        <v>3474</v>
      </c>
      <c r="H49" s="54" t="s">
        <v>3475</v>
      </c>
      <c r="I49" s="50" t="s">
        <v>61</v>
      </c>
      <c r="J49" s="71"/>
      <c r="K49" s="58"/>
      <c r="L49" s="155"/>
      <c r="M49" s="150"/>
      <c r="N49" s="61"/>
      <c r="O49" s="62">
        <v>250.0</v>
      </c>
      <c r="P49" s="153"/>
      <c r="Q49" s="156"/>
      <c r="R49" s="128"/>
      <c r="S49" s="53">
        <v>125.0</v>
      </c>
      <c r="T49" s="8"/>
      <c r="U49" s="8"/>
      <c r="V49" s="8"/>
      <c r="W49" s="8"/>
      <c r="X49" s="8"/>
      <c r="Y49" s="8"/>
      <c r="Z49" s="8"/>
      <c r="AA49" s="8"/>
    </row>
    <row r="50">
      <c r="A50" s="50" t="s">
        <v>47</v>
      </c>
      <c r="B50" s="50" t="s">
        <v>3244</v>
      </c>
      <c r="C50" s="51"/>
      <c r="D50" s="52"/>
      <c r="E50" s="53" t="s">
        <v>75</v>
      </c>
      <c r="F50" s="70" t="s">
        <v>3476</v>
      </c>
      <c r="G50" s="264" t="s">
        <v>3477</v>
      </c>
      <c r="H50" s="54" t="s">
        <v>3478</v>
      </c>
      <c r="I50" s="50" t="s">
        <v>38</v>
      </c>
      <c r="J50" s="71"/>
      <c r="K50" s="58">
        <v>197.0</v>
      </c>
      <c r="L50" s="155"/>
      <c r="M50" s="150"/>
      <c r="N50" s="61"/>
      <c r="O50" s="84"/>
      <c r="P50" s="153"/>
      <c r="Q50" s="156"/>
      <c r="R50" s="129"/>
      <c r="S50" s="53">
        <v>98.5</v>
      </c>
      <c r="T50" s="8"/>
      <c r="U50" s="8"/>
      <c r="V50" s="8"/>
      <c r="W50" s="8"/>
      <c r="X50" s="8"/>
      <c r="Y50" s="8"/>
      <c r="Z50" s="8"/>
      <c r="AA50" s="8"/>
    </row>
    <row r="51">
      <c r="A51" s="50" t="s">
        <v>47</v>
      </c>
      <c r="B51" s="50" t="s">
        <v>3244</v>
      </c>
      <c r="C51" s="51"/>
      <c r="D51" s="137"/>
      <c r="E51" s="53" t="s">
        <v>82</v>
      </c>
      <c r="F51" s="54"/>
      <c r="G51" s="264" t="s">
        <v>3479</v>
      </c>
      <c r="H51" s="101" t="s">
        <v>3480</v>
      </c>
      <c r="I51" s="50" t="s">
        <v>38</v>
      </c>
      <c r="J51" s="57"/>
      <c r="K51" s="58">
        <v>250.0</v>
      </c>
      <c r="L51" s="155"/>
      <c r="M51" s="150"/>
      <c r="N51" s="61"/>
      <c r="O51" s="74"/>
      <c r="P51" s="157"/>
      <c r="Q51" s="156"/>
      <c r="R51" s="129"/>
      <c r="S51" s="53">
        <v>150.0</v>
      </c>
      <c r="T51" s="8"/>
      <c r="U51" s="8"/>
      <c r="V51" s="8"/>
      <c r="W51" s="8"/>
      <c r="X51" s="8"/>
      <c r="Y51" s="8"/>
      <c r="Z51" s="8"/>
      <c r="AA51" s="8"/>
    </row>
    <row r="52">
      <c r="A52" s="50" t="s">
        <v>47</v>
      </c>
      <c r="B52" s="50" t="s">
        <v>3244</v>
      </c>
      <c r="C52" s="51"/>
      <c r="D52" s="158"/>
      <c r="E52" s="53" t="s">
        <v>75</v>
      </c>
      <c r="F52" s="70"/>
      <c r="G52" s="264" t="s">
        <v>3481</v>
      </c>
      <c r="H52" s="55" t="s">
        <v>3482</v>
      </c>
      <c r="I52" s="50" t="s">
        <v>97</v>
      </c>
      <c r="J52" s="57">
        <v>127.0</v>
      </c>
      <c r="K52" s="58"/>
      <c r="L52" s="159"/>
      <c r="M52" s="150"/>
      <c r="N52" s="160"/>
      <c r="O52" s="74"/>
      <c r="P52" s="153"/>
      <c r="Q52" s="156"/>
      <c r="R52" s="129"/>
      <c r="S52" s="53">
        <v>50.0</v>
      </c>
      <c r="T52" s="8"/>
      <c r="U52" s="8"/>
      <c r="V52" s="8"/>
      <c r="W52" s="8"/>
      <c r="X52" s="8"/>
      <c r="Y52" s="8"/>
      <c r="Z52" s="8"/>
      <c r="AA52" s="8"/>
    </row>
    <row r="53">
      <c r="A53" s="50"/>
      <c r="B53" s="50"/>
      <c r="C53" s="51"/>
      <c r="D53" s="78"/>
      <c r="E53" s="53" t="s">
        <v>67</v>
      </c>
      <c r="F53" s="54" t="s">
        <v>71</v>
      </c>
      <c r="G53" s="264" t="s">
        <v>3483</v>
      </c>
      <c r="H53" s="55" t="s">
        <v>3319</v>
      </c>
      <c r="I53" s="50" t="s">
        <v>61</v>
      </c>
      <c r="J53" s="71"/>
      <c r="K53" s="58" t="s">
        <v>133</v>
      </c>
      <c r="L53" s="155"/>
      <c r="M53" s="161"/>
      <c r="N53" s="160"/>
      <c r="O53" s="62"/>
      <c r="P53" s="153"/>
      <c r="Q53" s="156"/>
      <c r="R53" s="128"/>
      <c r="S53" s="53" t="s">
        <v>42</v>
      </c>
      <c r="T53" s="8"/>
      <c r="U53" s="8"/>
      <c r="V53" s="8"/>
      <c r="W53" s="8"/>
      <c r="X53" s="8"/>
      <c r="Y53" s="8"/>
      <c r="Z53" s="8"/>
      <c r="AA53" s="8"/>
    </row>
    <row r="54">
      <c r="A54" s="50" t="s">
        <v>41</v>
      </c>
      <c r="B54" s="50" t="s">
        <v>3244</v>
      </c>
      <c r="C54" s="51"/>
      <c r="D54" s="51"/>
      <c r="E54" s="53" t="s">
        <v>2817</v>
      </c>
      <c r="F54" s="54" t="s">
        <v>3484</v>
      </c>
      <c r="G54" s="270" t="s">
        <v>3485</v>
      </c>
      <c r="H54" s="55" t="s">
        <v>3486</v>
      </c>
      <c r="I54" s="50" t="s">
        <v>97</v>
      </c>
      <c r="J54" s="148"/>
      <c r="K54" s="58"/>
      <c r="L54" s="155">
        <v>750.0</v>
      </c>
      <c r="M54" s="150"/>
      <c r="N54" s="160"/>
      <c r="O54" s="62"/>
      <c r="P54" s="153"/>
      <c r="Q54" s="154"/>
      <c r="R54" s="129"/>
      <c r="S54" s="53">
        <v>350.0</v>
      </c>
      <c r="T54" s="8"/>
      <c r="U54" s="8"/>
      <c r="V54" s="8"/>
      <c r="W54" s="8"/>
      <c r="X54" s="8"/>
      <c r="Y54" s="8"/>
      <c r="Z54" s="8"/>
      <c r="AA54" s="8"/>
    </row>
    <row r="55">
      <c r="A55" s="50" t="s">
        <v>47</v>
      </c>
      <c r="B55" s="50" t="s">
        <v>3244</v>
      </c>
      <c r="C55" s="51"/>
      <c r="D55" s="51"/>
      <c r="E55" s="162" t="s">
        <v>54</v>
      </c>
      <c r="F55" s="163"/>
      <c r="G55" s="264" t="s">
        <v>3487</v>
      </c>
      <c r="H55" s="55" t="s">
        <v>3488</v>
      </c>
      <c r="I55" s="50" t="s">
        <v>38</v>
      </c>
      <c r="J55" s="71">
        <v>244.0</v>
      </c>
      <c r="K55" s="327"/>
      <c r="L55" s="155"/>
      <c r="M55" s="161"/>
      <c r="N55" s="160"/>
      <c r="O55" s="62"/>
      <c r="P55" s="157"/>
      <c r="Q55" s="156"/>
      <c r="R55" s="129"/>
      <c r="S55" s="66">
        <v>50.0</v>
      </c>
      <c r="T55" s="8"/>
      <c r="U55" s="8"/>
      <c r="V55" s="8"/>
      <c r="W55" s="8"/>
      <c r="X55" s="8"/>
      <c r="Y55" s="8"/>
      <c r="Z55" s="8"/>
      <c r="AA55" s="8"/>
    </row>
    <row r="56">
      <c r="A56" s="50" t="s">
        <v>47</v>
      </c>
      <c r="B56" s="50" t="s">
        <v>3244</v>
      </c>
      <c r="C56" s="51"/>
      <c r="D56" s="51"/>
      <c r="E56" s="162" t="s">
        <v>54</v>
      </c>
      <c r="F56" s="54" t="s">
        <v>2724</v>
      </c>
      <c r="G56" s="287" t="s">
        <v>3489</v>
      </c>
      <c r="H56" s="55" t="s">
        <v>3490</v>
      </c>
      <c r="I56" s="50" t="s">
        <v>38</v>
      </c>
      <c r="J56" s="71"/>
      <c r="K56" s="58"/>
      <c r="L56" s="155"/>
      <c r="M56" s="166"/>
      <c r="N56" s="160"/>
      <c r="O56" s="62">
        <v>147.0</v>
      </c>
      <c r="P56" s="157"/>
      <c r="Q56" s="156"/>
      <c r="R56" s="129"/>
      <c r="S56" s="53">
        <v>50.0</v>
      </c>
      <c r="T56" s="8"/>
      <c r="U56" s="8"/>
      <c r="V56" s="8"/>
      <c r="W56" s="8"/>
      <c r="X56" s="8"/>
      <c r="Y56" s="8"/>
      <c r="Z56" s="8"/>
      <c r="AA56" s="8"/>
    </row>
    <row r="57">
      <c r="A57" s="50" t="s">
        <v>47</v>
      </c>
      <c r="B57" s="50" t="s">
        <v>3244</v>
      </c>
      <c r="C57" s="51"/>
      <c r="D57" s="132" t="s">
        <v>3491</v>
      </c>
      <c r="E57" s="162" t="s">
        <v>75</v>
      </c>
      <c r="F57" s="54" t="s">
        <v>3492</v>
      </c>
      <c r="G57" s="264" t="s">
        <v>3493</v>
      </c>
      <c r="H57" s="55" t="s">
        <v>3494</v>
      </c>
      <c r="I57" s="50" t="s">
        <v>97</v>
      </c>
      <c r="J57" s="167">
        <v>700.0</v>
      </c>
      <c r="K57" s="58"/>
      <c r="L57" s="155"/>
      <c r="M57" s="150"/>
      <c r="N57" s="160"/>
      <c r="O57" s="143"/>
      <c r="P57" s="157"/>
      <c r="Q57" s="156"/>
      <c r="R57" s="129"/>
      <c r="S57" s="53">
        <v>350.0</v>
      </c>
      <c r="T57" s="8"/>
      <c r="U57" s="8"/>
      <c r="V57" s="8"/>
      <c r="W57" s="8"/>
      <c r="X57" s="8"/>
      <c r="Y57" s="8"/>
      <c r="Z57" s="8"/>
      <c r="AA57" s="8"/>
    </row>
    <row r="58">
      <c r="A58" s="50" t="s">
        <v>41</v>
      </c>
      <c r="B58" s="50" t="s">
        <v>3244</v>
      </c>
      <c r="C58" s="51"/>
      <c r="D58" s="51"/>
      <c r="E58" s="162" t="s">
        <v>130</v>
      </c>
      <c r="F58" s="54" t="s">
        <v>3495</v>
      </c>
      <c r="G58" s="264" t="s">
        <v>3496</v>
      </c>
      <c r="H58" s="55" t="s">
        <v>3497</v>
      </c>
      <c r="I58" s="50" t="s">
        <v>38</v>
      </c>
      <c r="J58" s="167"/>
      <c r="K58" s="58"/>
      <c r="L58" s="155"/>
      <c r="M58" s="161"/>
      <c r="N58" s="160">
        <v>441.0</v>
      </c>
      <c r="O58" s="143"/>
      <c r="P58" s="157"/>
      <c r="Q58" s="156"/>
      <c r="R58" s="129"/>
      <c r="S58" s="53">
        <v>100.0</v>
      </c>
      <c r="T58" s="8"/>
      <c r="U58" s="8"/>
      <c r="V58" s="8"/>
      <c r="W58" s="8"/>
      <c r="X58" s="8"/>
      <c r="Y58" s="8"/>
      <c r="Z58" s="8"/>
      <c r="AA58" s="8"/>
    </row>
    <row r="59">
      <c r="A59" s="50"/>
      <c r="B59" s="50"/>
      <c r="C59" s="51"/>
      <c r="D59" s="51"/>
      <c r="E59" s="162" t="s">
        <v>67</v>
      </c>
      <c r="F59" s="70" t="s">
        <v>3452</v>
      </c>
      <c r="G59" s="264" t="s">
        <v>3498</v>
      </c>
      <c r="H59" s="55" t="s">
        <v>3454</v>
      </c>
      <c r="I59" s="50" t="s">
        <v>61</v>
      </c>
      <c r="J59" s="167"/>
      <c r="K59" s="58" t="s">
        <v>133</v>
      </c>
      <c r="L59" s="170"/>
      <c r="M59" s="161"/>
      <c r="N59" s="160"/>
      <c r="O59" s="62"/>
      <c r="P59" s="153"/>
      <c r="Q59" s="156"/>
      <c r="R59" s="129"/>
      <c r="S59" s="53" t="s">
        <v>42</v>
      </c>
      <c r="T59" s="8"/>
      <c r="U59" s="8"/>
      <c r="V59" s="8"/>
      <c r="W59" s="8"/>
      <c r="X59" s="8"/>
      <c r="Y59" s="8"/>
      <c r="Z59" s="8"/>
      <c r="AA59" s="8"/>
    </row>
    <row r="60">
      <c r="A60" s="50"/>
      <c r="B60" s="50"/>
      <c r="C60" s="51"/>
      <c r="D60" s="132"/>
      <c r="E60" s="23"/>
      <c r="F60" s="54"/>
      <c r="G60" s="54"/>
      <c r="H60" s="55"/>
      <c r="I60" s="56"/>
      <c r="J60" s="167"/>
      <c r="K60" s="58"/>
      <c r="L60" s="155"/>
      <c r="M60" s="166"/>
      <c r="N60" s="160"/>
      <c r="O60" s="74"/>
      <c r="P60" s="153"/>
      <c r="Q60" s="156"/>
      <c r="R60" s="129"/>
      <c r="S60" s="53"/>
      <c r="T60" s="8"/>
      <c r="U60" s="8"/>
      <c r="V60" s="8"/>
      <c r="W60" s="8"/>
      <c r="X60" s="8"/>
      <c r="Y60" s="8"/>
      <c r="Z60" s="8"/>
      <c r="AA60" s="8"/>
    </row>
    <row r="61">
      <c r="A61" s="50"/>
      <c r="B61" s="50"/>
      <c r="C61" s="78"/>
      <c r="D61" s="51"/>
      <c r="E61" s="23"/>
      <c r="F61" s="54"/>
      <c r="G61" s="54"/>
      <c r="H61" s="55"/>
      <c r="I61" s="56"/>
      <c r="J61" s="167"/>
      <c r="K61" s="58"/>
      <c r="L61" s="155"/>
      <c r="M61" s="161"/>
      <c r="N61" s="160"/>
      <c r="O61" s="74"/>
      <c r="P61" s="153"/>
      <c r="Q61" s="156"/>
      <c r="R61" s="129"/>
      <c r="S61" s="53"/>
      <c r="T61" s="8"/>
      <c r="U61" s="8"/>
      <c r="V61" s="8"/>
      <c r="W61" s="8"/>
      <c r="X61" s="8"/>
      <c r="Y61" s="8"/>
      <c r="Z61" s="8"/>
      <c r="AA61" s="8"/>
    </row>
    <row r="62">
      <c r="A62" s="50"/>
      <c r="B62" s="50"/>
      <c r="C62" s="51"/>
      <c r="D62" s="51"/>
      <c r="E62" s="23"/>
      <c r="F62" s="54"/>
      <c r="G62" s="54"/>
      <c r="H62" s="55"/>
      <c r="I62" s="56"/>
      <c r="J62" s="167"/>
      <c r="K62" s="89"/>
      <c r="L62" s="155"/>
      <c r="M62" s="171"/>
      <c r="N62" s="169"/>
      <c r="O62" s="74"/>
      <c r="P62" s="153"/>
      <c r="Q62" s="156"/>
      <c r="R62" s="128"/>
      <c r="S62" s="53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0"/>
      <c r="C63" s="51"/>
      <c r="D63" s="51"/>
      <c r="E63" s="23"/>
      <c r="F63" s="54"/>
      <c r="G63" s="54"/>
      <c r="H63" s="55"/>
      <c r="I63" s="56"/>
      <c r="J63" s="167"/>
      <c r="K63" s="58"/>
      <c r="L63" s="155"/>
      <c r="M63" s="171"/>
      <c r="N63" s="160"/>
      <c r="O63" s="74"/>
      <c r="P63" s="153"/>
      <c r="Q63" s="156"/>
      <c r="R63" s="129"/>
      <c r="S63" s="53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0"/>
      <c r="C64" s="51"/>
      <c r="D64" s="51"/>
      <c r="E64" s="23"/>
      <c r="F64" s="54"/>
      <c r="G64" s="54"/>
      <c r="H64" s="55"/>
      <c r="I64" s="56"/>
      <c r="J64" s="167"/>
      <c r="K64" s="58"/>
      <c r="L64" s="159"/>
      <c r="M64" s="171"/>
      <c r="N64" s="169"/>
      <c r="O64" s="62"/>
      <c r="P64" s="153"/>
      <c r="Q64" s="156"/>
      <c r="R64" s="129"/>
      <c r="S64" s="53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0"/>
      <c r="C65" s="51"/>
      <c r="D65" s="51"/>
      <c r="E65" s="23"/>
      <c r="F65" s="54"/>
      <c r="G65" s="54"/>
      <c r="H65" s="55"/>
      <c r="I65" s="56"/>
      <c r="J65" s="167"/>
      <c r="K65" s="89"/>
      <c r="L65" s="159"/>
      <c r="M65" s="171"/>
      <c r="N65" s="169"/>
      <c r="O65" s="74"/>
      <c r="P65" s="153"/>
      <c r="Q65" s="156"/>
      <c r="R65" s="129"/>
      <c r="S65" s="172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0"/>
      <c r="C66" s="51"/>
      <c r="D66" s="51"/>
      <c r="E66" s="23"/>
      <c r="F66" s="54"/>
      <c r="G66" s="54"/>
      <c r="H66" s="55"/>
      <c r="I66" s="56"/>
      <c r="J66" s="168"/>
      <c r="K66" s="89"/>
      <c r="L66" s="155"/>
      <c r="M66" s="161"/>
      <c r="N66" s="169"/>
      <c r="O66" s="62"/>
      <c r="P66" s="153"/>
      <c r="Q66" s="156"/>
      <c r="R66" s="129"/>
      <c r="S66" s="53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0"/>
      <c r="C67" s="51"/>
      <c r="D67" s="51"/>
      <c r="E67" s="23"/>
      <c r="F67" s="54"/>
      <c r="G67" s="54"/>
      <c r="H67" s="55"/>
      <c r="I67" s="56"/>
      <c r="J67" s="168"/>
      <c r="K67" s="89"/>
      <c r="L67" s="159"/>
      <c r="M67" s="166"/>
      <c r="N67" s="160"/>
      <c r="O67" s="74"/>
      <c r="P67" s="153"/>
      <c r="Q67" s="156"/>
      <c r="R67" s="129"/>
      <c r="S67" s="53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0"/>
      <c r="C68" s="51"/>
      <c r="D68" s="51"/>
      <c r="E68" s="23"/>
      <c r="F68" s="54"/>
      <c r="G68" s="54"/>
      <c r="H68" s="55"/>
      <c r="I68" s="56"/>
      <c r="J68" s="167"/>
      <c r="K68" s="89"/>
      <c r="L68" s="159"/>
      <c r="M68" s="150"/>
      <c r="N68" s="173"/>
      <c r="O68" s="74"/>
      <c r="P68" s="153"/>
      <c r="Q68" s="156"/>
      <c r="R68" s="129"/>
      <c r="S68" s="53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0"/>
      <c r="C69" s="51"/>
      <c r="D69" s="51"/>
      <c r="E69" s="174"/>
      <c r="F69" s="54"/>
      <c r="G69" s="54"/>
      <c r="H69" s="55"/>
      <c r="I69" s="56"/>
      <c r="J69" s="175"/>
      <c r="K69" s="89"/>
      <c r="L69" s="155"/>
      <c r="M69" s="161"/>
      <c r="N69" s="169"/>
      <c r="O69" s="62"/>
      <c r="P69" s="153"/>
      <c r="Q69" s="156"/>
      <c r="R69" s="129"/>
      <c r="S69" s="53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0"/>
      <c r="C70" s="51"/>
      <c r="D70" s="51"/>
      <c r="E70" s="174"/>
      <c r="F70" s="176"/>
      <c r="G70" s="54"/>
      <c r="H70" s="55"/>
      <c r="I70" s="56"/>
      <c r="J70" s="177"/>
      <c r="K70" s="89"/>
      <c r="L70" s="159"/>
      <c r="M70" s="161"/>
      <c r="N70" s="169"/>
      <c r="O70" s="74"/>
      <c r="P70" s="153"/>
      <c r="Q70" s="156"/>
      <c r="R70" s="129"/>
      <c r="S70" s="53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0"/>
      <c r="C71" s="51"/>
      <c r="D71" s="51"/>
      <c r="E71" s="174"/>
      <c r="F71" s="54"/>
      <c r="G71" s="54"/>
      <c r="H71" s="55"/>
      <c r="I71" s="56"/>
      <c r="J71" s="167"/>
      <c r="K71" s="89"/>
      <c r="L71" s="178"/>
      <c r="M71" s="161"/>
      <c r="N71" s="169"/>
      <c r="O71" s="74"/>
      <c r="P71" s="153"/>
      <c r="Q71" s="156"/>
      <c r="R71" s="129"/>
      <c r="S71" s="66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0"/>
      <c r="C72" s="51"/>
      <c r="D72" s="51"/>
      <c r="E72" s="174"/>
      <c r="F72" s="54"/>
      <c r="G72" s="54"/>
      <c r="H72" s="55"/>
      <c r="I72" s="56"/>
      <c r="J72" s="175"/>
      <c r="K72" s="58"/>
      <c r="L72" s="159"/>
      <c r="M72" s="161"/>
      <c r="N72" s="169"/>
      <c r="O72" s="74"/>
      <c r="P72" s="153"/>
      <c r="Q72" s="156"/>
      <c r="R72" s="129"/>
      <c r="S72" s="53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0"/>
      <c r="C73" s="179"/>
      <c r="D73" s="180"/>
      <c r="E73" s="174"/>
      <c r="F73" s="54"/>
      <c r="G73" s="54"/>
      <c r="H73" s="55"/>
      <c r="I73" s="56"/>
      <c r="J73" s="181"/>
      <c r="K73" s="58"/>
      <c r="L73" s="182"/>
      <c r="M73" s="183"/>
      <c r="N73" s="184"/>
      <c r="O73" s="74"/>
      <c r="P73" s="185"/>
      <c r="Q73" s="186"/>
      <c r="R73" s="129"/>
      <c r="S73" s="53"/>
      <c r="T73" s="8"/>
      <c r="U73" s="8"/>
      <c r="V73" s="8"/>
      <c r="W73" s="8"/>
      <c r="X73" s="8"/>
      <c r="Y73" s="8"/>
      <c r="Z73" s="8"/>
      <c r="AA73" s="8"/>
    </row>
    <row r="74">
      <c r="A74" s="50"/>
      <c r="B74" s="50"/>
      <c r="C74" s="179"/>
      <c r="D74" s="51"/>
      <c r="E74" s="174"/>
      <c r="F74" s="54"/>
      <c r="G74" s="54"/>
      <c r="H74" s="55"/>
      <c r="I74" s="56"/>
      <c r="J74" s="187"/>
      <c r="K74" s="89"/>
      <c r="L74" s="182"/>
      <c r="M74" s="183"/>
      <c r="N74" s="188"/>
      <c r="O74" s="143"/>
      <c r="P74" s="185"/>
      <c r="Q74" s="186"/>
      <c r="R74" s="129"/>
      <c r="S74" s="172"/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179"/>
      <c r="D75" s="87"/>
      <c r="E75" s="174"/>
      <c r="F75" s="176"/>
      <c r="G75" s="54"/>
      <c r="H75" s="54"/>
      <c r="I75" s="56"/>
      <c r="J75" s="181"/>
      <c r="K75" s="89"/>
      <c r="L75" s="189"/>
      <c r="M75" s="183"/>
      <c r="N75" s="188"/>
      <c r="O75" s="74"/>
      <c r="P75" s="185"/>
      <c r="Q75" s="186"/>
      <c r="R75" s="129"/>
      <c r="S75" s="172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179"/>
      <c r="D76" s="51"/>
      <c r="E76" s="174"/>
      <c r="F76" s="54"/>
      <c r="G76" s="54"/>
      <c r="H76" s="54"/>
      <c r="I76" s="56"/>
      <c r="J76" s="181"/>
      <c r="K76" s="58"/>
      <c r="L76" s="182"/>
      <c r="M76" s="183"/>
      <c r="N76" s="188"/>
      <c r="O76" s="74"/>
      <c r="P76" s="185"/>
      <c r="Q76" s="186"/>
      <c r="R76" s="129"/>
      <c r="S76" s="172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179"/>
      <c r="D77" s="51"/>
      <c r="E77" s="174"/>
      <c r="F77" s="176"/>
      <c r="G77" s="54"/>
      <c r="H77" s="54"/>
      <c r="I77" s="56"/>
      <c r="J77" s="187"/>
      <c r="K77" s="89"/>
      <c r="L77" s="182"/>
      <c r="M77" s="183"/>
      <c r="N77" s="188"/>
      <c r="O77" s="74"/>
      <c r="P77" s="185"/>
      <c r="Q77" s="186"/>
      <c r="R77" s="129"/>
      <c r="S77" s="172"/>
      <c r="T77" s="8"/>
      <c r="U77" s="8"/>
      <c r="V77" s="8"/>
      <c r="W77" s="8"/>
      <c r="X77" s="8"/>
      <c r="Y77" s="8"/>
      <c r="Z77" s="8"/>
      <c r="AA77" s="8"/>
    </row>
    <row r="78">
      <c r="A78" s="50"/>
      <c r="B78" s="50"/>
      <c r="C78" s="179"/>
      <c r="D78" s="51"/>
      <c r="E78" s="23"/>
      <c r="F78" s="190"/>
      <c r="G78" s="54"/>
      <c r="H78" s="54"/>
      <c r="I78" s="56"/>
      <c r="J78" s="187"/>
      <c r="K78" s="89"/>
      <c r="L78" s="182"/>
      <c r="M78" s="183"/>
      <c r="N78" s="188"/>
      <c r="O78" s="74"/>
      <c r="P78" s="185"/>
      <c r="Q78" s="186"/>
      <c r="R78" s="129"/>
      <c r="S78" s="70"/>
      <c r="T78" s="8"/>
      <c r="U78" s="8"/>
      <c r="V78" s="8"/>
      <c r="W78" s="8"/>
      <c r="X78" s="8"/>
      <c r="Y78" s="8"/>
      <c r="Z78" s="8"/>
      <c r="AA78" s="8"/>
    </row>
    <row r="79">
      <c r="A79" s="50"/>
      <c r="B79" s="50"/>
      <c r="C79" s="179"/>
      <c r="D79" s="51"/>
      <c r="E79" s="23"/>
      <c r="F79" s="190"/>
      <c r="G79" s="54"/>
      <c r="H79" s="54"/>
      <c r="I79" s="56"/>
      <c r="J79" s="187"/>
      <c r="K79" s="89"/>
      <c r="L79" s="182"/>
      <c r="M79" s="183"/>
      <c r="N79" s="188"/>
      <c r="O79" s="74"/>
      <c r="P79" s="185"/>
      <c r="Q79" s="186"/>
      <c r="R79" s="129"/>
      <c r="S79" s="172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179"/>
      <c r="D80" s="51"/>
      <c r="E80" s="23"/>
      <c r="F80" s="191"/>
      <c r="G80" s="176"/>
      <c r="H80" s="176"/>
      <c r="I80" s="56"/>
      <c r="J80" s="181"/>
      <c r="K80" s="89"/>
      <c r="L80" s="182"/>
      <c r="M80" s="183"/>
      <c r="N80" s="188"/>
      <c r="O80" s="74"/>
      <c r="P80" s="185"/>
      <c r="Q80" s="186"/>
      <c r="R80" s="129"/>
      <c r="S80" s="192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179"/>
      <c r="D81" s="51"/>
      <c r="E81" s="23"/>
      <c r="F81" s="191"/>
      <c r="G81" s="176"/>
      <c r="H81" s="176"/>
      <c r="I81" s="56"/>
      <c r="J81" s="181"/>
      <c r="K81" s="89"/>
      <c r="L81" s="182"/>
      <c r="M81" s="183"/>
      <c r="N81" s="188"/>
      <c r="O81" s="74"/>
      <c r="P81" s="185"/>
      <c r="Q81" s="186"/>
      <c r="R81" s="129"/>
      <c r="S81" s="193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179"/>
      <c r="D82" s="51"/>
      <c r="E82" s="23"/>
      <c r="F82" s="191"/>
      <c r="G82" s="176"/>
      <c r="H82" s="176"/>
      <c r="I82" s="56"/>
      <c r="J82" s="181"/>
      <c r="K82" s="89"/>
      <c r="L82" s="182"/>
      <c r="M82" s="183"/>
      <c r="N82" s="188"/>
      <c r="O82" s="74"/>
      <c r="P82" s="185"/>
      <c r="Q82" s="186"/>
      <c r="R82" s="129"/>
      <c r="S82" s="193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179"/>
      <c r="D83" s="51"/>
      <c r="E83" s="23"/>
      <c r="F83" s="191"/>
      <c r="G83" s="176"/>
      <c r="H83" s="176"/>
      <c r="I83" s="56"/>
      <c r="J83" s="194"/>
      <c r="K83" s="195"/>
      <c r="L83" s="196"/>
      <c r="M83" s="197"/>
      <c r="N83" s="198"/>
      <c r="O83" s="199"/>
      <c r="P83" s="200"/>
      <c r="Q83" s="201"/>
      <c r="R83" s="202"/>
      <c r="S83" s="193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179"/>
      <c r="D84" s="51"/>
      <c r="E84" s="23"/>
      <c r="F84" s="191"/>
      <c r="G84" s="176"/>
      <c r="H84" s="176"/>
      <c r="I84" s="56"/>
      <c r="J84" s="194"/>
      <c r="K84" s="195"/>
      <c r="L84" s="196"/>
      <c r="M84" s="197"/>
      <c r="N84" s="198"/>
      <c r="O84" s="199"/>
      <c r="P84" s="200"/>
      <c r="Q84" s="201"/>
      <c r="R84" s="202"/>
      <c r="S84" s="193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179"/>
      <c r="D85" s="51"/>
      <c r="E85" s="23"/>
      <c r="F85" s="191"/>
      <c r="G85" s="176"/>
      <c r="H85" s="176"/>
      <c r="I85" s="56"/>
      <c r="J85" s="194"/>
      <c r="K85" s="195"/>
      <c r="L85" s="196"/>
      <c r="M85" s="197"/>
      <c r="N85" s="198"/>
      <c r="O85" s="199"/>
      <c r="P85" s="200"/>
      <c r="Q85" s="201"/>
      <c r="R85" s="202"/>
      <c r="S85" s="193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179"/>
      <c r="D86" s="51"/>
      <c r="E86" s="23"/>
      <c r="F86" s="191"/>
      <c r="G86" s="176"/>
      <c r="H86" s="176"/>
      <c r="I86" s="56"/>
      <c r="J86" s="203"/>
      <c r="K86" s="195"/>
      <c r="L86" s="204"/>
      <c r="M86" s="205"/>
      <c r="N86" s="206"/>
      <c r="O86" s="207"/>
      <c r="P86" s="208"/>
      <c r="Q86" s="201"/>
      <c r="R86" s="202"/>
      <c r="S86" s="193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179"/>
      <c r="D87" s="51"/>
      <c r="E87" s="174"/>
      <c r="F87" s="176"/>
      <c r="G87" s="176"/>
      <c r="H87" s="176"/>
      <c r="I87" s="56"/>
      <c r="J87" s="194"/>
      <c r="K87" s="209"/>
      <c r="L87" s="196"/>
      <c r="M87" s="197"/>
      <c r="N87" s="198"/>
      <c r="O87" s="210"/>
      <c r="P87" s="200"/>
      <c r="Q87" s="201"/>
      <c r="R87" s="202"/>
      <c r="S87" s="193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179"/>
      <c r="D88" s="51"/>
      <c r="E88" s="174"/>
      <c r="F88" s="176"/>
      <c r="G88" s="176"/>
      <c r="H88" s="176"/>
      <c r="I88" s="56"/>
      <c r="J88" s="194"/>
      <c r="K88" s="209"/>
      <c r="L88" s="196"/>
      <c r="M88" s="197"/>
      <c r="N88" s="198"/>
      <c r="O88" s="210"/>
      <c r="P88" s="200"/>
      <c r="Q88" s="201"/>
      <c r="R88" s="202"/>
      <c r="S88" s="193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179"/>
      <c r="D89" s="51"/>
      <c r="E89" s="174"/>
      <c r="F89" s="176"/>
      <c r="G89" s="176"/>
      <c r="H89" s="176"/>
      <c r="I89" s="56"/>
      <c r="J89" s="194"/>
      <c r="K89" s="209"/>
      <c r="L89" s="196"/>
      <c r="M89" s="197"/>
      <c r="N89" s="198"/>
      <c r="O89" s="210"/>
      <c r="P89" s="200"/>
      <c r="Q89" s="201"/>
      <c r="R89" s="202"/>
      <c r="S89" s="193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179"/>
      <c r="D90" s="51"/>
      <c r="E90" s="174"/>
      <c r="F90" s="176"/>
      <c r="G90" s="176"/>
      <c r="H90" s="176"/>
      <c r="I90" s="56"/>
      <c r="J90" s="194"/>
      <c r="K90" s="209"/>
      <c r="L90" s="196"/>
      <c r="M90" s="197"/>
      <c r="N90" s="198"/>
      <c r="O90" s="210"/>
      <c r="P90" s="200"/>
      <c r="Q90" s="201"/>
      <c r="R90" s="202"/>
      <c r="S90" s="193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179"/>
      <c r="D91" s="51"/>
      <c r="E91" s="174"/>
      <c r="F91" s="176"/>
      <c r="G91" s="176"/>
      <c r="H91" s="176"/>
      <c r="I91" s="56"/>
      <c r="J91" s="194"/>
      <c r="K91" s="209"/>
      <c r="L91" s="196"/>
      <c r="M91" s="197"/>
      <c r="N91" s="198"/>
      <c r="O91" s="210"/>
      <c r="P91" s="200"/>
      <c r="Q91" s="201"/>
      <c r="R91" s="202"/>
      <c r="S91" s="193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179"/>
      <c r="D92" s="51"/>
      <c r="E92" s="174"/>
      <c r="F92" s="176"/>
      <c r="G92" s="176"/>
      <c r="H92" s="176"/>
      <c r="I92" s="56"/>
      <c r="J92" s="194"/>
      <c r="K92" s="209"/>
      <c r="L92" s="196"/>
      <c r="M92" s="197"/>
      <c r="N92" s="198"/>
      <c r="O92" s="210"/>
      <c r="P92" s="200"/>
      <c r="Q92" s="201"/>
      <c r="R92" s="202"/>
      <c r="S92" s="193"/>
      <c r="T92" s="8"/>
      <c r="U92" s="8"/>
      <c r="V92" s="8"/>
      <c r="W92" s="8"/>
      <c r="X92" s="8"/>
      <c r="Y92" s="8"/>
      <c r="Z92" s="8"/>
      <c r="AA92" s="8"/>
    </row>
    <row r="93">
      <c r="A93" s="56"/>
      <c r="B93" s="50"/>
      <c r="C93" s="179"/>
      <c r="D93" s="51"/>
      <c r="E93" s="174"/>
      <c r="F93" s="176"/>
      <c r="G93" s="176"/>
      <c r="H93" s="176"/>
      <c r="I93" s="56"/>
      <c r="J93" s="194"/>
      <c r="K93" s="209"/>
      <c r="L93" s="196"/>
      <c r="M93" s="197"/>
      <c r="N93" s="198"/>
      <c r="O93" s="210"/>
      <c r="P93" s="200"/>
      <c r="Q93" s="201"/>
      <c r="R93" s="202"/>
      <c r="S93" s="193"/>
      <c r="T93" s="8"/>
      <c r="U93" s="8"/>
      <c r="V93" s="8"/>
      <c r="W93" s="8"/>
      <c r="X93" s="8"/>
      <c r="Y93" s="8"/>
      <c r="Z93" s="8"/>
      <c r="AA93" s="8"/>
    </row>
    <row r="94">
      <c r="A94" s="56"/>
      <c r="B94" s="50"/>
      <c r="C94" s="179"/>
      <c r="D94" s="51"/>
      <c r="E94" s="174"/>
      <c r="F94" s="176"/>
      <c r="G94" s="176"/>
      <c r="H94" s="176"/>
      <c r="I94" s="56"/>
      <c r="J94" s="194"/>
      <c r="K94" s="209"/>
      <c r="L94" s="196"/>
      <c r="M94" s="197"/>
      <c r="N94" s="198"/>
      <c r="O94" s="210"/>
      <c r="P94" s="200"/>
      <c r="Q94" s="201"/>
      <c r="R94" s="202"/>
      <c r="S94" s="193"/>
      <c r="T94" s="8"/>
      <c r="U94" s="8"/>
      <c r="V94" s="8"/>
      <c r="W94" s="8"/>
      <c r="X94" s="8"/>
      <c r="Y94" s="8"/>
      <c r="Z94" s="8"/>
      <c r="AA94" s="8"/>
    </row>
    <row r="95">
      <c r="A95" s="4"/>
      <c r="B95" s="4"/>
      <c r="C95" s="2"/>
      <c r="D95" s="211"/>
      <c r="E95" s="212"/>
      <c r="F95" s="3"/>
      <c r="G95" s="213"/>
      <c r="H95" s="214"/>
      <c r="I95" s="4"/>
      <c r="J95" s="215"/>
      <c r="P95" s="216"/>
      <c r="Q95" s="216"/>
      <c r="R95" s="217"/>
      <c r="S95" s="218">
        <f>SUM(S7:S94)</f>
        <v>7994.5</v>
      </c>
      <c r="T95" s="8"/>
      <c r="U95" s="8"/>
      <c r="V95" s="8"/>
      <c r="W95" s="8"/>
      <c r="X95" s="8"/>
      <c r="Y95" s="8"/>
      <c r="Z95" s="8"/>
      <c r="AA95" s="8"/>
    </row>
    <row r="96">
      <c r="A96" s="4"/>
      <c r="B96" s="4"/>
      <c r="C96" s="2"/>
      <c r="D96" s="219"/>
      <c r="E96" s="220"/>
      <c r="F96" s="3"/>
      <c r="G96" s="221"/>
      <c r="H96" s="222"/>
      <c r="I96" s="1"/>
      <c r="J96" s="223" t="s">
        <v>27</v>
      </c>
      <c r="K96" s="224"/>
      <c r="P96" s="216"/>
      <c r="Q96" s="216"/>
      <c r="R96" s="217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4"/>
      <c r="C97" s="225"/>
      <c r="D97" s="17"/>
      <c r="E97" s="226"/>
      <c r="F97" s="227"/>
      <c r="G97" s="213"/>
      <c r="H97" s="3"/>
      <c r="I97" s="1"/>
      <c r="J97" s="180">
        <f>SUM(J7:J94)</f>
        <v>2551</v>
      </c>
      <c r="K97" s="228" t="s">
        <v>28</v>
      </c>
      <c r="L97" s="229"/>
      <c r="P97" s="230"/>
      <c r="Q97" s="230"/>
      <c r="R97" s="217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2"/>
      <c r="D98" s="17"/>
      <c r="E98" s="1"/>
      <c r="F98" s="3"/>
      <c r="G98" s="213"/>
      <c r="H98" s="3"/>
      <c r="I98" s="1"/>
      <c r="J98" s="180">
        <f>SUM(J97*2%)</f>
        <v>51.02</v>
      </c>
      <c r="K98" s="231">
        <f>SUM(K7:K94)</f>
        <v>3331</v>
      </c>
      <c r="L98" s="232" t="s">
        <v>23</v>
      </c>
      <c r="P98" s="233" t="s">
        <v>11</v>
      </c>
      <c r="Q98" s="230"/>
      <c r="R98" s="217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2"/>
      <c r="D99" s="17"/>
      <c r="E99" s="1"/>
      <c r="F99" s="3"/>
      <c r="G99" s="3"/>
      <c r="H99" s="3"/>
      <c r="I99" s="1"/>
      <c r="J99" s="234"/>
      <c r="K99" s="87">
        <f>SUM(K98*2%)</f>
        <v>66.62</v>
      </c>
      <c r="L99" s="235" t="s">
        <v>29</v>
      </c>
      <c r="M99" s="236"/>
      <c r="P99" s="216"/>
      <c r="Q99" s="216"/>
      <c r="R99" s="217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2"/>
      <c r="D100" s="17"/>
      <c r="E100" s="1"/>
      <c r="F100" s="3"/>
      <c r="G100" s="3"/>
      <c r="H100" s="3"/>
      <c r="I100" s="1"/>
      <c r="J100" s="8"/>
      <c r="K100" s="234"/>
      <c r="L100" s="231">
        <f>SUM(L7:L94)</f>
        <v>2021</v>
      </c>
      <c r="M100" s="236"/>
      <c r="P100" s="237"/>
      <c r="Q100" s="237"/>
      <c r="R100" s="217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2"/>
      <c r="D101" s="17"/>
      <c r="E101" s="1"/>
      <c r="F101" s="238" t="s">
        <v>30</v>
      </c>
      <c r="G101" s="274">
        <f>SUM(N23)</f>
        <v>320</v>
      </c>
      <c r="H101" s="3"/>
      <c r="I101" s="1"/>
      <c r="J101" s="8"/>
      <c r="K101" s="8"/>
      <c r="L101" s="87">
        <f>SUM(L100*2%)</f>
        <v>40.42</v>
      </c>
      <c r="M101" s="240" t="s">
        <v>31</v>
      </c>
      <c r="N101" s="215"/>
      <c r="P101" s="237"/>
      <c r="Q101" s="237"/>
      <c r="R101" s="217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2"/>
      <c r="D102" s="17"/>
      <c r="E102" s="1"/>
      <c r="F102" s="241" t="s">
        <v>32</v>
      </c>
      <c r="G102" s="242">
        <f>SUM(J97,K98,L100,M102,N103,O104,P107,Q108,R109)</f>
        <v>14899</v>
      </c>
      <c r="H102" s="3"/>
      <c r="I102" s="1"/>
      <c r="J102" s="8"/>
      <c r="K102" s="8"/>
      <c r="L102" s="18"/>
      <c r="M102" s="180">
        <f>SUM(M7:M94)</f>
        <v>591</v>
      </c>
      <c r="N102" s="243" t="s">
        <v>33</v>
      </c>
      <c r="O102" s="244"/>
      <c r="P102" s="237"/>
      <c r="Q102" s="237"/>
      <c r="R102" s="217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2"/>
      <c r="D103" s="17"/>
      <c r="E103" s="1"/>
      <c r="F103" s="3"/>
      <c r="G103" s="3"/>
      <c r="H103" s="3"/>
      <c r="I103" s="1"/>
      <c r="J103" s="8"/>
      <c r="K103" s="8"/>
      <c r="L103" s="1"/>
      <c r="M103" s="180">
        <f>SUM(M102*1%)</f>
        <v>5.91</v>
      </c>
      <c r="N103" s="180">
        <f>SUM(N7:N94)</f>
        <v>2699</v>
      </c>
      <c r="O103" s="245" t="s">
        <v>34</v>
      </c>
      <c r="P103" s="237"/>
      <c r="Q103" s="237"/>
      <c r="R103" s="217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2"/>
      <c r="D104" s="17"/>
      <c r="E104" s="1"/>
      <c r="F104" s="3"/>
      <c r="G104" s="3"/>
      <c r="H104" s="3"/>
      <c r="I104" s="1"/>
      <c r="J104" s="8"/>
      <c r="K104" s="8"/>
      <c r="L104" s="1"/>
      <c r="M104" s="1"/>
      <c r="N104" s="180">
        <f>SUM(N103*2%)</f>
        <v>53.98</v>
      </c>
      <c r="O104" s="180">
        <f>SUM(O7:O94)</f>
        <v>3256</v>
      </c>
      <c r="P104" s="237"/>
      <c r="Q104" s="237"/>
      <c r="R104" s="217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2"/>
      <c r="D105" s="17"/>
      <c r="E105" s="1"/>
      <c r="F105" s="246" t="s">
        <v>35</v>
      </c>
      <c r="G105" s="247">
        <f>SUM(K17,N18,L9,N21,N22,J32,J33,J34,K42,O49)</f>
        <v>4481</v>
      </c>
      <c r="H105" s="264">
        <v>0.0</v>
      </c>
      <c r="I105" s="1"/>
      <c r="J105" s="8"/>
      <c r="K105" s="8"/>
      <c r="L105" s="1"/>
      <c r="M105" s="1"/>
      <c r="N105" s="8"/>
      <c r="O105" s="180">
        <f>SUM(O104*2%)</f>
        <v>65.12</v>
      </c>
      <c r="P105" s="237"/>
      <c r="Q105" s="237"/>
      <c r="R105" s="217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2"/>
      <c r="D106" s="17"/>
      <c r="E106" s="1"/>
      <c r="F106" s="249" t="s">
        <v>36</v>
      </c>
      <c r="G106" s="275">
        <f>SUM(J13,O16,L20,N25,J35,M36,J44,J52,J57)</f>
        <v>2119</v>
      </c>
      <c r="H106" s="264"/>
      <c r="I106" s="1"/>
      <c r="J106" s="8"/>
      <c r="K106" s="8"/>
      <c r="L106" s="1"/>
      <c r="M106" s="1"/>
      <c r="N106" s="8"/>
      <c r="O106" s="18"/>
      <c r="P106" s="251" t="s">
        <v>37</v>
      </c>
      <c r="Q106" s="237"/>
      <c r="R106" s="217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2"/>
      <c r="D107" s="17"/>
      <c r="E107" s="1"/>
      <c r="F107" s="252" t="s">
        <v>38</v>
      </c>
      <c r="G107" s="275">
        <f>SUM(O7,L8,R10,K11,K15,N19,K24,O30,O31,K37,L38,N39,L40,K41,N43,M45,J46,O48,K50,K51,J55,O56,N58)</f>
        <v>7082</v>
      </c>
      <c r="H107" s="295"/>
      <c r="I107" s="1"/>
      <c r="J107" s="8"/>
      <c r="K107" s="8"/>
      <c r="L107" s="1"/>
      <c r="M107" s="1"/>
      <c r="N107" s="8"/>
      <c r="O107" s="18"/>
      <c r="P107" s="180">
        <f>SUM(P7:P94)</f>
        <v>0</v>
      </c>
      <c r="Q107" s="253" t="s">
        <v>39</v>
      </c>
      <c r="R107" s="217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36"/>
      <c r="D108" s="17"/>
      <c r="E108" s="1"/>
      <c r="F108" s="3"/>
      <c r="G108" s="3"/>
      <c r="H108" s="3"/>
      <c r="I108" s="1"/>
      <c r="J108" s="8"/>
      <c r="K108" s="8"/>
      <c r="L108" s="1"/>
      <c r="M108" s="1"/>
      <c r="N108" s="8"/>
      <c r="O108" s="1"/>
      <c r="P108" s="180">
        <f>SUM(P107*2%)</f>
        <v>0</v>
      </c>
      <c r="Q108" s="180">
        <f>SUM(Q7:Q94)</f>
        <v>0</v>
      </c>
      <c r="R108" s="252" t="s">
        <v>38</v>
      </c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36"/>
      <c r="D109" s="17"/>
      <c r="E109" s="1"/>
      <c r="F109" s="3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180">
        <f>SUM(Q108*2%)</f>
        <v>0</v>
      </c>
      <c r="R109" s="254">
        <f>SUM(R7:R94)</f>
        <v>450</v>
      </c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36"/>
      <c r="D110" s="17"/>
      <c r="E110" s="1"/>
      <c r="F110" s="3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8"/>
      <c r="R110" s="180">
        <f>SUM(R109*2%)</f>
        <v>9</v>
      </c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36"/>
      <c r="D111" s="17"/>
      <c r="E111" s="1"/>
      <c r="F111" s="3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255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36"/>
      <c r="D112" s="17"/>
      <c r="E112" s="1"/>
      <c r="F112" s="3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256"/>
      <c r="R112" s="255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36"/>
      <c r="D113" s="17"/>
      <c r="E113" s="1"/>
      <c r="F113" s="3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256"/>
      <c r="R113" s="255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36"/>
      <c r="D114" s="17"/>
      <c r="E114" s="1"/>
      <c r="F114" s="3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55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36"/>
      <c r="D115" s="17"/>
      <c r="E115" s="1"/>
      <c r="F115" s="3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55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36"/>
      <c r="D116" s="17"/>
      <c r="E116" s="1"/>
      <c r="F116" s="3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55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36"/>
      <c r="D117" s="17"/>
      <c r="E117" s="1"/>
      <c r="F117" s="3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55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36"/>
      <c r="D118" s="17"/>
      <c r="E118" s="1"/>
      <c r="F118" s="3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55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36"/>
      <c r="D119" s="17"/>
      <c r="E119" s="1"/>
      <c r="F119" s="3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55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36"/>
      <c r="D120" s="17"/>
      <c r="E120" s="1"/>
      <c r="F120" s="3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55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36"/>
      <c r="D121" s="17"/>
      <c r="E121" s="1"/>
      <c r="F121" s="3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55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36"/>
      <c r="D122" s="17"/>
      <c r="E122" s="1"/>
      <c r="F122" s="3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55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36"/>
      <c r="D123" s="17"/>
      <c r="E123" s="1"/>
      <c r="F123" s="3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55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36"/>
      <c r="D124" s="17"/>
      <c r="E124" s="1"/>
      <c r="F124" s="3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55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36"/>
      <c r="D125" s="17"/>
      <c r="E125" s="1"/>
      <c r="F125" s="3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55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36"/>
      <c r="D126" s="17"/>
      <c r="E126" s="1"/>
      <c r="F126" s="3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55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36"/>
      <c r="D127" s="17"/>
      <c r="E127" s="1"/>
      <c r="F127" s="3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55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36"/>
      <c r="D128" s="17"/>
      <c r="E128" s="1"/>
      <c r="F128" s="3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55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36"/>
      <c r="D129" s="17"/>
      <c r="E129" s="1"/>
      <c r="F129" s="3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55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36"/>
      <c r="D130" s="17"/>
      <c r="E130" s="1"/>
      <c r="F130" s="3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55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36"/>
      <c r="D131" s="17"/>
      <c r="E131" s="1"/>
      <c r="F131" s="3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55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36"/>
      <c r="D132" s="17"/>
      <c r="E132" s="1"/>
      <c r="F132" s="3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55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36"/>
      <c r="D133" s="17"/>
      <c r="E133" s="1"/>
      <c r="F133" s="3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55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36"/>
      <c r="D134" s="17"/>
      <c r="E134" s="1"/>
      <c r="F134" s="3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55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36"/>
      <c r="D135" s="17"/>
      <c r="E135" s="1"/>
      <c r="F135" s="3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55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36"/>
      <c r="D136" s="17"/>
      <c r="E136" s="1"/>
      <c r="F136" s="3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55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36"/>
      <c r="D137" s="17"/>
      <c r="E137" s="1"/>
      <c r="F137" s="3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55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36"/>
      <c r="D138" s="17"/>
      <c r="E138" s="1"/>
      <c r="F138" s="3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55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36"/>
      <c r="D139" s="17"/>
      <c r="E139" s="1"/>
      <c r="F139" s="3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55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36"/>
      <c r="D140" s="17"/>
      <c r="E140" s="1"/>
      <c r="F140" s="3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55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36"/>
      <c r="D141" s="17"/>
      <c r="E141" s="1"/>
      <c r="F141" s="3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55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36"/>
      <c r="D142" s="17"/>
      <c r="E142" s="1"/>
      <c r="F142" s="3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55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36"/>
      <c r="D143" s="17"/>
      <c r="E143" s="1"/>
      <c r="F143" s="3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55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36"/>
      <c r="D144" s="17"/>
      <c r="E144" s="1"/>
      <c r="F144" s="3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55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36"/>
      <c r="D145" s="17"/>
      <c r="E145" s="1"/>
      <c r="F145" s="3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55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36"/>
      <c r="D146" s="17"/>
      <c r="E146" s="1"/>
      <c r="F146" s="3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55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36"/>
      <c r="D147" s="17"/>
      <c r="E147" s="1"/>
      <c r="F147" s="3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55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36"/>
      <c r="D148" s="17"/>
      <c r="E148" s="1"/>
      <c r="F148" s="3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55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36"/>
      <c r="D149" s="17"/>
      <c r="E149" s="1"/>
      <c r="F149" s="3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55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36"/>
      <c r="D150" s="17"/>
      <c r="E150" s="1"/>
      <c r="F150" s="3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55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36"/>
      <c r="D151" s="17"/>
      <c r="E151" s="1"/>
      <c r="F151" s="3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55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36"/>
      <c r="D152" s="17"/>
      <c r="E152" s="1"/>
      <c r="F152" s="3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55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36"/>
      <c r="D153" s="17"/>
      <c r="E153" s="1"/>
      <c r="F153" s="3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55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36"/>
      <c r="D154" s="17"/>
      <c r="E154" s="1"/>
      <c r="F154" s="3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55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36"/>
      <c r="D155" s="17"/>
      <c r="E155" s="1"/>
      <c r="F155" s="3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55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36"/>
      <c r="D156" s="17"/>
      <c r="E156" s="1"/>
      <c r="F156" s="3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55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36"/>
      <c r="D157" s="17"/>
      <c r="E157" s="1"/>
      <c r="F157" s="3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55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36"/>
      <c r="D158" s="17"/>
      <c r="E158" s="1"/>
      <c r="F158" s="3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55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36"/>
      <c r="D159" s="17"/>
      <c r="E159" s="1"/>
      <c r="F159" s="3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55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36"/>
      <c r="D160" s="17"/>
      <c r="E160" s="1"/>
      <c r="F160" s="3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55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36"/>
      <c r="D161" s="17"/>
      <c r="E161" s="1"/>
      <c r="F161" s="3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55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36"/>
      <c r="D162" s="17"/>
      <c r="E162" s="1"/>
      <c r="F162" s="3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55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36"/>
      <c r="D163" s="17"/>
      <c r="E163" s="1"/>
      <c r="F163" s="3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55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36"/>
      <c r="D164" s="17"/>
      <c r="E164" s="1"/>
      <c r="F164" s="3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55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36"/>
      <c r="D165" s="17"/>
      <c r="E165" s="1"/>
      <c r="F165" s="3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55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36"/>
      <c r="D166" s="17"/>
      <c r="E166" s="1"/>
      <c r="F166" s="3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55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36"/>
      <c r="D167" s="17"/>
      <c r="E167" s="1"/>
      <c r="F167" s="3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55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36"/>
      <c r="D168" s="17"/>
      <c r="E168" s="1"/>
      <c r="F168" s="3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55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36"/>
      <c r="D169" s="17"/>
      <c r="E169" s="1"/>
      <c r="F169" s="3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55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36"/>
      <c r="D170" s="17"/>
      <c r="E170" s="1"/>
      <c r="F170" s="3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55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36"/>
      <c r="D171" s="17"/>
      <c r="E171" s="1"/>
      <c r="F171" s="3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55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36"/>
      <c r="D172" s="17"/>
      <c r="E172" s="1"/>
      <c r="F172" s="3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55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36"/>
      <c r="D173" s="17"/>
      <c r="E173" s="1"/>
      <c r="F173" s="3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55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36"/>
      <c r="D174" s="17"/>
      <c r="E174" s="1"/>
      <c r="F174" s="3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55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36"/>
      <c r="D175" s="17"/>
      <c r="E175" s="1"/>
      <c r="F175" s="3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55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36"/>
      <c r="D176" s="17"/>
      <c r="E176" s="1"/>
      <c r="F176" s="3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55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36"/>
      <c r="D177" s="17"/>
      <c r="E177" s="1"/>
      <c r="F177" s="3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55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36"/>
      <c r="D178" s="17"/>
      <c r="E178" s="1"/>
      <c r="F178" s="3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55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36"/>
      <c r="D179" s="17"/>
      <c r="E179" s="1"/>
      <c r="F179" s="3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55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36"/>
      <c r="D180" s="17"/>
      <c r="E180" s="1"/>
      <c r="F180" s="3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55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36"/>
      <c r="D181" s="17"/>
      <c r="E181" s="1"/>
      <c r="F181" s="3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55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36"/>
      <c r="D182" s="17"/>
      <c r="E182" s="1"/>
      <c r="F182" s="3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55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36"/>
      <c r="D183" s="17"/>
      <c r="E183" s="1"/>
      <c r="F183" s="3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55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36"/>
      <c r="D184" s="17"/>
      <c r="E184" s="1"/>
      <c r="F184" s="3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55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36"/>
      <c r="D185" s="17"/>
      <c r="E185" s="1"/>
      <c r="F185" s="3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55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36"/>
      <c r="D186" s="17"/>
      <c r="E186" s="1"/>
      <c r="F186" s="3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55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36"/>
      <c r="D187" s="17"/>
      <c r="E187" s="1"/>
      <c r="F187" s="3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55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36"/>
      <c r="D188" s="17"/>
      <c r="E188" s="1"/>
      <c r="F188" s="3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55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36"/>
      <c r="D189" s="17"/>
      <c r="E189" s="1"/>
      <c r="F189" s="3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55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36"/>
      <c r="D190" s="17"/>
      <c r="E190" s="1"/>
      <c r="F190" s="3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55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36"/>
      <c r="D191" s="17"/>
      <c r="E191" s="1"/>
      <c r="F191" s="3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55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36"/>
      <c r="D192" s="17"/>
      <c r="E192" s="1"/>
      <c r="F192" s="3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55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36"/>
      <c r="D193" s="17"/>
      <c r="E193" s="1"/>
      <c r="F193" s="3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55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36"/>
      <c r="D194" s="17"/>
      <c r="E194" s="1"/>
      <c r="F194" s="3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55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36"/>
      <c r="D195" s="17"/>
      <c r="E195" s="1"/>
      <c r="F195" s="3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55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36"/>
      <c r="D196" s="17"/>
      <c r="E196" s="1"/>
      <c r="F196" s="3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55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36"/>
      <c r="D197" s="17"/>
      <c r="E197" s="1"/>
      <c r="F197" s="3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55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36"/>
      <c r="D198" s="17"/>
      <c r="E198" s="1"/>
      <c r="F198" s="3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55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36"/>
      <c r="D199" s="17"/>
      <c r="E199" s="1"/>
      <c r="F199" s="3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55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36"/>
      <c r="D200" s="17"/>
      <c r="E200" s="1"/>
      <c r="F200" s="3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55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36"/>
      <c r="D201" s="17"/>
      <c r="E201" s="1"/>
      <c r="F201" s="3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55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36"/>
      <c r="D202" s="17"/>
      <c r="E202" s="1"/>
      <c r="F202" s="3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55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36"/>
      <c r="D203" s="17"/>
      <c r="E203" s="1"/>
      <c r="F203" s="3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55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36"/>
      <c r="D204" s="17"/>
      <c r="E204" s="1"/>
      <c r="F204" s="3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55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36"/>
      <c r="D205" s="17"/>
      <c r="E205" s="1"/>
      <c r="F205" s="3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55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36"/>
      <c r="D206" s="17"/>
      <c r="E206" s="1"/>
      <c r="F206" s="3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55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36"/>
      <c r="D207" s="17"/>
      <c r="E207" s="1"/>
      <c r="F207" s="3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55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36"/>
      <c r="D208" s="17"/>
      <c r="E208" s="1"/>
      <c r="F208" s="3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55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36"/>
      <c r="D209" s="17"/>
      <c r="E209" s="1"/>
      <c r="F209" s="3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55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36"/>
      <c r="D210" s="17"/>
      <c r="E210" s="1"/>
      <c r="F210" s="3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55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36"/>
      <c r="D211" s="17"/>
      <c r="E211" s="1"/>
      <c r="F211" s="3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55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36"/>
      <c r="D212" s="17"/>
      <c r="E212" s="1"/>
      <c r="F212" s="3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55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36"/>
      <c r="D213" s="17"/>
      <c r="E213" s="1"/>
      <c r="F213" s="3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55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36"/>
      <c r="D214" s="17"/>
      <c r="E214" s="1"/>
      <c r="F214" s="3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55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36"/>
      <c r="D215" s="17"/>
      <c r="E215" s="1"/>
      <c r="F215" s="3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55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36"/>
      <c r="D216" s="17"/>
      <c r="E216" s="1"/>
      <c r="F216" s="3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55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36"/>
      <c r="D217" s="17"/>
      <c r="E217" s="1"/>
      <c r="F217" s="3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55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36"/>
      <c r="D218" s="17"/>
      <c r="E218" s="1"/>
      <c r="F218" s="3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55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36"/>
      <c r="D219" s="17"/>
      <c r="E219" s="1"/>
      <c r="F219" s="3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55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36"/>
      <c r="D220" s="17"/>
      <c r="E220" s="1"/>
      <c r="F220" s="3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55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36"/>
      <c r="D221" s="17"/>
      <c r="E221" s="1"/>
      <c r="F221" s="3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55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36"/>
      <c r="D222" s="17"/>
      <c r="E222" s="1"/>
      <c r="F222" s="3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55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36"/>
      <c r="D223" s="17"/>
      <c r="E223" s="1"/>
      <c r="F223" s="3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55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36"/>
      <c r="D224" s="17"/>
      <c r="E224" s="1"/>
      <c r="F224" s="3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55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36"/>
      <c r="D225" s="17"/>
      <c r="E225" s="1"/>
      <c r="F225" s="3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55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36"/>
      <c r="D226" s="17"/>
      <c r="E226" s="1"/>
      <c r="F226" s="3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55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36"/>
      <c r="D227" s="17"/>
      <c r="E227" s="1"/>
      <c r="F227" s="3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55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257"/>
      <c r="D228" s="257"/>
      <c r="E228" s="1"/>
      <c r="F228" s="3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55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257"/>
      <c r="D229" s="257"/>
      <c r="E229" s="1"/>
      <c r="F229" s="3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55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257"/>
      <c r="D230" s="257"/>
      <c r="E230" s="1"/>
      <c r="F230" s="3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55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257"/>
      <c r="D231" s="257"/>
      <c r="E231" s="1"/>
      <c r="F231" s="3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55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257"/>
      <c r="D232" s="257"/>
      <c r="E232" s="1"/>
      <c r="F232" s="3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55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257"/>
      <c r="D233" s="257"/>
      <c r="E233" s="1"/>
      <c r="F233" s="3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55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257"/>
      <c r="D234" s="257"/>
      <c r="E234" s="1"/>
      <c r="F234" s="3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55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257"/>
      <c r="D235" s="257"/>
      <c r="E235" s="1"/>
      <c r="F235" s="3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55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257"/>
      <c r="D236" s="257"/>
      <c r="E236" s="1"/>
      <c r="F236" s="3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55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257"/>
      <c r="D237" s="257"/>
      <c r="E237" s="1"/>
      <c r="F237" s="3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55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257"/>
      <c r="D238" s="257"/>
      <c r="E238" s="1"/>
      <c r="F238" s="3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55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257"/>
      <c r="D239" s="257"/>
      <c r="E239" s="1"/>
      <c r="F239" s="3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55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257"/>
      <c r="D240" s="257"/>
      <c r="E240" s="1"/>
      <c r="F240" s="3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55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257"/>
      <c r="D241" s="257"/>
      <c r="E241" s="1"/>
      <c r="F241" s="3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55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257"/>
      <c r="D242" s="257"/>
      <c r="E242" s="1"/>
      <c r="F242" s="3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55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257"/>
      <c r="D243" s="257"/>
      <c r="E243" s="1"/>
      <c r="F243" s="3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55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257"/>
      <c r="D244" s="257"/>
      <c r="E244" s="1"/>
      <c r="F244" s="3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55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257"/>
      <c r="D245" s="257"/>
      <c r="E245" s="1"/>
      <c r="F245" s="3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55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257"/>
      <c r="D246" s="257"/>
      <c r="E246" s="1"/>
      <c r="F246" s="3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55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257"/>
      <c r="D247" s="257"/>
      <c r="E247" s="1"/>
      <c r="F247" s="3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55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257"/>
      <c r="D248" s="257"/>
      <c r="E248" s="1"/>
      <c r="F248" s="3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55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257"/>
      <c r="D249" s="257"/>
      <c r="E249" s="1"/>
      <c r="F249" s="3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55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257"/>
      <c r="D250" s="257"/>
      <c r="E250" s="1"/>
      <c r="F250" s="3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55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257"/>
      <c r="D251" s="257"/>
      <c r="E251" s="1"/>
      <c r="F251" s="3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55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257"/>
      <c r="D252" s="257"/>
      <c r="E252" s="1"/>
      <c r="F252" s="3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55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257"/>
      <c r="D253" s="257"/>
      <c r="E253" s="1"/>
      <c r="F253" s="3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55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257"/>
      <c r="D254" s="257"/>
      <c r="E254" s="1"/>
      <c r="F254" s="3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55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257"/>
      <c r="D255" s="257"/>
      <c r="E255" s="1"/>
      <c r="F255" s="3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55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257"/>
      <c r="D256" s="257"/>
      <c r="E256" s="1"/>
      <c r="F256" s="3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55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257"/>
      <c r="D257" s="257"/>
      <c r="E257" s="1"/>
      <c r="F257" s="3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55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257"/>
      <c r="D258" s="257"/>
      <c r="E258" s="1"/>
      <c r="F258" s="3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55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257"/>
      <c r="D259" s="257"/>
      <c r="E259" s="1"/>
      <c r="F259" s="3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55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257"/>
      <c r="D260" s="257"/>
      <c r="E260" s="1"/>
      <c r="F260" s="3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55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257"/>
      <c r="D261" s="257"/>
      <c r="E261" s="1"/>
      <c r="F261" s="3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55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257"/>
      <c r="D262" s="257"/>
      <c r="E262" s="1"/>
      <c r="F262" s="3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55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257"/>
      <c r="D263" s="257"/>
      <c r="E263" s="1"/>
      <c r="F263" s="3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55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257"/>
      <c r="D264" s="257"/>
      <c r="E264" s="1"/>
      <c r="F264" s="3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55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257"/>
      <c r="D265" s="257"/>
      <c r="E265" s="1"/>
      <c r="F265" s="3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55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257"/>
      <c r="D266" s="257"/>
      <c r="E266" s="1"/>
      <c r="F266" s="3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55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257"/>
      <c r="D267" s="257"/>
      <c r="E267" s="1"/>
      <c r="F267" s="3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55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257"/>
      <c r="D268" s="257"/>
      <c r="E268" s="1"/>
      <c r="F268" s="3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55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257"/>
      <c r="D269" s="257"/>
      <c r="E269" s="1"/>
      <c r="F269" s="3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55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257"/>
      <c r="D270" s="257"/>
      <c r="E270" s="1"/>
      <c r="F270" s="3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55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257"/>
      <c r="D271" s="257"/>
      <c r="E271" s="1"/>
      <c r="F271" s="3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55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257"/>
      <c r="D272" s="257"/>
      <c r="E272" s="1"/>
      <c r="F272" s="3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55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257"/>
      <c r="D273" s="257"/>
      <c r="E273" s="1"/>
      <c r="F273" s="3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55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257"/>
      <c r="D274" s="257"/>
      <c r="E274" s="1"/>
      <c r="F274" s="3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55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257"/>
      <c r="D275" s="257"/>
      <c r="E275" s="1"/>
      <c r="F275" s="3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55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257"/>
      <c r="D276" s="257"/>
      <c r="E276" s="1"/>
      <c r="F276" s="3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55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257"/>
      <c r="D277" s="257"/>
      <c r="E277" s="1"/>
      <c r="F277" s="3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55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257"/>
      <c r="D278" s="257"/>
      <c r="E278" s="1"/>
      <c r="F278" s="3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55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257"/>
      <c r="D279" s="257"/>
      <c r="E279" s="1"/>
      <c r="F279" s="3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55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257"/>
      <c r="D280" s="257"/>
      <c r="E280" s="1"/>
      <c r="F280" s="3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55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257"/>
      <c r="D281" s="257"/>
      <c r="E281" s="1"/>
      <c r="F281" s="3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55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257"/>
      <c r="D282" s="257"/>
      <c r="E282" s="1"/>
      <c r="F282" s="3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55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257"/>
      <c r="D283" s="257"/>
      <c r="E283" s="1"/>
      <c r="F283" s="3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55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257"/>
      <c r="D284" s="257"/>
      <c r="E284" s="1"/>
      <c r="F284" s="3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55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257"/>
      <c r="D285" s="257"/>
      <c r="E285" s="1"/>
      <c r="F285" s="3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55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257"/>
      <c r="D286" s="257"/>
      <c r="E286" s="1"/>
      <c r="F286" s="3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55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257"/>
      <c r="D287" s="257"/>
      <c r="E287" s="1"/>
      <c r="F287" s="3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55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257"/>
      <c r="D288" s="257"/>
      <c r="E288" s="1"/>
      <c r="F288" s="3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55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257"/>
      <c r="D289" s="257"/>
      <c r="E289" s="1"/>
      <c r="F289" s="3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55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257"/>
      <c r="D290" s="257"/>
      <c r="E290" s="1"/>
      <c r="F290" s="3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55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257"/>
      <c r="D291" s="257"/>
      <c r="E291" s="1"/>
      <c r="F291" s="3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55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257"/>
      <c r="D292" s="257"/>
      <c r="E292" s="1"/>
      <c r="F292" s="3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55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257"/>
      <c r="D293" s="257"/>
      <c r="E293" s="1"/>
      <c r="F293" s="3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55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257"/>
      <c r="D294" s="257"/>
      <c r="E294" s="1"/>
      <c r="F294" s="3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55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257"/>
      <c r="D295" s="257"/>
      <c r="E295" s="1"/>
      <c r="F295" s="3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55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257"/>
      <c r="D296" s="257"/>
      <c r="E296" s="1"/>
      <c r="F296" s="3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55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257"/>
      <c r="D297" s="257"/>
      <c r="E297" s="1"/>
      <c r="F297" s="3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55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257"/>
      <c r="D298" s="257"/>
      <c r="E298" s="1"/>
      <c r="F298" s="3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55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257"/>
      <c r="D299" s="257"/>
      <c r="E299" s="1"/>
      <c r="F299" s="3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55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257"/>
      <c r="D300" s="257"/>
      <c r="E300" s="1"/>
      <c r="F300" s="3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55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257"/>
      <c r="D301" s="257"/>
      <c r="E301" s="1"/>
      <c r="F301" s="3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55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257"/>
      <c r="D302" s="257"/>
      <c r="E302" s="1"/>
      <c r="F302" s="3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55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257"/>
      <c r="D303" s="257"/>
      <c r="E303" s="1"/>
      <c r="F303" s="3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55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257"/>
      <c r="D304" s="257"/>
      <c r="E304" s="1"/>
      <c r="F304" s="3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55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257"/>
      <c r="D305" s="257"/>
      <c r="E305" s="1"/>
      <c r="F305" s="3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55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257"/>
      <c r="D306" s="257"/>
      <c r="E306" s="1"/>
      <c r="F306" s="3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55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257"/>
      <c r="D307" s="257"/>
      <c r="E307" s="1"/>
      <c r="F307" s="3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55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257"/>
      <c r="D308" s="257"/>
      <c r="E308" s="1"/>
      <c r="F308" s="3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55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257"/>
      <c r="D309" s="257"/>
      <c r="E309" s="1"/>
      <c r="F309" s="3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55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257"/>
      <c r="D310" s="257"/>
      <c r="E310" s="1"/>
      <c r="F310" s="3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55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257"/>
      <c r="D311" s="257"/>
      <c r="E311" s="1"/>
      <c r="F311" s="3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55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257"/>
      <c r="D312" s="257"/>
      <c r="E312" s="1"/>
      <c r="F312" s="3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55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257"/>
      <c r="D313" s="257"/>
      <c r="E313" s="1"/>
      <c r="F313" s="3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55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257"/>
      <c r="D314" s="257"/>
      <c r="E314" s="1"/>
      <c r="F314" s="3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55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257"/>
      <c r="D315" s="257"/>
      <c r="E315" s="1"/>
      <c r="F315" s="3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55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257"/>
      <c r="D316" s="257"/>
      <c r="E316" s="1"/>
      <c r="F316" s="3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55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257"/>
      <c r="D317" s="257"/>
      <c r="E317" s="1"/>
      <c r="F317" s="3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55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257"/>
      <c r="D318" s="257"/>
      <c r="E318" s="1"/>
      <c r="F318" s="3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55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257"/>
      <c r="D319" s="257"/>
      <c r="E319" s="1"/>
      <c r="F319" s="3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55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257"/>
      <c r="D320" s="257"/>
      <c r="E320" s="1"/>
      <c r="F320" s="3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55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257"/>
      <c r="D321" s="257"/>
      <c r="E321" s="1"/>
      <c r="F321" s="3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55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257"/>
      <c r="D322" s="257"/>
      <c r="E322" s="1"/>
      <c r="F322" s="3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55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257"/>
      <c r="D323" s="257"/>
      <c r="E323" s="1"/>
      <c r="F323" s="3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55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257"/>
      <c r="D324" s="257"/>
      <c r="E324" s="1"/>
      <c r="F324" s="3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55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257"/>
      <c r="D325" s="257"/>
      <c r="E325" s="1"/>
      <c r="F325" s="3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55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257"/>
      <c r="D326" s="257"/>
      <c r="E326" s="1"/>
      <c r="F326" s="3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55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257"/>
      <c r="D327" s="257"/>
      <c r="E327" s="1"/>
      <c r="F327" s="3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55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257"/>
      <c r="D328" s="257"/>
      <c r="E328" s="1"/>
      <c r="F328" s="3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55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257"/>
      <c r="D329" s="257"/>
      <c r="E329" s="1"/>
      <c r="F329" s="3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55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257"/>
      <c r="D330" s="257"/>
      <c r="E330" s="1"/>
      <c r="F330" s="3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55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257"/>
      <c r="D331" s="257"/>
      <c r="E331" s="1"/>
      <c r="F331" s="3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55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257"/>
      <c r="D332" s="257"/>
      <c r="E332" s="1"/>
      <c r="F332" s="3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55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257"/>
      <c r="D333" s="257"/>
      <c r="E333" s="1"/>
      <c r="F333" s="3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55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257"/>
      <c r="D334" s="257"/>
      <c r="E334" s="1"/>
      <c r="F334" s="3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55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257"/>
      <c r="D335" s="257"/>
      <c r="E335" s="1"/>
      <c r="F335" s="3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55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257"/>
      <c r="D336" s="257"/>
      <c r="E336" s="1"/>
      <c r="F336" s="3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55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257"/>
      <c r="D337" s="257"/>
      <c r="E337" s="1"/>
      <c r="F337" s="3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55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257"/>
      <c r="D338" s="257"/>
      <c r="E338" s="1"/>
      <c r="F338" s="3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55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257"/>
      <c r="D339" s="257"/>
      <c r="E339" s="1"/>
      <c r="F339" s="3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55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257"/>
      <c r="D340" s="257"/>
      <c r="E340" s="1"/>
      <c r="F340" s="3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55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257"/>
      <c r="D341" s="257"/>
      <c r="E341" s="1"/>
      <c r="F341" s="3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55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257"/>
      <c r="D342" s="257"/>
      <c r="E342" s="1"/>
      <c r="F342" s="3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55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257"/>
      <c r="D343" s="257"/>
      <c r="E343" s="1"/>
      <c r="F343" s="3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55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257"/>
      <c r="D344" s="257"/>
      <c r="E344" s="1"/>
      <c r="F344" s="3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55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257"/>
      <c r="D345" s="257"/>
      <c r="E345" s="1"/>
      <c r="F345" s="3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55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257"/>
      <c r="D346" s="257"/>
      <c r="E346" s="1"/>
      <c r="F346" s="3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55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257"/>
      <c r="D347" s="257"/>
      <c r="E347" s="1"/>
      <c r="F347" s="3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55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257"/>
      <c r="D348" s="257"/>
      <c r="E348" s="1"/>
      <c r="F348" s="3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55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257"/>
      <c r="D349" s="257"/>
      <c r="E349" s="1"/>
      <c r="F349" s="3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55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257"/>
      <c r="D350" s="257"/>
      <c r="E350" s="1"/>
      <c r="F350" s="3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55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257"/>
      <c r="D351" s="257"/>
      <c r="E351" s="1"/>
      <c r="F351" s="3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55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257"/>
      <c r="D352" s="257"/>
      <c r="E352" s="1"/>
      <c r="F352" s="3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55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257"/>
      <c r="D353" s="257"/>
      <c r="E353" s="1"/>
      <c r="F353" s="3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55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257"/>
      <c r="D354" s="257"/>
      <c r="E354" s="1"/>
      <c r="F354" s="3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55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257"/>
      <c r="D355" s="257"/>
      <c r="E355" s="1"/>
      <c r="F355" s="3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55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257"/>
      <c r="D356" s="257"/>
      <c r="E356" s="1"/>
      <c r="F356" s="3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55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257"/>
      <c r="D357" s="257"/>
      <c r="E357" s="1"/>
      <c r="F357" s="3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55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257"/>
      <c r="D358" s="257"/>
      <c r="E358" s="1"/>
      <c r="F358" s="3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55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257"/>
      <c r="D359" s="257"/>
      <c r="E359" s="1"/>
      <c r="F359" s="3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55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257"/>
      <c r="D360" s="257"/>
      <c r="E360" s="1"/>
      <c r="F360" s="3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55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257"/>
      <c r="D361" s="257"/>
      <c r="E361" s="1"/>
      <c r="F361" s="3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55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257"/>
      <c r="D362" s="257"/>
      <c r="E362" s="1"/>
      <c r="F362" s="3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55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257"/>
      <c r="D363" s="257"/>
      <c r="E363" s="1"/>
      <c r="F363" s="3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55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257"/>
      <c r="D364" s="257"/>
      <c r="E364" s="1"/>
      <c r="F364" s="3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55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257"/>
      <c r="D365" s="257"/>
      <c r="E365" s="1"/>
      <c r="F365" s="3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55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257"/>
      <c r="D366" s="257"/>
      <c r="E366" s="1"/>
      <c r="F366" s="3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55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257"/>
      <c r="D367" s="257"/>
      <c r="E367" s="1"/>
      <c r="F367" s="3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55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257"/>
      <c r="D368" s="257"/>
      <c r="E368" s="1"/>
      <c r="F368" s="3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55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257"/>
      <c r="D369" s="257"/>
      <c r="E369" s="1"/>
      <c r="F369" s="3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55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257"/>
      <c r="D370" s="257"/>
      <c r="E370" s="1"/>
      <c r="F370" s="3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55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257"/>
      <c r="D371" s="257"/>
      <c r="E371" s="1"/>
      <c r="F371" s="3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55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257"/>
      <c r="D372" s="257"/>
      <c r="E372" s="1"/>
      <c r="F372" s="3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55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257"/>
      <c r="D373" s="257"/>
      <c r="E373" s="1"/>
      <c r="F373" s="3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55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257"/>
      <c r="D374" s="257"/>
      <c r="E374" s="1"/>
      <c r="F374" s="3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55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257"/>
      <c r="D375" s="257"/>
      <c r="E375" s="1"/>
      <c r="F375" s="3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55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257"/>
      <c r="D376" s="257"/>
      <c r="E376" s="1"/>
      <c r="F376" s="3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55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257"/>
      <c r="D377" s="257"/>
      <c r="E377" s="1"/>
      <c r="F377" s="3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55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257"/>
      <c r="D378" s="257"/>
      <c r="E378" s="1"/>
      <c r="F378" s="3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55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257"/>
      <c r="D379" s="257"/>
      <c r="E379" s="1"/>
      <c r="F379" s="3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55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257"/>
      <c r="D380" s="257"/>
      <c r="E380" s="1"/>
      <c r="F380" s="3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55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257"/>
      <c r="D381" s="257"/>
      <c r="E381" s="1"/>
      <c r="F381" s="3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55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257"/>
      <c r="D382" s="257"/>
      <c r="E382" s="1"/>
      <c r="F382" s="3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55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257"/>
      <c r="D383" s="257"/>
      <c r="E383" s="1"/>
      <c r="F383" s="3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55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257"/>
      <c r="D384" s="257"/>
      <c r="E384" s="1"/>
      <c r="F384" s="3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55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257"/>
      <c r="D385" s="257"/>
      <c r="E385" s="1"/>
      <c r="F385" s="3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55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257"/>
      <c r="D386" s="257"/>
      <c r="E386" s="1"/>
      <c r="F386" s="3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55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257"/>
      <c r="D387" s="257"/>
      <c r="E387" s="1"/>
      <c r="F387" s="3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55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257"/>
      <c r="D388" s="257"/>
      <c r="E388" s="1"/>
      <c r="F388" s="3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55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257"/>
      <c r="D389" s="257"/>
      <c r="E389" s="1"/>
      <c r="F389" s="3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55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257"/>
      <c r="D390" s="257"/>
      <c r="E390" s="1"/>
      <c r="F390" s="3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55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257"/>
      <c r="D391" s="257"/>
      <c r="E391" s="1"/>
      <c r="F391" s="3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55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257"/>
      <c r="D392" s="257"/>
      <c r="E392" s="1"/>
      <c r="F392" s="3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55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257"/>
      <c r="D393" s="257"/>
      <c r="E393" s="1"/>
      <c r="F393" s="3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55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257"/>
      <c r="D394" s="257"/>
      <c r="E394" s="1"/>
      <c r="F394" s="3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55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257"/>
      <c r="D395" s="257"/>
      <c r="E395" s="1"/>
      <c r="F395" s="3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55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257"/>
      <c r="D396" s="257"/>
      <c r="E396" s="1"/>
      <c r="F396" s="3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55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257"/>
      <c r="D397" s="257"/>
      <c r="E397" s="1"/>
      <c r="F397" s="3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55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257"/>
      <c r="D398" s="257"/>
      <c r="E398" s="1"/>
      <c r="F398" s="3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55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257"/>
      <c r="D399" s="257"/>
      <c r="E399" s="1"/>
      <c r="F399" s="3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55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257"/>
      <c r="D400" s="257"/>
      <c r="E400" s="1"/>
      <c r="F400" s="3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55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257"/>
      <c r="D401" s="257"/>
      <c r="E401" s="1"/>
      <c r="F401" s="3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55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257"/>
      <c r="D402" s="257"/>
      <c r="E402" s="1"/>
      <c r="F402" s="3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55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257"/>
      <c r="D403" s="257"/>
      <c r="E403" s="1"/>
      <c r="F403" s="3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55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257"/>
      <c r="D404" s="257"/>
      <c r="E404" s="1"/>
      <c r="F404" s="3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55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257"/>
      <c r="D405" s="257"/>
      <c r="E405" s="1"/>
      <c r="F405" s="3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55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257"/>
      <c r="D406" s="257"/>
      <c r="E406" s="1"/>
      <c r="F406" s="3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55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257"/>
      <c r="D407" s="257"/>
      <c r="E407" s="1"/>
      <c r="F407" s="3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55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257"/>
      <c r="D408" s="257"/>
      <c r="E408" s="1"/>
      <c r="F408" s="3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55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257"/>
      <c r="D409" s="257"/>
      <c r="E409" s="1"/>
      <c r="F409" s="3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55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257"/>
      <c r="D410" s="257"/>
      <c r="E410" s="1"/>
      <c r="F410" s="3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55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257"/>
      <c r="D411" s="257"/>
      <c r="E411" s="1"/>
      <c r="F411" s="3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55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257"/>
      <c r="D412" s="257"/>
      <c r="E412" s="1"/>
      <c r="F412" s="3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55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257"/>
      <c r="D413" s="257"/>
      <c r="E413" s="1"/>
      <c r="F413" s="3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55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257"/>
      <c r="D414" s="257"/>
      <c r="E414" s="1"/>
      <c r="F414" s="3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55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257"/>
      <c r="D415" s="257"/>
      <c r="E415" s="1"/>
      <c r="F415" s="3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55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257"/>
      <c r="D416" s="257"/>
      <c r="E416" s="1"/>
      <c r="F416" s="3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55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257"/>
      <c r="D417" s="257"/>
      <c r="E417" s="1"/>
      <c r="F417" s="3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55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257"/>
      <c r="D418" s="257"/>
      <c r="E418" s="1"/>
      <c r="F418" s="3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55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257"/>
      <c r="D419" s="257"/>
      <c r="E419" s="1"/>
      <c r="F419" s="3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55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257"/>
      <c r="D420" s="257"/>
      <c r="E420" s="1"/>
      <c r="F420" s="3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55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257"/>
      <c r="D421" s="257"/>
      <c r="E421" s="1"/>
      <c r="F421" s="3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55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257"/>
      <c r="D422" s="257"/>
      <c r="E422" s="1"/>
      <c r="F422" s="3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55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257"/>
      <c r="D423" s="257"/>
      <c r="E423" s="1"/>
      <c r="F423" s="3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55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257"/>
      <c r="D424" s="257"/>
      <c r="E424" s="1"/>
      <c r="F424" s="3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55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257"/>
      <c r="D425" s="257"/>
      <c r="E425" s="1"/>
      <c r="F425" s="3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55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257"/>
      <c r="D426" s="257"/>
      <c r="E426" s="1"/>
      <c r="F426" s="3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55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257"/>
      <c r="D427" s="257"/>
      <c r="E427" s="1"/>
      <c r="F427" s="3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55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257"/>
      <c r="D428" s="257"/>
      <c r="E428" s="1"/>
      <c r="F428" s="3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55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257"/>
      <c r="D429" s="257"/>
      <c r="E429" s="1"/>
      <c r="F429" s="3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55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257"/>
      <c r="D430" s="257"/>
      <c r="E430" s="1"/>
      <c r="F430" s="3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55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257"/>
      <c r="D431" s="257"/>
      <c r="E431" s="1"/>
      <c r="F431" s="3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55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257"/>
      <c r="D432" s="257"/>
      <c r="E432" s="1"/>
      <c r="F432" s="3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55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257"/>
      <c r="D433" s="257"/>
      <c r="E433" s="1"/>
      <c r="F433" s="3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55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257"/>
      <c r="D434" s="257"/>
      <c r="E434" s="1"/>
      <c r="F434" s="3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55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257"/>
      <c r="D435" s="257"/>
      <c r="E435" s="1"/>
      <c r="F435" s="3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55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257"/>
      <c r="D436" s="257"/>
      <c r="E436" s="1"/>
      <c r="F436" s="3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55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257"/>
      <c r="D437" s="257"/>
      <c r="E437" s="1"/>
      <c r="F437" s="3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55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257"/>
      <c r="D438" s="257"/>
      <c r="E438" s="1"/>
      <c r="F438" s="3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55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257"/>
      <c r="D439" s="257"/>
      <c r="E439" s="1"/>
      <c r="F439" s="3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55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257"/>
      <c r="D440" s="257"/>
      <c r="E440" s="1"/>
      <c r="F440" s="3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55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257"/>
      <c r="D441" s="257"/>
      <c r="E441" s="1"/>
      <c r="F441" s="3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55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257"/>
      <c r="D442" s="257"/>
      <c r="E442" s="1"/>
      <c r="F442" s="3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55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257"/>
      <c r="D443" s="257"/>
      <c r="E443" s="1"/>
      <c r="F443" s="3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55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257"/>
      <c r="D444" s="257"/>
      <c r="E444" s="1"/>
      <c r="F444" s="3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55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257"/>
      <c r="D445" s="257"/>
      <c r="E445" s="1"/>
      <c r="F445" s="3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55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257"/>
      <c r="D446" s="257"/>
      <c r="E446" s="1"/>
      <c r="F446" s="3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55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257"/>
      <c r="D447" s="257"/>
      <c r="E447" s="1"/>
      <c r="F447" s="3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55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257"/>
      <c r="D448" s="257"/>
      <c r="E448" s="1"/>
      <c r="F448" s="3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55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257"/>
      <c r="D449" s="257"/>
      <c r="E449" s="1"/>
      <c r="F449" s="3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55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257"/>
      <c r="D450" s="257"/>
      <c r="E450" s="1"/>
      <c r="F450" s="3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55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257"/>
      <c r="D451" s="257"/>
      <c r="E451" s="1"/>
      <c r="F451" s="3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55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257"/>
      <c r="D452" s="257"/>
      <c r="E452" s="1"/>
      <c r="F452" s="3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55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257"/>
      <c r="D453" s="257"/>
      <c r="E453" s="1"/>
      <c r="F453" s="3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55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257"/>
      <c r="D454" s="257"/>
      <c r="E454" s="1"/>
      <c r="F454" s="3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55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257"/>
      <c r="D455" s="257"/>
      <c r="E455" s="1"/>
      <c r="F455" s="3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55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257"/>
      <c r="D456" s="257"/>
      <c r="E456" s="1"/>
      <c r="F456" s="3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55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257"/>
      <c r="D457" s="257"/>
      <c r="E457" s="1"/>
      <c r="F457" s="3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55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257"/>
      <c r="D458" s="257"/>
      <c r="E458" s="1"/>
      <c r="F458" s="3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55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257"/>
      <c r="D459" s="257"/>
      <c r="E459" s="1"/>
      <c r="F459" s="3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55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257"/>
      <c r="D460" s="257"/>
      <c r="E460" s="1"/>
      <c r="F460" s="3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55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257"/>
      <c r="D461" s="257"/>
      <c r="E461" s="1"/>
      <c r="F461" s="3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55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257"/>
      <c r="D462" s="257"/>
      <c r="E462" s="1"/>
      <c r="F462" s="3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55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257"/>
      <c r="D463" s="257"/>
      <c r="E463" s="1"/>
      <c r="F463" s="3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55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257"/>
      <c r="D464" s="257"/>
      <c r="E464" s="1"/>
      <c r="F464" s="3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55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257"/>
      <c r="D465" s="257"/>
      <c r="E465" s="1"/>
      <c r="F465" s="3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55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257"/>
      <c r="D466" s="257"/>
      <c r="E466" s="1"/>
      <c r="F466" s="3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55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257"/>
      <c r="D467" s="257"/>
      <c r="E467" s="1"/>
      <c r="F467" s="3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55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257"/>
      <c r="D468" s="257"/>
      <c r="E468" s="1"/>
      <c r="F468" s="3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55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257"/>
      <c r="D469" s="257"/>
      <c r="E469" s="1"/>
      <c r="F469" s="3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55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257"/>
      <c r="D470" s="257"/>
      <c r="E470" s="1"/>
      <c r="F470" s="3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55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257"/>
      <c r="D471" s="257"/>
      <c r="E471" s="1"/>
      <c r="F471" s="3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55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257"/>
      <c r="D472" s="257"/>
      <c r="E472" s="1"/>
      <c r="F472" s="3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55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257"/>
      <c r="D473" s="257"/>
      <c r="E473" s="1"/>
      <c r="F473" s="3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55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257"/>
      <c r="D474" s="257"/>
      <c r="E474" s="1"/>
      <c r="F474" s="3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55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257"/>
      <c r="D475" s="257"/>
      <c r="E475" s="1"/>
      <c r="F475" s="3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55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257"/>
      <c r="D476" s="257"/>
      <c r="E476" s="1"/>
      <c r="F476" s="3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55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257"/>
      <c r="D477" s="257"/>
      <c r="E477" s="1"/>
      <c r="F477" s="3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55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257"/>
      <c r="D478" s="257"/>
      <c r="E478" s="1"/>
      <c r="F478" s="3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55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257"/>
      <c r="D479" s="257"/>
      <c r="E479" s="1"/>
      <c r="F479" s="3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55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257"/>
      <c r="D480" s="257"/>
      <c r="E480" s="1"/>
      <c r="F480" s="3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55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257"/>
      <c r="D481" s="257"/>
      <c r="E481" s="1"/>
      <c r="F481" s="3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55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257"/>
      <c r="D482" s="257"/>
      <c r="E482" s="1"/>
      <c r="F482" s="3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55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257"/>
      <c r="D483" s="257"/>
      <c r="E483" s="1"/>
      <c r="F483" s="3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55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257"/>
      <c r="D484" s="257"/>
      <c r="E484" s="1"/>
      <c r="F484" s="3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55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257"/>
      <c r="D485" s="257"/>
      <c r="E485" s="1"/>
      <c r="F485" s="3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55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257"/>
      <c r="D486" s="257"/>
      <c r="E486" s="1"/>
      <c r="F486" s="3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55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257"/>
      <c r="D487" s="257"/>
      <c r="E487" s="1"/>
      <c r="F487" s="3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55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257"/>
      <c r="D488" s="257"/>
      <c r="E488" s="1"/>
      <c r="F488" s="3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55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257"/>
      <c r="D489" s="257"/>
      <c r="E489" s="1"/>
      <c r="F489" s="3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55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257"/>
      <c r="D490" s="257"/>
      <c r="E490" s="1"/>
      <c r="F490" s="3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55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257"/>
      <c r="D491" s="257"/>
      <c r="E491" s="1"/>
      <c r="F491" s="3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55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257"/>
      <c r="D492" s="257"/>
      <c r="E492" s="1"/>
      <c r="F492" s="3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55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257"/>
      <c r="D493" s="257"/>
      <c r="E493" s="1"/>
      <c r="F493" s="3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55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257"/>
      <c r="D494" s="257"/>
      <c r="E494" s="1"/>
      <c r="F494" s="3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55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257"/>
      <c r="D495" s="257"/>
      <c r="E495" s="1"/>
      <c r="F495" s="3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55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257"/>
      <c r="D496" s="257"/>
      <c r="E496" s="1"/>
      <c r="F496" s="3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55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257"/>
      <c r="D497" s="257"/>
      <c r="E497" s="1"/>
      <c r="F497" s="3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55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257"/>
      <c r="D498" s="257"/>
      <c r="E498" s="1"/>
      <c r="F498" s="3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55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257"/>
      <c r="D499" s="257"/>
      <c r="E499" s="1"/>
      <c r="F499" s="3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55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257"/>
      <c r="D500" s="257"/>
      <c r="E500" s="1"/>
      <c r="F500" s="3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55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257"/>
      <c r="D501" s="257"/>
      <c r="E501" s="1"/>
      <c r="F501" s="3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55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257"/>
      <c r="D502" s="257"/>
      <c r="E502" s="1"/>
      <c r="F502" s="3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55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257"/>
      <c r="D503" s="257"/>
      <c r="E503" s="1"/>
      <c r="F503" s="3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55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257"/>
      <c r="D504" s="257"/>
      <c r="E504" s="1"/>
      <c r="F504" s="3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55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257"/>
      <c r="D505" s="257"/>
      <c r="E505" s="1"/>
      <c r="F505" s="3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55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257"/>
      <c r="D506" s="257"/>
      <c r="E506" s="1"/>
      <c r="F506" s="3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55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257"/>
      <c r="D507" s="257"/>
      <c r="E507" s="1"/>
      <c r="F507" s="3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55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257"/>
      <c r="D508" s="257"/>
      <c r="E508" s="1"/>
      <c r="F508" s="3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55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257"/>
      <c r="D509" s="257"/>
      <c r="E509" s="1"/>
      <c r="F509" s="3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55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257"/>
      <c r="D510" s="257"/>
      <c r="E510" s="1"/>
      <c r="F510" s="3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55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257"/>
      <c r="D511" s="257"/>
      <c r="E511" s="1"/>
      <c r="F511" s="3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55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257"/>
      <c r="D512" s="257"/>
      <c r="E512" s="1"/>
      <c r="F512" s="3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55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257"/>
      <c r="D513" s="257"/>
      <c r="E513" s="1"/>
      <c r="F513" s="3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55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257"/>
      <c r="D514" s="257"/>
      <c r="E514" s="1"/>
      <c r="F514" s="3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55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257"/>
      <c r="D515" s="257"/>
      <c r="E515" s="1"/>
      <c r="F515" s="3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55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257"/>
      <c r="D516" s="257"/>
      <c r="E516" s="1"/>
      <c r="F516" s="3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55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257"/>
      <c r="D517" s="257"/>
      <c r="E517" s="1"/>
      <c r="F517" s="3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55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257"/>
      <c r="D518" s="257"/>
      <c r="E518" s="1"/>
      <c r="F518" s="3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55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257"/>
      <c r="D519" s="257"/>
      <c r="E519" s="1"/>
      <c r="F519" s="3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55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257"/>
      <c r="D520" s="257"/>
      <c r="E520" s="1"/>
      <c r="F520" s="3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55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257"/>
      <c r="D521" s="257"/>
      <c r="E521" s="1"/>
      <c r="F521" s="3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55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257"/>
      <c r="D522" s="257"/>
      <c r="E522" s="1"/>
      <c r="F522" s="3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55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257"/>
      <c r="D523" s="257"/>
      <c r="E523" s="1"/>
      <c r="F523" s="3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55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257"/>
      <c r="D524" s="257"/>
      <c r="E524" s="1"/>
      <c r="F524" s="3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55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257"/>
      <c r="D525" s="257"/>
      <c r="E525" s="1"/>
      <c r="F525" s="3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55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257"/>
      <c r="D526" s="257"/>
      <c r="E526" s="1"/>
      <c r="F526" s="3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55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257"/>
      <c r="D527" s="257"/>
      <c r="E527" s="1"/>
      <c r="F527" s="3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55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257"/>
      <c r="D528" s="257"/>
      <c r="E528" s="1"/>
      <c r="F528" s="3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55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257"/>
      <c r="D529" s="257"/>
      <c r="E529" s="1"/>
      <c r="F529" s="3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55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257"/>
      <c r="D530" s="257"/>
      <c r="E530" s="1"/>
      <c r="F530" s="3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55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257"/>
      <c r="D531" s="257"/>
      <c r="E531" s="1"/>
      <c r="F531" s="3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55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257"/>
      <c r="D532" s="257"/>
      <c r="E532" s="1"/>
      <c r="F532" s="3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55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257"/>
      <c r="D533" s="257"/>
      <c r="E533" s="1"/>
      <c r="F533" s="3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55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257"/>
      <c r="D534" s="257"/>
      <c r="E534" s="1"/>
      <c r="F534" s="3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55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257"/>
      <c r="D535" s="257"/>
      <c r="E535" s="1"/>
      <c r="F535" s="3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55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257"/>
      <c r="D536" s="257"/>
      <c r="E536" s="1"/>
      <c r="F536" s="3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55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257"/>
      <c r="D537" s="257"/>
      <c r="E537" s="1"/>
      <c r="F537" s="3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55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257"/>
      <c r="D538" s="257"/>
      <c r="E538" s="1"/>
      <c r="F538" s="3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55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257"/>
      <c r="D539" s="257"/>
      <c r="E539" s="1"/>
      <c r="F539" s="3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55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257"/>
      <c r="D540" s="257"/>
      <c r="E540" s="1"/>
      <c r="F540" s="3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55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257"/>
      <c r="D541" s="257"/>
      <c r="E541" s="1"/>
      <c r="F541" s="3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55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257"/>
      <c r="D542" s="257"/>
      <c r="E542" s="1"/>
      <c r="F542" s="3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55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257"/>
      <c r="D543" s="257"/>
      <c r="E543" s="1"/>
      <c r="F543" s="3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55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257"/>
      <c r="D544" s="257"/>
      <c r="E544" s="1"/>
      <c r="F544" s="3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55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257"/>
      <c r="D545" s="257"/>
      <c r="E545" s="1"/>
      <c r="F545" s="3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55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257"/>
      <c r="D546" s="257"/>
      <c r="E546" s="1"/>
      <c r="F546" s="3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55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257"/>
      <c r="D547" s="257"/>
      <c r="E547" s="1"/>
      <c r="F547" s="3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55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257"/>
      <c r="D548" s="257"/>
      <c r="E548" s="1"/>
      <c r="F548" s="3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55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257"/>
      <c r="D549" s="257"/>
      <c r="E549" s="1"/>
      <c r="F549" s="3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55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257"/>
      <c r="D550" s="257"/>
      <c r="E550" s="1"/>
      <c r="F550" s="3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55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257"/>
      <c r="D551" s="257"/>
      <c r="E551" s="1"/>
      <c r="F551" s="3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55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257"/>
      <c r="D552" s="257"/>
      <c r="E552" s="1"/>
      <c r="F552" s="3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55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257"/>
      <c r="D553" s="257"/>
      <c r="E553" s="1"/>
      <c r="F553" s="3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55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257"/>
      <c r="D554" s="257"/>
      <c r="E554" s="1"/>
      <c r="F554" s="3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55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257"/>
      <c r="D555" s="257"/>
      <c r="E555" s="1"/>
      <c r="F555" s="3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55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257"/>
      <c r="D556" s="257"/>
      <c r="E556" s="1"/>
      <c r="F556" s="3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55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257"/>
      <c r="D557" s="257"/>
      <c r="E557" s="1"/>
      <c r="F557" s="3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55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257"/>
      <c r="D558" s="257"/>
      <c r="E558" s="1"/>
      <c r="F558" s="3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55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257"/>
      <c r="D559" s="257"/>
      <c r="E559" s="1"/>
      <c r="F559" s="3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55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257"/>
      <c r="D560" s="257"/>
      <c r="E560" s="1"/>
      <c r="F560" s="3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55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257"/>
      <c r="D561" s="257"/>
      <c r="E561" s="1"/>
      <c r="F561" s="3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55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257"/>
      <c r="D562" s="257"/>
      <c r="E562" s="1"/>
      <c r="F562" s="3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55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257"/>
      <c r="D563" s="257"/>
      <c r="E563" s="1"/>
      <c r="F563" s="3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55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257"/>
      <c r="D564" s="257"/>
      <c r="E564" s="1"/>
      <c r="F564" s="3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55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257"/>
      <c r="D565" s="257"/>
      <c r="E565" s="1"/>
      <c r="F565" s="3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55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257"/>
      <c r="D566" s="257"/>
      <c r="E566" s="1"/>
      <c r="F566" s="3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55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257"/>
      <c r="D567" s="257"/>
      <c r="E567" s="1"/>
      <c r="F567" s="3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55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257"/>
      <c r="D568" s="257"/>
      <c r="E568" s="1"/>
      <c r="F568" s="3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55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257"/>
      <c r="D569" s="257"/>
      <c r="E569" s="1"/>
      <c r="F569" s="3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55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257"/>
      <c r="D570" s="257"/>
      <c r="E570" s="1"/>
      <c r="F570" s="3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55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257"/>
      <c r="D571" s="257"/>
      <c r="E571" s="1"/>
      <c r="F571" s="3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55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257"/>
      <c r="D572" s="257"/>
      <c r="E572" s="1"/>
      <c r="F572" s="3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55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257"/>
      <c r="D573" s="257"/>
      <c r="E573" s="1"/>
      <c r="F573" s="3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55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257"/>
      <c r="D574" s="257"/>
      <c r="E574" s="1"/>
      <c r="F574" s="3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55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257"/>
      <c r="D575" s="257"/>
      <c r="E575" s="1"/>
      <c r="F575" s="3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55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257"/>
      <c r="D576" s="257"/>
      <c r="E576" s="1"/>
      <c r="F576" s="3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55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257"/>
      <c r="D577" s="257"/>
      <c r="E577" s="1"/>
      <c r="F577" s="3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55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257"/>
      <c r="D578" s="257"/>
      <c r="E578" s="1"/>
      <c r="F578" s="3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55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257"/>
      <c r="D579" s="257"/>
      <c r="E579" s="1"/>
      <c r="F579" s="3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55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257"/>
      <c r="D580" s="257"/>
      <c r="E580" s="1"/>
      <c r="F580" s="3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55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257"/>
      <c r="D581" s="257"/>
      <c r="E581" s="1"/>
      <c r="F581" s="3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55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257"/>
      <c r="D582" s="257"/>
      <c r="E582" s="1"/>
      <c r="F582" s="3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55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257"/>
      <c r="D583" s="257"/>
      <c r="E583" s="1"/>
      <c r="F583" s="3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55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257"/>
      <c r="D584" s="257"/>
      <c r="E584" s="1"/>
      <c r="F584" s="3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55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257"/>
      <c r="D585" s="257"/>
      <c r="E585" s="1"/>
      <c r="F585" s="3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55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257"/>
      <c r="D586" s="257"/>
      <c r="E586" s="1"/>
      <c r="F586" s="3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55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257"/>
      <c r="D587" s="257"/>
      <c r="E587" s="1"/>
      <c r="F587" s="3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55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257"/>
      <c r="D588" s="257"/>
      <c r="E588" s="1"/>
      <c r="F588" s="3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55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257"/>
      <c r="D589" s="257"/>
      <c r="E589" s="1"/>
      <c r="F589" s="3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55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257"/>
      <c r="D590" s="257"/>
      <c r="E590" s="1"/>
      <c r="F590" s="3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55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257"/>
      <c r="D591" s="257"/>
      <c r="E591" s="1"/>
      <c r="F591" s="3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55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257"/>
      <c r="D592" s="257"/>
      <c r="E592" s="1"/>
      <c r="F592" s="3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55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257"/>
      <c r="D593" s="257"/>
      <c r="E593" s="1"/>
      <c r="F593" s="3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55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257"/>
      <c r="D594" s="257"/>
      <c r="E594" s="1"/>
      <c r="F594" s="3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55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257"/>
      <c r="D595" s="257"/>
      <c r="E595" s="1"/>
      <c r="F595" s="3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55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257"/>
      <c r="D596" s="257"/>
      <c r="E596" s="1"/>
      <c r="F596" s="3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55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257"/>
      <c r="D597" s="257"/>
      <c r="E597" s="1"/>
      <c r="F597" s="3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55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257"/>
      <c r="D598" s="257"/>
      <c r="E598" s="1"/>
      <c r="F598" s="3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55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257"/>
      <c r="D599" s="257"/>
      <c r="E599" s="1"/>
      <c r="F599" s="3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55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257"/>
      <c r="D600" s="257"/>
      <c r="E600" s="1"/>
      <c r="F600" s="3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55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257"/>
      <c r="D601" s="257"/>
      <c r="E601" s="1"/>
      <c r="F601" s="3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55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257"/>
      <c r="D602" s="257"/>
      <c r="E602" s="1"/>
      <c r="F602" s="3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55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257"/>
      <c r="D603" s="257"/>
      <c r="E603" s="1"/>
      <c r="F603" s="3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55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257"/>
      <c r="D604" s="257"/>
      <c r="E604" s="1"/>
      <c r="F604" s="3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55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257"/>
      <c r="D605" s="257"/>
      <c r="E605" s="1"/>
      <c r="F605" s="3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55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257"/>
      <c r="D606" s="257"/>
      <c r="E606" s="1"/>
      <c r="F606" s="3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55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257"/>
      <c r="D607" s="257"/>
      <c r="E607" s="1"/>
      <c r="F607" s="3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55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257"/>
      <c r="D608" s="257"/>
      <c r="E608" s="1"/>
      <c r="F608" s="3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55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257"/>
      <c r="D609" s="257"/>
      <c r="E609" s="1"/>
      <c r="F609" s="3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55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257"/>
      <c r="D610" s="257"/>
      <c r="E610" s="1"/>
      <c r="F610" s="3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55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257"/>
      <c r="D611" s="257"/>
      <c r="E611" s="1"/>
      <c r="F611" s="3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55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257"/>
      <c r="D612" s="257"/>
      <c r="E612" s="1"/>
      <c r="F612" s="3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55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257"/>
      <c r="D613" s="257"/>
      <c r="E613" s="1"/>
      <c r="F613" s="3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55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257"/>
      <c r="D614" s="257"/>
      <c r="E614" s="1"/>
      <c r="F614" s="3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55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257"/>
      <c r="D615" s="257"/>
      <c r="E615" s="1"/>
      <c r="F615" s="3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55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257"/>
      <c r="D616" s="257"/>
      <c r="E616" s="1"/>
      <c r="F616" s="3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55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257"/>
      <c r="D617" s="257"/>
      <c r="E617" s="1"/>
      <c r="F617" s="3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55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257"/>
      <c r="D618" s="257"/>
      <c r="E618" s="1"/>
      <c r="F618" s="3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55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257"/>
      <c r="D619" s="257"/>
      <c r="E619" s="1"/>
      <c r="F619" s="3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55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257"/>
      <c r="D620" s="257"/>
      <c r="E620" s="1"/>
      <c r="F620" s="3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55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257"/>
      <c r="D621" s="257"/>
      <c r="E621" s="1"/>
      <c r="F621" s="3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55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257"/>
      <c r="D622" s="257"/>
      <c r="E622" s="1"/>
      <c r="F622" s="3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55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257"/>
      <c r="D623" s="257"/>
      <c r="E623" s="1"/>
      <c r="F623" s="3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55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257"/>
      <c r="D624" s="257"/>
      <c r="E624" s="1"/>
      <c r="F624" s="3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55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257"/>
      <c r="D625" s="257"/>
      <c r="E625" s="1"/>
      <c r="F625" s="3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55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257"/>
      <c r="D626" s="257"/>
      <c r="E626" s="1"/>
      <c r="F626" s="3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55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257"/>
      <c r="D627" s="257"/>
      <c r="E627" s="1"/>
      <c r="F627" s="3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55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257"/>
      <c r="D628" s="257"/>
      <c r="E628" s="1"/>
      <c r="F628" s="3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55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257"/>
      <c r="D629" s="257"/>
      <c r="E629" s="1"/>
      <c r="F629" s="3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55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257"/>
      <c r="D630" s="257"/>
      <c r="E630" s="1"/>
      <c r="F630" s="3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55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257"/>
      <c r="D631" s="257"/>
      <c r="E631" s="1"/>
      <c r="F631" s="3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55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257"/>
      <c r="D632" s="257"/>
      <c r="E632" s="1"/>
      <c r="F632" s="3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55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257"/>
      <c r="D633" s="257"/>
      <c r="E633" s="1"/>
      <c r="F633" s="3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55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257"/>
      <c r="D634" s="257"/>
      <c r="E634" s="1"/>
      <c r="F634" s="3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55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257"/>
      <c r="D635" s="257"/>
      <c r="E635" s="1"/>
      <c r="F635" s="3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55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257"/>
      <c r="D636" s="257"/>
      <c r="E636" s="1"/>
      <c r="F636" s="3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55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257"/>
      <c r="D637" s="257"/>
      <c r="E637" s="1"/>
      <c r="F637" s="3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55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257"/>
      <c r="D638" s="257"/>
      <c r="E638" s="1"/>
      <c r="F638" s="3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55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257"/>
      <c r="D639" s="257"/>
      <c r="E639" s="1"/>
      <c r="F639" s="3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55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257"/>
      <c r="D640" s="257"/>
      <c r="E640" s="1"/>
      <c r="F640" s="3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55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257"/>
      <c r="D641" s="257"/>
      <c r="E641" s="1"/>
      <c r="F641" s="3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55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257"/>
      <c r="D642" s="257"/>
      <c r="E642" s="1"/>
      <c r="F642" s="3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55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257"/>
      <c r="D643" s="257"/>
      <c r="E643" s="1"/>
      <c r="F643" s="3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55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257"/>
      <c r="D644" s="257"/>
      <c r="E644" s="1"/>
      <c r="F644" s="3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55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257"/>
      <c r="D645" s="257"/>
      <c r="E645" s="1"/>
      <c r="F645" s="3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55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257"/>
      <c r="D646" s="257"/>
      <c r="E646" s="1"/>
      <c r="F646" s="3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55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257"/>
      <c r="D647" s="257"/>
      <c r="E647" s="1"/>
      <c r="F647" s="3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55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257"/>
      <c r="D648" s="257"/>
      <c r="E648" s="1"/>
      <c r="F648" s="3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55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257"/>
      <c r="D649" s="257"/>
      <c r="E649" s="1"/>
      <c r="F649" s="3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55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257"/>
      <c r="D650" s="257"/>
      <c r="E650" s="1"/>
      <c r="F650" s="3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55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257"/>
      <c r="D651" s="257"/>
      <c r="E651" s="1"/>
      <c r="F651" s="3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55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257"/>
      <c r="D652" s="257"/>
      <c r="E652" s="1"/>
      <c r="F652" s="3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55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257"/>
      <c r="D653" s="257"/>
      <c r="E653" s="1"/>
      <c r="F653" s="3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55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257"/>
      <c r="D654" s="257"/>
      <c r="E654" s="1"/>
      <c r="F654" s="3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55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257"/>
      <c r="D655" s="257"/>
      <c r="E655" s="1"/>
      <c r="F655" s="3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55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257"/>
      <c r="D656" s="257"/>
      <c r="E656" s="1"/>
      <c r="F656" s="3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55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257"/>
      <c r="D657" s="257"/>
      <c r="E657" s="1"/>
      <c r="F657" s="3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55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257"/>
      <c r="D658" s="257"/>
      <c r="E658" s="1"/>
      <c r="F658" s="3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55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257"/>
      <c r="D659" s="257"/>
      <c r="E659" s="1"/>
      <c r="F659" s="3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55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257"/>
      <c r="D660" s="257"/>
      <c r="E660" s="1"/>
      <c r="F660" s="3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55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257"/>
      <c r="D661" s="257"/>
      <c r="E661" s="1"/>
      <c r="F661" s="3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55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257"/>
      <c r="D662" s="257"/>
      <c r="E662" s="1"/>
      <c r="F662" s="3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55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257"/>
      <c r="D663" s="257"/>
      <c r="E663" s="1"/>
      <c r="F663" s="3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55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257"/>
      <c r="D664" s="257"/>
      <c r="E664" s="1"/>
      <c r="F664" s="3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55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257"/>
      <c r="D665" s="257"/>
      <c r="E665" s="1"/>
      <c r="F665" s="3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55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257"/>
      <c r="D666" s="257"/>
      <c r="E666" s="1"/>
      <c r="F666" s="3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55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257"/>
      <c r="D667" s="257"/>
      <c r="E667" s="1"/>
      <c r="F667" s="3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55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257"/>
      <c r="D668" s="257"/>
      <c r="E668" s="1"/>
      <c r="F668" s="3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55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257"/>
      <c r="D669" s="257"/>
      <c r="E669" s="1"/>
      <c r="F669" s="3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55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257"/>
      <c r="D670" s="257"/>
      <c r="E670" s="1"/>
      <c r="F670" s="3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55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257"/>
      <c r="D671" s="257"/>
      <c r="E671" s="1"/>
      <c r="F671" s="3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55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257"/>
      <c r="D672" s="257"/>
      <c r="E672" s="1"/>
      <c r="F672" s="3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55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257"/>
      <c r="D673" s="257"/>
      <c r="E673" s="1"/>
      <c r="F673" s="3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55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257"/>
      <c r="D674" s="257"/>
      <c r="E674" s="1"/>
      <c r="F674" s="3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55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257"/>
      <c r="D675" s="257"/>
      <c r="E675" s="1"/>
      <c r="F675" s="3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55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257"/>
      <c r="D676" s="257"/>
      <c r="E676" s="1"/>
      <c r="F676" s="3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55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257"/>
      <c r="D677" s="257"/>
      <c r="E677" s="1"/>
      <c r="F677" s="3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55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257"/>
      <c r="D678" s="257"/>
      <c r="E678" s="1"/>
      <c r="F678" s="3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55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257"/>
      <c r="D679" s="257"/>
      <c r="E679" s="1"/>
      <c r="F679" s="3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55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257"/>
      <c r="D680" s="257"/>
      <c r="E680" s="1"/>
      <c r="F680" s="3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55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257"/>
      <c r="D681" s="257"/>
      <c r="E681" s="1"/>
      <c r="F681" s="3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55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257"/>
      <c r="D682" s="257"/>
      <c r="E682" s="1"/>
      <c r="F682" s="3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55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257"/>
      <c r="D683" s="257"/>
      <c r="E683" s="1"/>
      <c r="F683" s="3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55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257"/>
      <c r="D684" s="257"/>
      <c r="E684" s="1"/>
      <c r="F684" s="3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55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257"/>
      <c r="D685" s="257"/>
      <c r="E685" s="1"/>
      <c r="F685" s="3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55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257"/>
      <c r="D686" s="257"/>
      <c r="E686" s="1"/>
      <c r="F686" s="3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55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257"/>
      <c r="D687" s="257"/>
      <c r="E687" s="1"/>
      <c r="F687" s="3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55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257"/>
      <c r="D688" s="257"/>
      <c r="E688" s="1"/>
      <c r="F688" s="3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55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257"/>
      <c r="D689" s="257"/>
      <c r="E689" s="1"/>
      <c r="F689" s="3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55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257"/>
      <c r="D690" s="257"/>
      <c r="E690" s="1"/>
      <c r="F690" s="3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55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257"/>
      <c r="D691" s="257"/>
      <c r="E691" s="1"/>
      <c r="F691" s="3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55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257"/>
      <c r="D692" s="257"/>
      <c r="E692" s="1"/>
      <c r="F692" s="3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55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257"/>
      <c r="D693" s="257"/>
      <c r="E693" s="1"/>
      <c r="F693" s="3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55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257"/>
      <c r="D694" s="257"/>
      <c r="E694" s="1"/>
      <c r="F694" s="3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55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257"/>
      <c r="D695" s="257"/>
      <c r="E695" s="1"/>
      <c r="F695" s="3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55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257"/>
      <c r="D696" s="257"/>
      <c r="E696" s="1"/>
      <c r="F696" s="3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55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257"/>
      <c r="D697" s="257"/>
      <c r="E697" s="1"/>
      <c r="F697" s="3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55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257"/>
      <c r="D698" s="257"/>
      <c r="E698" s="1"/>
      <c r="F698" s="3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55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257"/>
      <c r="D699" s="257"/>
      <c r="E699" s="1"/>
      <c r="F699" s="3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55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257"/>
      <c r="D700" s="257"/>
      <c r="E700" s="1"/>
      <c r="F700" s="3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55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257"/>
      <c r="D701" s="257"/>
      <c r="E701" s="1"/>
      <c r="F701" s="3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55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257"/>
      <c r="D702" s="257"/>
      <c r="E702" s="1"/>
      <c r="F702" s="3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55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257"/>
      <c r="D703" s="257"/>
      <c r="E703" s="1"/>
      <c r="F703" s="3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55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257"/>
      <c r="D704" s="257"/>
      <c r="E704" s="1"/>
      <c r="F704" s="3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55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257"/>
      <c r="D705" s="257"/>
      <c r="E705" s="1"/>
      <c r="F705" s="3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55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257"/>
      <c r="D706" s="257"/>
      <c r="E706" s="1"/>
      <c r="F706" s="3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55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257"/>
      <c r="D707" s="257"/>
      <c r="E707" s="1"/>
      <c r="F707" s="3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55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257"/>
      <c r="D708" s="257"/>
      <c r="E708" s="1"/>
      <c r="F708" s="3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55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257"/>
      <c r="D709" s="257"/>
      <c r="E709" s="1"/>
      <c r="F709" s="3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55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257"/>
      <c r="D710" s="257"/>
      <c r="E710" s="1"/>
      <c r="F710" s="3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55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257"/>
      <c r="D711" s="257"/>
      <c r="E711" s="1"/>
      <c r="F711" s="3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55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257"/>
      <c r="D712" s="257"/>
      <c r="E712" s="1"/>
      <c r="F712" s="3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55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257"/>
      <c r="D713" s="257"/>
      <c r="E713" s="1"/>
      <c r="F713" s="3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55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257"/>
      <c r="D714" s="257"/>
      <c r="E714" s="1"/>
      <c r="F714" s="3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55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257"/>
      <c r="D715" s="257"/>
      <c r="E715" s="1"/>
      <c r="F715" s="3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55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257"/>
      <c r="D716" s="257"/>
      <c r="E716" s="1"/>
      <c r="F716" s="3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55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257"/>
      <c r="D717" s="257"/>
      <c r="E717" s="1"/>
      <c r="F717" s="3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55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257"/>
      <c r="D718" s="257"/>
      <c r="E718" s="1"/>
      <c r="F718" s="3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55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257"/>
      <c r="D719" s="257"/>
      <c r="E719" s="1"/>
      <c r="F719" s="3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55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257"/>
      <c r="D720" s="257"/>
      <c r="E720" s="1"/>
      <c r="F720" s="3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55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257"/>
      <c r="D721" s="257"/>
      <c r="E721" s="1"/>
      <c r="F721" s="3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55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257"/>
      <c r="D722" s="257"/>
      <c r="E722" s="1"/>
      <c r="F722" s="3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55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257"/>
      <c r="D723" s="257"/>
      <c r="E723" s="1"/>
      <c r="F723" s="3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55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257"/>
      <c r="D724" s="257"/>
      <c r="E724" s="1"/>
      <c r="F724" s="3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55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257"/>
      <c r="D725" s="257"/>
      <c r="E725" s="1"/>
      <c r="F725" s="3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55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257"/>
      <c r="D726" s="257"/>
      <c r="E726" s="1"/>
      <c r="F726" s="3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55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257"/>
      <c r="D727" s="257"/>
      <c r="E727" s="1"/>
      <c r="F727" s="3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55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257"/>
      <c r="D728" s="257"/>
      <c r="E728" s="1"/>
      <c r="F728" s="3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55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257"/>
      <c r="D729" s="257"/>
      <c r="E729" s="1"/>
      <c r="F729" s="3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55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257"/>
      <c r="D730" s="257"/>
      <c r="E730" s="1"/>
      <c r="F730" s="3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55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257"/>
      <c r="D731" s="257"/>
      <c r="E731" s="1"/>
      <c r="F731" s="3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55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257"/>
      <c r="D732" s="257"/>
      <c r="E732" s="1"/>
      <c r="F732" s="3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55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257"/>
      <c r="D733" s="257"/>
      <c r="E733" s="1"/>
      <c r="F733" s="3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55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257"/>
      <c r="D734" s="257"/>
      <c r="E734" s="1"/>
      <c r="F734" s="3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55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257"/>
      <c r="D735" s="257"/>
      <c r="E735" s="1"/>
      <c r="F735" s="3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55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257"/>
      <c r="D736" s="257"/>
      <c r="E736" s="1"/>
      <c r="F736" s="3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55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257"/>
      <c r="D737" s="257"/>
      <c r="E737" s="1"/>
      <c r="F737" s="3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55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257"/>
      <c r="D738" s="257"/>
      <c r="E738" s="1"/>
      <c r="F738" s="3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55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257"/>
      <c r="D739" s="257"/>
      <c r="E739" s="1"/>
      <c r="F739" s="3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55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257"/>
      <c r="D740" s="257"/>
      <c r="E740" s="1"/>
      <c r="F740" s="3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55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257"/>
      <c r="D741" s="257"/>
      <c r="E741" s="1"/>
      <c r="F741" s="3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55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257"/>
      <c r="D742" s="257"/>
      <c r="E742" s="1"/>
      <c r="F742" s="3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55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257"/>
      <c r="D743" s="257"/>
      <c r="E743" s="1"/>
      <c r="F743" s="3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55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257"/>
      <c r="D744" s="257"/>
      <c r="E744" s="1"/>
      <c r="F744" s="3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55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257"/>
      <c r="D745" s="257"/>
      <c r="E745" s="1"/>
      <c r="F745" s="3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55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257"/>
      <c r="D746" s="257"/>
      <c r="E746" s="1"/>
      <c r="F746" s="3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55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257"/>
      <c r="D747" s="257"/>
      <c r="E747" s="1"/>
      <c r="F747" s="3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55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257"/>
      <c r="D748" s="257"/>
      <c r="E748" s="1"/>
      <c r="F748" s="3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55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257"/>
      <c r="D749" s="257"/>
      <c r="E749" s="1"/>
      <c r="F749" s="3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55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257"/>
      <c r="D750" s="257"/>
      <c r="E750" s="1"/>
      <c r="F750" s="3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55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257"/>
      <c r="D751" s="257"/>
      <c r="E751" s="1"/>
      <c r="F751" s="3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55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257"/>
      <c r="D752" s="257"/>
      <c r="E752" s="1"/>
      <c r="F752" s="3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55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257"/>
      <c r="D753" s="257"/>
      <c r="E753" s="1"/>
      <c r="F753" s="3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55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257"/>
      <c r="D754" s="257"/>
      <c r="E754" s="1"/>
      <c r="F754" s="3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55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257"/>
      <c r="D755" s="257"/>
      <c r="E755" s="1"/>
      <c r="F755" s="3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55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257"/>
      <c r="D756" s="257"/>
      <c r="E756" s="1"/>
      <c r="F756" s="3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55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257"/>
      <c r="D757" s="257"/>
      <c r="E757" s="1"/>
      <c r="F757" s="3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55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257"/>
      <c r="D758" s="257"/>
      <c r="E758" s="1"/>
      <c r="F758" s="3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55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257"/>
      <c r="D759" s="257"/>
      <c r="E759" s="1"/>
      <c r="F759" s="3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55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257"/>
      <c r="D760" s="257"/>
      <c r="E760" s="1"/>
      <c r="F760" s="3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55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257"/>
      <c r="D761" s="257"/>
      <c r="E761" s="1"/>
      <c r="F761" s="3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55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257"/>
      <c r="D762" s="257"/>
      <c r="E762" s="1"/>
      <c r="F762" s="3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55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257"/>
      <c r="D763" s="257"/>
      <c r="E763" s="1"/>
      <c r="F763" s="3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55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257"/>
      <c r="D764" s="257"/>
      <c r="E764" s="1"/>
      <c r="F764" s="3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55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257"/>
      <c r="D765" s="257"/>
      <c r="E765" s="1"/>
      <c r="F765" s="3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55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257"/>
      <c r="D766" s="257"/>
      <c r="E766" s="1"/>
      <c r="F766" s="3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55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257"/>
      <c r="D767" s="257"/>
      <c r="E767" s="1"/>
      <c r="F767" s="3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55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257"/>
      <c r="D768" s="257"/>
      <c r="E768" s="1"/>
      <c r="F768" s="3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55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257"/>
      <c r="D769" s="257"/>
      <c r="E769" s="1"/>
      <c r="F769" s="3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55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257"/>
      <c r="D770" s="257"/>
      <c r="E770" s="1"/>
      <c r="F770" s="3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55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257"/>
      <c r="D771" s="257"/>
      <c r="E771" s="1"/>
      <c r="F771" s="3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55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257"/>
      <c r="D772" s="257"/>
      <c r="E772" s="1"/>
      <c r="F772" s="3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55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257"/>
      <c r="D773" s="257"/>
      <c r="E773" s="1"/>
      <c r="F773" s="3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55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257"/>
      <c r="D774" s="257"/>
      <c r="E774" s="1"/>
      <c r="F774" s="3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55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257"/>
      <c r="D775" s="257"/>
      <c r="E775" s="1"/>
      <c r="F775" s="3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55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257"/>
      <c r="D776" s="257"/>
      <c r="E776" s="1"/>
      <c r="F776" s="3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55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257"/>
      <c r="D777" s="257"/>
      <c r="E777" s="1"/>
      <c r="F777" s="3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55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257"/>
      <c r="D778" s="257"/>
      <c r="E778" s="1"/>
      <c r="F778" s="3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55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257"/>
      <c r="D779" s="257"/>
      <c r="E779" s="1"/>
      <c r="F779" s="3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55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257"/>
      <c r="D780" s="257"/>
      <c r="E780" s="1"/>
      <c r="F780" s="3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55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257"/>
      <c r="D781" s="257"/>
      <c r="E781" s="1"/>
      <c r="F781" s="3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55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257"/>
      <c r="D782" s="257"/>
      <c r="E782" s="1"/>
      <c r="F782" s="3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55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257"/>
      <c r="D783" s="257"/>
      <c r="E783" s="1"/>
      <c r="F783" s="3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55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257"/>
      <c r="D784" s="257"/>
      <c r="E784" s="1"/>
      <c r="F784" s="3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55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257"/>
      <c r="D785" s="257"/>
      <c r="E785" s="1"/>
      <c r="F785" s="3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55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257"/>
      <c r="D786" s="257"/>
      <c r="E786" s="1"/>
      <c r="F786" s="3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55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257"/>
      <c r="D787" s="257"/>
      <c r="E787" s="1"/>
      <c r="F787" s="3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55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257"/>
      <c r="D788" s="257"/>
      <c r="E788" s="1"/>
      <c r="F788" s="3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55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257"/>
      <c r="D789" s="257"/>
      <c r="E789" s="1"/>
      <c r="F789" s="3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55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257"/>
      <c r="D790" s="257"/>
      <c r="E790" s="1"/>
      <c r="F790" s="3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55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257"/>
      <c r="D791" s="257"/>
      <c r="E791" s="1"/>
      <c r="F791" s="3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55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257"/>
      <c r="D792" s="257"/>
      <c r="E792" s="1"/>
      <c r="F792" s="3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55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257"/>
      <c r="D793" s="257"/>
      <c r="E793" s="1"/>
      <c r="F793" s="3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55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257"/>
      <c r="D794" s="257"/>
      <c r="E794" s="1"/>
      <c r="F794" s="3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55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257"/>
      <c r="D795" s="257"/>
      <c r="E795" s="1"/>
      <c r="F795" s="3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55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257"/>
      <c r="D796" s="257"/>
      <c r="E796" s="1"/>
      <c r="F796" s="3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55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257"/>
      <c r="D797" s="257"/>
      <c r="E797" s="1"/>
      <c r="F797" s="3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55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257"/>
      <c r="D798" s="257"/>
      <c r="E798" s="1"/>
      <c r="F798" s="3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55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257"/>
      <c r="D799" s="257"/>
      <c r="E799" s="1"/>
      <c r="F799" s="3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55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257"/>
      <c r="D800" s="257"/>
      <c r="E800" s="1"/>
      <c r="F800" s="3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55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257"/>
      <c r="D801" s="257"/>
      <c r="E801" s="1"/>
      <c r="F801" s="3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55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257"/>
      <c r="D802" s="257"/>
      <c r="E802" s="1"/>
      <c r="F802" s="3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55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257"/>
      <c r="D803" s="257"/>
      <c r="E803" s="1"/>
      <c r="F803" s="3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55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257"/>
      <c r="D804" s="257"/>
      <c r="E804" s="1"/>
      <c r="F804" s="3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55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257"/>
      <c r="D805" s="257"/>
      <c r="E805" s="1"/>
      <c r="F805" s="3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55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257"/>
      <c r="D806" s="257"/>
      <c r="E806" s="1"/>
      <c r="F806" s="3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55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257"/>
      <c r="D807" s="257"/>
      <c r="E807" s="1"/>
      <c r="F807" s="3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55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257"/>
      <c r="D808" s="257"/>
      <c r="E808" s="1"/>
      <c r="F808" s="3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55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257"/>
      <c r="D809" s="257"/>
      <c r="E809" s="1"/>
      <c r="F809" s="3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55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257"/>
      <c r="D810" s="257"/>
      <c r="E810" s="1"/>
      <c r="F810" s="3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55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257"/>
      <c r="D811" s="257"/>
      <c r="E811" s="1"/>
      <c r="F811" s="3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55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257"/>
      <c r="D812" s="257"/>
      <c r="E812" s="1"/>
      <c r="F812" s="3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55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257"/>
      <c r="D813" s="257"/>
      <c r="E813" s="1"/>
      <c r="F813" s="3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55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257"/>
      <c r="D814" s="257"/>
      <c r="E814" s="1"/>
      <c r="F814" s="3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55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257"/>
      <c r="D815" s="257"/>
      <c r="E815" s="1"/>
      <c r="F815" s="3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55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257"/>
      <c r="D816" s="257"/>
      <c r="E816" s="1"/>
      <c r="F816" s="3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55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257"/>
      <c r="D817" s="257"/>
      <c r="E817" s="1"/>
      <c r="F817" s="3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55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257"/>
      <c r="D818" s="257"/>
      <c r="E818" s="1"/>
      <c r="F818" s="3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55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257"/>
      <c r="D819" s="257"/>
      <c r="E819" s="1"/>
      <c r="F819" s="3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55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257"/>
      <c r="D820" s="257"/>
      <c r="E820" s="1"/>
      <c r="F820" s="3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55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257"/>
      <c r="D821" s="257"/>
      <c r="E821" s="1"/>
      <c r="F821" s="3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55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257"/>
      <c r="D822" s="257"/>
      <c r="E822" s="1"/>
      <c r="F822" s="3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55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257"/>
      <c r="D823" s="257"/>
      <c r="E823" s="1"/>
      <c r="F823" s="3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55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257"/>
      <c r="D824" s="257"/>
      <c r="E824" s="1"/>
      <c r="F824" s="3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55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257"/>
      <c r="D825" s="257"/>
      <c r="E825" s="1"/>
      <c r="F825" s="3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55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257"/>
      <c r="D826" s="257"/>
      <c r="E826" s="1"/>
      <c r="F826" s="3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55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257"/>
      <c r="D827" s="257"/>
      <c r="E827" s="1"/>
      <c r="F827" s="3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55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257"/>
      <c r="D828" s="257"/>
      <c r="E828" s="1"/>
      <c r="F828" s="3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55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257"/>
      <c r="D829" s="257"/>
      <c r="E829" s="1"/>
      <c r="F829" s="3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55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257"/>
      <c r="D830" s="257"/>
      <c r="E830" s="1"/>
      <c r="F830" s="3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55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257"/>
      <c r="D831" s="257"/>
      <c r="E831" s="1"/>
      <c r="F831" s="3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55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257"/>
      <c r="D832" s="257"/>
      <c r="E832" s="1"/>
      <c r="F832" s="3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55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257"/>
      <c r="D833" s="257"/>
      <c r="E833" s="1"/>
      <c r="F833" s="3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55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257"/>
      <c r="D834" s="257"/>
      <c r="E834" s="1"/>
      <c r="F834" s="3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55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257"/>
      <c r="D835" s="257"/>
      <c r="E835" s="1"/>
      <c r="F835" s="3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55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257"/>
      <c r="D836" s="257"/>
      <c r="E836" s="1"/>
      <c r="F836" s="3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55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257"/>
      <c r="D837" s="257"/>
      <c r="E837" s="1"/>
      <c r="F837" s="3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55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257"/>
      <c r="D838" s="257"/>
      <c r="E838" s="1"/>
      <c r="F838" s="3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55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257"/>
      <c r="D839" s="257"/>
      <c r="E839" s="1"/>
      <c r="F839" s="3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55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257"/>
      <c r="D840" s="257"/>
      <c r="E840" s="1"/>
      <c r="F840" s="3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55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257"/>
      <c r="D841" s="257"/>
      <c r="E841" s="1"/>
      <c r="F841" s="3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55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257"/>
      <c r="D842" s="257"/>
      <c r="E842" s="1"/>
      <c r="F842" s="3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55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257"/>
      <c r="D843" s="257"/>
      <c r="E843" s="1"/>
      <c r="F843" s="3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55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257"/>
      <c r="D844" s="257"/>
      <c r="E844" s="1"/>
      <c r="F844" s="3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55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257"/>
      <c r="D845" s="257"/>
      <c r="E845" s="1"/>
      <c r="F845" s="3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55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257"/>
      <c r="D846" s="257"/>
      <c r="E846" s="1"/>
      <c r="F846" s="3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55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257"/>
      <c r="D847" s="257"/>
      <c r="E847" s="1"/>
      <c r="F847" s="3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55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257"/>
      <c r="D848" s="257"/>
      <c r="E848" s="1"/>
      <c r="F848" s="3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55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257"/>
      <c r="D849" s="257"/>
      <c r="E849" s="1"/>
      <c r="F849" s="3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55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257"/>
      <c r="D850" s="257"/>
      <c r="E850" s="1"/>
      <c r="F850" s="3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55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257"/>
      <c r="D851" s="257"/>
      <c r="E851" s="1"/>
      <c r="F851" s="3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55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257"/>
      <c r="D852" s="257"/>
      <c r="E852" s="1"/>
      <c r="F852" s="3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55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257"/>
      <c r="D853" s="257"/>
      <c r="E853" s="1"/>
      <c r="F853" s="3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55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257"/>
      <c r="D854" s="257"/>
      <c r="E854" s="1"/>
      <c r="F854" s="3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55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257"/>
      <c r="D855" s="257"/>
      <c r="E855" s="1"/>
      <c r="F855" s="3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55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257"/>
      <c r="D856" s="257"/>
      <c r="E856" s="1"/>
      <c r="F856" s="3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55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257"/>
      <c r="D857" s="257"/>
      <c r="E857" s="1"/>
      <c r="F857" s="3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55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257"/>
      <c r="D858" s="257"/>
      <c r="E858" s="1"/>
      <c r="F858" s="3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55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257"/>
      <c r="D859" s="257"/>
      <c r="E859" s="1"/>
      <c r="F859" s="3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55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257"/>
      <c r="D860" s="257"/>
      <c r="E860" s="1"/>
      <c r="F860" s="3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55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257"/>
      <c r="D861" s="257"/>
      <c r="E861" s="1"/>
      <c r="F861" s="3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55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257"/>
      <c r="D862" s="257"/>
      <c r="E862" s="1"/>
      <c r="F862" s="3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55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257"/>
      <c r="D863" s="257"/>
      <c r="E863" s="1"/>
      <c r="F863" s="3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55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257"/>
      <c r="D864" s="257"/>
      <c r="E864" s="1"/>
      <c r="F864" s="3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55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257"/>
      <c r="D865" s="257"/>
      <c r="E865" s="1"/>
      <c r="F865" s="3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55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257"/>
      <c r="D866" s="257"/>
      <c r="E866" s="1"/>
      <c r="F866" s="3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55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257"/>
      <c r="D867" s="257"/>
      <c r="E867" s="1"/>
      <c r="F867" s="3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55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257"/>
      <c r="D868" s="257"/>
      <c r="E868" s="1"/>
      <c r="F868" s="3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55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257"/>
      <c r="D869" s="257"/>
      <c r="E869" s="1"/>
      <c r="F869" s="3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55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257"/>
      <c r="D870" s="257"/>
      <c r="E870" s="1"/>
      <c r="F870" s="3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55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257"/>
      <c r="D871" s="257"/>
      <c r="E871" s="1"/>
      <c r="F871" s="3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55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257"/>
      <c r="D872" s="257"/>
      <c r="E872" s="1"/>
      <c r="F872" s="3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55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257"/>
      <c r="D873" s="257"/>
      <c r="E873" s="1"/>
      <c r="F873" s="3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55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257"/>
      <c r="D874" s="257"/>
      <c r="E874" s="1"/>
      <c r="F874" s="3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55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257"/>
      <c r="D875" s="257"/>
      <c r="E875" s="1"/>
      <c r="F875" s="3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55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257"/>
      <c r="D876" s="257"/>
      <c r="E876" s="1"/>
      <c r="F876" s="3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55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257"/>
      <c r="D877" s="257"/>
      <c r="E877" s="1"/>
      <c r="F877" s="3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55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257"/>
      <c r="D878" s="257"/>
      <c r="E878" s="1"/>
      <c r="F878" s="3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55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257"/>
      <c r="D879" s="257"/>
      <c r="E879" s="1"/>
      <c r="F879" s="3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55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257"/>
      <c r="D880" s="257"/>
      <c r="E880" s="1"/>
      <c r="F880" s="3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55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257"/>
      <c r="D881" s="257"/>
      <c r="E881" s="1"/>
      <c r="F881" s="3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55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257"/>
      <c r="D882" s="257"/>
      <c r="E882" s="1"/>
      <c r="F882" s="3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55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257"/>
      <c r="D883" s="257"/>
      <c r="E883" s="1"/>
      <c r="F883" s="3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55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257"/>
      <c r="D884" s="257"/>
      <c r="E884" s="1"/>
      <c r="F884" s="3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55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257"/>
      <c r="D885" s="257"/>
      <c r="E885" s="1"/>
      <c r="F885" s="3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55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257"/>
      <c r="D886" s="257"/>
      <c r="E886" s="1"/>
      <c r="F886" s="3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55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257"/>
      <c r="D887" s="257"/>
      <c r="E887" s="1"/>
      <c r="F887" s="3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55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257"/>
      <c r="D888" s="257"/>
      <c r="E888" s="1"/>
      <c r="F888" s="3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55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257"/>
      <c r="D889" s="257"/>
      <c r="E889" s="1"/>
      <c r="F889" s="3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55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257"/>
      <c r="D890" s="257"/>
      <c r="E890" s="1"/>
      <c r="F890" s="3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55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257"/>
      <c r="D891" s="257"/>
      <c r="E891" s="1"/>
      <c r="F891" s="3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55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257"/>
      <c r="D892" s="257"/>
      <c r="E892" s="1"/>
      <c r="F892" s="3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55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257"/>
      <c r="D893" s="257"/>
      <c r="E893" s="1"/>
      <c r="F893" s="3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55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257"/>
      <c r="D894" s="257"/>
      <c r="E894" s="1"/>
      <c r="F894" s="3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55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257"/>
      <c r="D895" s="257"/>
      <c r="E895" s="1"/>
      <c r="F895" s="3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55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257"/>
      <c r="D896" s="257"/>
      <c r="E896" s="1"/>
      <c r="F896" s="3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55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257"/>
      <c r="D897" s="257"/>
      <c r="E897" s="1"/>
      <c r="F897" s="3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55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257"/>
      <c r="D898" s="257"/>
      <c r="E898" s="1"/>
      <c r="F898" s="3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55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257"/>
      <c r="D899" s="257"/>
      <c r="E899" s="1"/>
      <c r="F899" s="3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55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257"/>
      <c r="D900" s="257"/>
      <c r="E900" s="1"/>
      <c r="F900" s="3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55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257"/>
      <c r="D901" s="257"/>
      <c r="E901" s="1"/>
      <c r="F901" s="3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55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257"/>
      <c r="D902" s="257"/>
      <c r="E902" s="1"/>
      <c r="F902" s="3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55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257"/>
      <c r="D903" s="257"/>
      <c r="E903" s="1"/>
      <c r="F903" s="3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55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257"/>
      <c r="D904" s="257"/>
      <c r="E904" s="1"/>
      <c r="F904" s="3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55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257"/>
      <c r="D905" s="257"/>
      <c r="E905" s="1"/>
      <c r="F905" s="3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55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257"/>
      <c r="D906" s="257"/>
      <c r="E906" s="1"/>
      <c r="F906" s="3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55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257"/>
      <c r="D907" s="257"/>
      <c r="E907" s="1"/>
      <c r="F907" s="3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55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257"/>
      <c r="D908" s="257"/>
      <c r="E908" s="1"/>
      <c r="F908" s="3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55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257"/>
      <c r="D909" s="257"/>
      <c r="E909" s="1"/>
      <c r="F909" s="3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55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257"/>
      <c r="D910" s="257"/>
      <c r="E910" s="1"/>
      <c r="F910" s="3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55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257"/>
      <c r="D911" s="257"/>
      <c r="E911" s="1"/>
      <c r="F911" s="3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55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257"/>
      <c r="D912" s="257"/>
      <c r="E912" s="1"/>
      <c r="F912" s="3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55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257"/>
      <c r="D913" s="257"/>
      <c r="E913" s="1"/>
      <c r="F913" s="3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55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257"/>
      <c r="D914" s="257"/>
      <c r="E914" s="1"/>
      <c r="F914" s="3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55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257"/>
      <c r="D915" s="257"/>
      <c r="E915" s="1"/>
      <c r="F915" s="3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55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257"/>
      <c r="D916" s="257"/>
      <c r="E916" s="1"/>
      <c r="F916" s="3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55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257"/>
      <c r="D917" s="257"/>
      <c r="E917" s="1"/>
      <c r="F917" s="3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55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257"/>
      <c r="D918" s="257"/>
      <c r="E918" s="1"/>
      <c r="F918" s="3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55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257"/>
      <c r="D919" s="257"/>
      <c r="E919" s="1"/>
      <c r="F919" s="3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55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257"/>
      <c r="D920" s="257"/>
      <c r="E920" s="1"/>
      <c r="F920" s="3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55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257"/>
      <c r="D921" s="257"/>
      <c r="E921" s="1"/>
      <c r="F921" s="3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55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257"/>
      <c r="D922" s="257"/>
      <c r="E922" s="1"/>
      <c r="F922" s="3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55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257"/>
      <c r="D923" s="257"/>
      <c r="E923" s="1"/>
      <c r="F923" s="3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55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257"/>
      <c r="D924" s="257"/>
      <c r="E924" s="1"/>
      <c r="F924" s="3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55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257"/>
      <c r="D925" s="257"/>
      <c r="E925" s="1"/>
      <c r="F925" s="3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55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257"/>
      <c r="D926" s="257"/>
      <c r="E926" s="1"/>
      <c r="F926" s="3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55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257"/>
      <c r="D927" s="257"/>
      <c r="E927" s="1"/>
      <c r="F927" s="3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55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257"/>
      <c r="D928" s="257"/>
      <c r="E928" s="1"/>
      <c r="F928" s="3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55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257"/>
      <c r="D929" s="257"/>
      <c r="E929" s="1"/>
      <c r="F929" s="3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55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257"/>
      <c r="D930" s="257"/>
      <c r="E930" s="1"/>
      <c r="F930" s="3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55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257"/>
      <c r="D931" s="257"/>
      <c r="E931" s="1"/>
      <c r="F931" s="3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55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257"/>
      <c r="D932" s="257"/>
      <c r="E932" s="1"/>
      <c r="F932" s="3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55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257"/>
      <c r="D933" s="257"/>
      <c r="E933" s="1"/>
      <c r="F933" s="3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55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257"/>
      <c r="D934" s="257"/>
      <c r="E934" s="1"/>
      <c r="F934" s="3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55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257"/>
      <c r="D935" s="257"/>
      <c r="E935" s="1"/>
      <c r="F935" s="3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55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257"/>
      <c r="D936" s="257"/>
      <c r="E936" s="1"/>
      <c r="F936" s="3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55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257"/>
      <c r="D937" s="257"/>
      <c r="E937" s="1"/>
      <c r="F937" s="3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55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257"/>
      <c r="D938" s="257"/>
      <c r="E938" s="1"/>
      <c r="F938" s="3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55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257"/>
      <c r="D939" s="257"/>
      <c r="E939" s="1"/>
      <c r="F939" s="3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55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257"/>
      <c r="D940" s="257"/>
      <c r="E940" s="1"/>
      <c r="F940" s="3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55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257"/>
      <c r="D941" s="257"/>
      <c r="E941" s="1"/>
      <c r="F941" s="3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55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257"/>
      <c r="D942" s="257"/>
      <c r="E942" s="1"/>
      <c r="F942" s="3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55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257"/>
      <c r="D943" s="257"/>
      <c r="E943" s="1"/>
      <c r="F943" s="3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55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257"/>
      <c r="D944" s="257"/>
      <c r="E944" s="1"/>
      <c r="F944" s="3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55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257"/>
      <c r="D945" s="257"/>
      <c r="E945" s="1"/>
      <c r="F945" s="3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55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257"/>
      <c r="D946" s="257"/>
      <c r="E946" s="1"/>
      <c r="F946" s="3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55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257"/>
      <c r="D947" s="257"/>
      <c r="E947" s="1"/>
      <c r="F947" s="3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55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257"/>
      <c r="D948" s="257"/>
      <c r="E948" s="1"/>
      <c r="F948" s="3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55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257"/>
      <c r="D949" s="257"/>
      <c r="E949" s="1"/>
      <c r="F949" s="3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55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257"/>
      <c r="D950" s="257"/>
      <c r="E950" s="1"/>
      <c r="F950" s="3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55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257"/>
      <c r="D951" s="257"/>
      <c r="E951" s="1"/>
      <c r="F951" s="3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55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257"/>
      <c r="D952" s="257"/>
      <c r="E952" s="1"/>
      <c r="F952" s="3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55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257"/>
      <c r="D953" s="257"/>
      <c r="E953" s="1"/>
      <c r="F953" s="3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55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257"/>
      <c r="D954" s="257"/>
      <c r="E954" s="1"/>
      <c r="F954" s="3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55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257"/>
      <c r="D955" s="257"/>
      <c r="E955" s="1"/>
      <c r="F955" s="3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55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257"/>
      <c r="D956" s="257"/>
      <c r="E956" s="1"/>
      <c r="F956" s="3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55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257"/>
      <c r="D957" s="257"/>
      <c r="E957" s="1"/>
      <c r="F957" s="3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55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257"/>
      <c r="D958" s="257"/>
      <c r="E958" s="1"/>
      <c r="F958" s="3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55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257"/>
      <c r="D959" s="257"/>
      <c r="E959" s="1"/>
      <c r="F959" s="3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55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257"/>
      <c r="D960" s="257"/>
      <c r="E960" s="1"/>
      <c r="F960" s="3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55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257"/>
      <c r="D961" s="257"/>
      <c r="E961" s="1"/>
      <c r="F961" s="3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55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257"/>
      <c r="D962" s="257"/>
      <c r="E962" s="1"/>
      <c r="F962" s="3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55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257"/>
      <c r="D963" s="257"/>
      <c r="E963" s="1"/>
      <c r="F963" s="3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55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257"/>
      <c r="D964" s="257"/>
      <c r="E964" s="1"/>
      <c r="F964" s="3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55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257"/>
      <c r="D965" s="257"/>
      <c r="E965" s="1"/>
      <c r="F965" s="3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55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257"/>
      <c r="D966" s="257"/>
      <c r="E966" s="1"/>
      <c r="F966" s="3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55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257"/>
      <c r="D967" s="257"/>
      <c r="E967" s="1"/>
      <c r="F967" s="3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55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257"/>
      <c r="D968" s="257"/>
      <c r="E968" s="1"/>
      <c r="F968" s="3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55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257"/>
      <c r="D969" s="257"/>
      <c r="E969" s="1"/>
      <c r="F969" s="3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55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257"/>
      <c r="D970" s="257"/>
      <c r="E970" s="1"/>
      <c r="F970" s="3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55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257"/>
      <c r="D971" s="257"/>
      <c r="E971" s="1"/>
      <c r="F971" s="3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55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257"/>
      <c r="D972" s="257"/>
      <c r="E972" s="1"/>
      <c r="F972" s="3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55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257"/>
      <c r="D973" s="257"/>
      <c r="E973" s="1"/>
      <c r="F973" s="3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55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257"/>
      <c r="D974" s="257"/>
      <c r="E974" s="1"/>
      <c r="F974" s="3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55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257"/>
      <c r="D975" s="257"/>
      <c r="E975" s="1"/>
      <c r="F975" s="3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55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257"/>
      <c r="D976" s="257"/>
      <c r="E976" s="1"/>
      <c r="F976" s="3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55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257"/>
      <c r="D977" s="257"/>
      <c r="E977" s="1"/>
      <c r="F977" s="3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55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257"/>
      <c r="D978" s="257"/>
      <c r="E978" s="1"/>
      <c r="F978" s="3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55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257"/>
      <c r="D979" s="257"/>
      <c r="E979" s="1"/>
      <c r="F979" s="3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55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257"/>
      <c r="D980" s="257"/>
      <c r="E980" s="1"/>
      <c r="F980" s="3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55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257"/>
      <c r="D981" s="257"/>
      <c r="E981" s="1"/>
      <c r="F981" s="3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55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257"/>
      <c r="D982" s="257"/>
      <c r="E982" s="1"/>
      <c r="F982" s="3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55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257"/>
      <c r="D983" s="257"/>
      <c r="E983" s="1"/>
      <c r="F983" s="3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55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257"/>
      <c r="D984" s="257"/>
      <c r="E984" s="1"/>
      <c r="F984" s="3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55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257"/>
      <c r="D985" s="257"/>
      <c r="E985" s="1"/>
      <c r="F985" s="3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55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257"/>
      <c r="D986" s="257"/>
      <c r="E986" s="1"/>
      <c r="F986" s="3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55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257"/>
      <c r="D987" s="257"/>
      <c r="E987" s="1"/>
      <c r="F987" s="3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55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257"/>
      <c r="D988" s="257"/>
      <c r="E988" s="1"/>
      <c r="F988" s="3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55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257"/>
      <c r="D989" s="257"/>
      <c r="E989" s="1"/>
      <c r="F989" s="3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55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257"/>
      <c r="D990" s="257"/>
      <c r="E990" s="1"/>
      <c r="F990" s="3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55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257"/>
      <c r="D991" s="257"/>
      <c r="E991" s="1"/>
      <c r="F991" s="3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55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257"/>
      <c r="D992" s="257"/>
      <c r="E992" s="1"/>
      <c r="F992" s="3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55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257"/>
      <c r="D993" s="257"/>
      <c r="E993" s="1"/>
      <c r="F993" s="3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55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257"/>
      <c r="D994" s="257"/>
      <c r="E994" s="1"/>
      <c r="F994" s="3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55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257"/>
      <c r="D995" s="257"/>
      <c r="E995" s="1"/>
      <c r="F995" s="3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55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257"/>
      <c r="D996" s="257"/>
      <c r="E996" s="1"/>
      <c r="F996" s="3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55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257"/>
      <c r="D997" s="257"/>
      <c r="E997" s="1"/>
      <c r="F997" s="3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55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257"/>
      <c r="D998" s="257"/>
      <c r="E998" s="1"/>
      <c r="F998" s="3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55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257"/>
      <c r="D999" s="257"/>
      <c r="E999" s="1"/>
      <c r="F999" s="3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55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257"/>
      <c r="D1000" s="257"/>
      <c r="E1000" s="1"/>
      <c r="F1000" s="3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55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1"/>
      <c r="C1001" s="257"/>
      <c r="D1001" s="257"/>
      <c r="E1001" s="1"/>
      <c r="F1001" s="3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55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1"/>
      <c r="C1002" s="257"/>
      <c r="D1002" s="257"/>
      <c r="E1002" s="1"/>
      <c r="F1002" s="3"/>
      <c r="G1002" s="3"/>
      <c r="H1002" s="3"/>
      <c r="I1002" s="1"/>
      <c r="J1002" s="8"/>
      <c r="K1002" s="8"/>
      <c r="L1002" s="1"/>
      <c r="M1002" s="1"/>
      <c r="N1002" s="8"/>
      <c r="O1002" s="1"/>
      <c r="P1002" s="8"/>
      <c r="Q1002" s="8"/>
      <c r="R1002" s="255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L1003" s="258"/>
      <c r="M1003" s="258"/>
      <c r="O1003" s="258"/>
    </row>
  </sheetData>
  <mergeCells count="11">
    <mergeCell ref="L98:O98"/>
    <mergeCell ref="M99:O99"/>
    <mergeCell ref="M100:O100"/>
    <mergeCell ref="N101:O101"/>
    <mergeCell ref="A2:H2"/>
    <mergeCell ref="J3:P3"/>
    <mergeCell ref="T6:U6"/>
    <mergeCell ref="T15:U15"/>
    <mergeCell ref="J95:O95"/>
    <mergeCell ref="K96:O96"/>
    <mergeCell ref="L97:O97"/>
  </mergeCells>
  <dataValidations>
    <dataValidation type="list" allowBlank="1" showErrorMessage="1" sqref="A7:A94">
      <formula1>"Nobre,Publicidade"</formula1>
    </dataValidation>
    <dataValidation type="list" allowBlank="1" showErrorMessage="1" sqref="E7:E94 E211:E1002">
      <formula1>"Vinicius,Gustavo,Kaua,Wesley,Caio,Julia,Thiago,Daniel,Jonatha,Jhonatas,Otavio,Produtor,David,Caio Ferreira,Kaicky,Pamelah,Caio Alves,Leandro,camila,Willian "</formula1>
    </dataValidation>
    <dataValidation type="list" allowBlank="1" showErrorMessage="1" sqref="I7:I94">
      <formula1>"Mel,Drieli,Fernanda"</formula1>
    </dataValidation>
    <dataValidation type="list" allowBlank="1" showErrorMessage="1" sqref="B7:B94">
      <formula1>"Pix,Cartão"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2" width="14.5"/>
    <col customWidth="1" min="6" max="6" width="16.13"/>
    <col customWidth="1" min="7" max="7" width="37.0"/>
    <col customWidth="1" min="9" max="9" width="13.0"/>
    <col customWidth="1" min="20" max="20" width="13.88"/>
    <col customWidth="1" min="21" max="21" width="14.13"/>
  </cols>
  <sheetData>
    <row r="1">
      <c r="A1" s="1"/>
      <c r="B1" s="1"/>
      <c r="C1" s="2"/>
      <c r="D1" s="2"/>
      <c r="E1" s="1"/>
      <c r="F1" s="3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260" t="s">
        <v>0</v>
      </c>
      <c r="B2" s="261"/>
      <c r="C2" s="261"/>
      <c r="D2" s="261"/>
      <c r="E2" s="261"/>
      <c r="F2" s="261"/>
      <c r="G2" s="261"/>
      <c r="H2" s="262"/>
      <c r="I2" s="12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263" t="s">
        <v>1</v>
      </c>
      <c r="B3" s="263"/>
      <c r="C3" s="263"/>
      <c r="D3" s="263"/>
      <c r="E3" s="263"/>
      <c r="F3" s="263"/>
      <c r="G3" s="19"/>
      <c r="H3" s="3"/>
      <c r="I3" s="4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2"/>
      <c r="D4" s="17"/>
      <c r="E4" s="18"/>
      <c r="F4" s="19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1" t="s">
        <v>2</v>
      </c>
      <c r="U4" s="22">
        <f>SUM(G102)</f>
        <v>5854</v>
      </c>
      <c r="V4" s="8"/>
      <c r="W4" s="8"/>
      <c r="X4" s="8"/>
      <c r="Y4" s="8"/>
      <c r="Z4" s="8"/>
      <c r="AA4" s="8"/>
    </row>
    <row r="5">
      <c r="A5" s="1"/>
      <c r="B5" s="1"/>
      <c r="C5" s="2"/>
      <c r="D5" s="17"/>
      <c r="E5" s="23"/>
      <c r="F5" s="24"/>
      <c r="G5" s="24"/>
      <c r="H5" s="25"/>
      <c r="I5" s="26"/>
      <c r="J5" s="27"/>
      <c r="K5" s="28"/>
      <c r="L5" s="26"/>
      <c r="M5" s="26"/>
      <c r="N5" s="29"/>
      <c r="O5" s="30"/>
      <c r="P5" s="28"/>
      <c r="Q5" s="31"/>
      <c r="R5" s="32"/>
      <c r="S5" s="28"/>
      <c r="T5" s="8"/>
      <c r="U5" s="8"/>
      <c r="V5" s="8"/>
      <c r="W5" s="8"/>
      <c r="X5" s="8"/>
      <c r="Y5" s="8"/>
      <c r="Z5" s="8"/>
      <c r="AA5" s="8"/>
    </row>
    <row r="6">
      <c r="A6" s="33" t="s">
        <v>3</v>
      </c>
      <c r="B6" s="33" t="s">
        <v>4</v>
      </c>
      <c r="C6" s="34" t="s">
        <v>5</v>
      </c>
      <c r="D6" s="35" t="s">
        <v>6</v>
      </c>
      <c r="E6" s="36" t="s">
        <v>7</v>
      </c>
      <c r="F6" s="36" t="s">
        <v>8</v>
      </c>
      <c r="G6" s="36" t="s">
        <v>9</v>
      </c>
      <c r="H6" s="37" t="s">
        <v>10</v>
      </c>
      <c r="I6" s="37" t="s">
        <v>11</v>
      </c>
      <c r="J6" s="38" t="s">
        <v>12</v>
      </c>
      <c r="K6" s="39" t="s">
        <v>13</v>
      </c>
      <c r="L6" s="40" t="s">
        <v>14</v>
      </c>
      <c r="M6" s="41" t="s">
        <v>15</v>
      </c>
      <c r="N6" s="42" t="s">
        <v>16</v>
      </c>
      <c r="O6" s="43" t="s">
        <v>17</v>
      </c>
      <c r="P6" s="44" t="s">
        <v>18</v>
      </c>
      <c r="Q6" s="45" t="s">
        <v>19</v>
      </c>
      <c r="R6" s="46" t="s">
        <v>20</v>
      </c>
      <c r="S6" s="47" t="s">
        <v>21</v>
      </c>
      <c r="T6" s="49" t="s">
        <v>23</v>
      </c>
      <c r="V6" s="8"/>
      <c r="W6" s="8"/>
      <c r="X6" s="8"/>
      <c r="Y6" s="8"/>
      <c r="Z6" s="8"/>
      <c r="AA6" s="8"/>
    </row>
    <row r="7">
      <c r="A7" s="50" t="s">
        <v>47</v>
      </c>
      <c r="B7" s="50" t="s">
        <v>3244</v>
      </c>
      <c r="C7" s="51"/>
      <c r="D7" s="52"/>
      <c r="E7" s="53" t="s">
        <v>2817</v>
      </c>
      <c r="F7" s="54" t="s">
        <v>3499</v>
      </c>
      <c r="G7" s="264" t="s">
        <v>3500</v>
      </c>
      <c r="H7" s="55" t="s">
        <v>3501</v>
      </c>
      <c r="I7" s="50" t="s">
        <v>97</v>
      </c>
      <c r="J7" s="57">
        <v>250.0</v>
      </c>
      <c r="K7" s="58"/>
      <c r="L7" s="59"/>
      <c r="M7" s="60"/>
      <c r="N7" s="61"/>
      <c r="O7" s="62"/>
      <c r="P7" s="63"/>
      <c r="Q7" s="64"/>
      <c r="R7" s="65"/>
      <c r="S7" s="53">
        <v>125.0</v>
      </c>
      <c r="T7" s="67"/>
      <c r="U7" s="68"/>
      <c r="V7" s="8"/>
      <c r="W7" s="8"/>
      <c r="X7" s="8"/>
      <c r="Y7" s="8"/>
      <c r="Z7" s="8"/>
      <c r="AA7" s="8"/>
    </row>
    <row r="8">
      <c r="A8" s="50" t="s">
        <v>47</v>
      </c>
      <c r="B8" s="50" t="s">
        <v>3244</v>
      </c>
      <c r="C8" s="51"/>
      <c r="D8" s="69"/>
      <c r="E8" s="53" t="s">
        <v>49</v>
      </c>
      <c r="F8" s="70" t="s">
        <v>3502</v>
      </c>
      <c r="G8" s="264" t="s">
        <v>3503</v>
      </c>
      <c r="H8" s="55" t="s">
        <v>3504</v>
      </c>
      <c r="I8" s="50" t="s">
        <v>38</v>
      </c>
      <c r="J8" s="71">
        <v>147.0</v>
      </c>
      <c r="K8" s="58"/>
      <c r="L8" s="72"/>
      <c r="M8" s="73"/>
      <c r="N8" s="61"/>
      <c r="O8" s="74"/>
      <c r="P8" s="75"/>
      <c r="Q8" s="76"/>
      <c r="R8" s="77"/>
      <c r="S8" s="53">
        <v>50.0</v>
      </c>
      <c r="T8" s="39"/>
      <c r="U8" s="68"/>
      <c r="V8" s="8"/>
      <c r="W8" s="8"/>
      <c r="X8" s="8"/>
      <c r="Y8" s="8"/>
      <c r="Z8" s="8"/>
      <c r="AA8" s="8"/>
    </row>
    <row r="9">
      <c r="A9" s="50" t="s">
        <v>47</v>
      </c>
      <c r="B9" s="50" t="s">
        <v>3265</v>
      </c>
      <c r="C9" s="78"/>
      <c r="D9" s="52"/>
      <c r="E9" s="53" t="s">
        <v>82</v>
      </c>
      <c r="F9" s="70" t="s">
        <v>3505</v>
      </c>
      <c r="G9" s="264" t="s">
        <v>3506</v>
      </c>
      <c r="H9" s="55" t="s">
        <v>3507</v>
      </c>
      <c r="I9" s="50" t="s">
        <v>38</v>
      </c>
      <c r="J9" s="71">
        <v>250.0</v>
      </c>
      <c r="K9" s="79"/>
      <c r="L9" s="72"/>
      <c r="M9" s="80"/>
      <c r="N9" s="61"/>
      <c r="O9" s="74"/>
      <c r="P9" s="75"/>
      <c r="Q9" s="76"/>
      <c r="R9" s="65"/>
      <c r="S9" s="53">
        <v>125.0</v>
      </c>
      <c r="T9" s="81"/>
      <c r="U9" s="82"/>
      <c r="V9" s="8"/>
      <c r="W9" s="8"/>
      <c r="X9" s="8"/>
      <c r="Y9" s="8"/>
      <c r="Z9" s="8"/>
      <c r="AA9" s="8"/>
    </row>
    <row r="10">
      <c r="A10" s="50" t="s">
        <v>47</v>
      </c>
      <c r="B10" s="50" t="s">
        <v>3244</v>
      </c>
      <c r="C10" s="51"/>
      <c r="D10" s="83"/>
      <c r="E10" s="53" t="s">
        <v>28</v>
      </c>
      <c r="F10" s="70" t="s">
        <v>2658</v>
      </c>
      <c r="G10" s="264" t="s">
        <v>3508</v>
      </c>
      <c r="H10" s="55" t="s">
        <v>3509</v>
      </c>
      <c r="I10" s="50" t="s">
        <v>61</v>
      </c>
      <c r="J10" s="71">
        <v>147.0</v>
      </c>
      <c r="K10" s="58"/>
      <c r="L10" s="72"/>
      <c r="M10" s="80"/>
      <c r="N10" s="61"/>
      <c r="O10" s="84"/>
      <c r="P10" s="85"/>
      <c r="Q10" s="76"/>
      <c r="R10" s="93"/>
      <c r="S10" s="53">
        <v>50.0</v>
      </c>
      <c r="T10" s="86"/>
      <c r="U10" s="82"/>
      <c r="V10" s="8"/>
      <c r="W10" s="8"/>
      <c r="X10" s="8"/>
      <c r="Y10" s="8"/>
      <c r="Z10" s="8"/>
      <c r="AA10" s="8"/>
    </row>
    <row r="11">
      <c r="A11" s="50" t="s">
        <v>41</v>
      </c>
      <c r="B11" s="50" t="s">
        <v>3244</v>
      </c>
      <c r="C11" s="51"/>
      <c r="D11" s="87"/>
      <c r="E11" s="88"/>
      <c r="F11" s="70"/>
      <c r="G11" s="298" t="s">
        <v>3510</v>
      </c>
      <c r="H11" s="55" t="s">
        <v>1299</v>
      </c>
      <c r="I11" s="50" t="s">
        <v>61</v>
      </c>
      <c r="J11" s="57"/>
      <c r="K11" s="58"/>
      <c r="L11" s="72"/>
      <c r="M11" s="90"/>
      <c r="N11" s="61">
        <v>1300.0</v>
      </c>
      <c r="O11" s="62"/>
      <c r="P11" s="85"/>
      <c r="Q11" s="92"/>
      <c r="R11" s="93"/>
      <c r="S11" s="269">
        <v>1300.0</v>
      </c>
      <c r="T11" s="42"/>
      <c r="U11" s="82"/>
      <c r="V11" s="8"/>
      <c r="W11" s="8"/>
      <c r="X11" s="8"/>
      <c r="Y11" s="8"/>
      <c r="Z11" s="8"/>
      <c r="AA11" s="8"/>
    </row>
    <row r="12">
      <c r="A12" s="50" t="s">
        <v>41</v>
      </c>
      <c r="B12" s="50" t="s">
        <v>3244</v>
      </c>
      <c r="C12" s="94"/>
      <c r="D12" s="87"/>
      <c r="E12" s="53" t="s">
        <v>67</v>
      </c>
      <c r="F12" s="70" t="s">
        <v>3511</v>
      </c>
      <c r="G12" s="264" t="s">
        <v>3512</v>
      </c>
      <c r="H12" s="55" t="s">
        <v>3125</v>
      </c>
      <c r="I12" s="50" t="s">
        <v>61</v>
      </c>
      <c r="J12" s="57"/>
      <c r="K12" s="95"/>
      <c r="L12" s="72"/>
      <c r="M12" s="96"/>
      <c r="N12" s="61"/>
      <c r="O12" s="62"/>
      <c r="P12" s="299">
        <v>441.0</v>
      </c>
      <c r="Q12" s="98"/>
      <c r="R12" s="99"/>
      <c r="S12" s="53">
        <v>100.0</v>
      </c>
      <c r="T12" s="100"/>
      <c r="U12" s="68"/>
      <c r="V12" s="8"/>
      <c r="W12" s="8"/>
      <c r="X12" s="8"/>
      <c r="Y12" s="8"/>
      <c r="Z12" s="8"/>
      <c r="AA12" s="8"/>
    </row>
    <row r="13" ht="16.5" customHeight="1">
      <c r="A13" s="50" t="s">
        <v>47</v>
      </c>
      <c r="B13" s="50" t="s">
        <v>3244</v>
      </c>
      <c r="C13" s="78"/>
      <c r="D13" s="52"/>
      <c r="E13" s="53" t="s">
        <v>49</v>
      </c>
      <c r="F13" s="70" t="s">
        <v>614</v>
      </c>
      <c r="G13" s="270" t="s">
        <v>3513</v>
      </c>
      <c r="H13" s="55" t="s">
        <v>3514</v>
      </c>
      <c r="I13" s="50" t="s">
        <v>38</v>
      </c>
      <c r="J13" s="71">
        <v>294.0</v>
      </c>
      <c r="K13" s="58"/>
      <c r="L13" s="59"/>
      <c r="M13" s="90"/>
      <c r="N13" s="61"/>
      <c r="O13" s="84"/>
      <c r="P13" s="75"/>
      <c r="Q13" s="92"/>
      <c r="R13" s="99"/>
      <c r="S13" s="102">
        <v>100.0</v>
      </c>
      <c r="T13" s="103"/>
      <c r="U13" s="104"/>
      <c r="V13" s="8"/>
      <c r="W13" s="8"/>
      <c r="X13" s="8"/>
      <c r="Y13" s="8"/>
      <c r="Z13" s="8"/>
      <c r="AA13" s="8"/>
    </row>
    <row r="14">
      <c r="A14" s="50" t="s">
        <v>41</v>
      </c>
      <c r="B14" s="50" t="s">
        <v>3244</v>
      </c>
      <c r="C14" s="51"/>
      <c r="D14" s="87"/>
      <c r="E14" s="53"/>
      <c r="F14" s="70"/>
      <c r="G14" s="264" t="s">
        <v>3515</v>
      </c>
      <c r="H14" s="55" t="s">
        <v>3516</v>
      </c>
      <c r="I14" s="50" t="s">
        <v>61</v>
      </c>
      <c r="J14" s="71"/>
      <c r="K14" s="58"/>
      <c r="L14" s="72">
        <v>900.0</v>
      </c>
      <c r="M14" s="90"/>
      <c r="N14" s="61"/>
      <c r="O14" s="84"/>
      <c r="P14" s="85"/>
      <c r="Q14" s="105"/>
      <c r="R14" s="99"/>
      <c r="S14" s="102">
        <v>450.0</v>
      </c>
      <c r="T14" s="8"/>
      <c r="U14" s="8"/>
      <c r="V14" s="8"/>
      <c r="W14" s="8"/>
      <c r="X14" s="8"/>
      <c r="Y14" s="8"/>
      <c r="Z14" s="8"/>
      <c r="AA14" s="8"/>
    </row>
    <row r="15">
      <c r="A15" s="50" t="s">
        <v>47</v>
      </c>
      <c r="B15" s="50" t="s">
        <v>3244</v>
      </c>
      <c r="C15" s="51"/>
      <c r="D15" s="83" t="s">
        <v>3517</v>
      </c>
      <c r="E15" s="53" t="s">
        <v>49</v>
      </c>
      <c r="F15" s="70" t="s">
        <v>3518</v>
      </c>
      <c r="G15" s="264" t="s">
        <v>3519</v>
      </c>
      <c r="H15" s="55" t="s">
        <v>3520</v>
      </c>
      <c r="I15" s="50" t="s">
        <v>38</v>
      </c>
      <c r="J15" s="71">
        <v>890.0</v>
      </c>
      <c r="K15" s="58"/>
      <c r="L15" s="72"/>
      <c r="M15" s="90"/>
      <c r="N15" s="61"/>
      <c r="O15" s="62"/>
      <c r="P15" s="85"/>
      <c r="Q15" s="92"/>
      <c r="R15" s="106"/>
      <c r="S15" s="269">
        <v>890.0</v>
      </c>
      <c r="T15" s="107"/>
      <c r="V15" s="8"/>
      <c r="W15" s="8"/>
      <c r="X15" s="8"/>
      <c r="Y15" s="8"/>
      <c r="Z15" s="8"/>
      <c r="AA15" s="8"/>
    </row>
    <row r="16">
      <c r="A16" s="50" t="s">
        <v>47</v>
      </c>
      <c r="B16" s="50" t="s">
        <v>3244</v>
      </c>
      <c r="C16" s="51"/>
      <c r="D16" s="83" t="s">
        <v>3521</v>
      </c>
      <c r="E16" s="53" t="s">
        <v>75</v>
      </c>
      <c r="F16" s="133" t="s">
        <v>3522</v>
      </c>
      <c r="G16" s="264" t="s">
        <v>3523</v>
      </c>
      <c r="H16" s="55" t="s">
        <v>3524</v>
      </c>
      <c r="I16" s="50" t="s">
        <v>97</v>
      </c>
      <c r="J16" s="71">
        <v>294.0</v>
      </c>
      <c r="K16" s="58"/>
      <c r="L16" s="72"/>
      <c r="M16" s="90"/>
      <c r="N16" s="109"/>
      <c r="O16" s="62"/>
      <c r="P16" s="85"/>
      <c r="Q16" s="92"/>
      <c r="R16" s="99"/>
      <c r="S16" s="53">
        <v>50.0</v>
      </c>
      <c r="T16" s="110"/>
      <c r="U16" s="82"/>
      <c r="V16" s="8"/>
      <c r="W16" s="8"/>
      <c r="X16" s="8"/>
      <c r="Y16" s="8"/>
      <c r="Z16" s="8"/>
      <c r="AA16" s="8"/>
    </row>
    <row r="17">
      <c r="A17" s="50" t="s">
        <v>47</v>
      </c>
      <c r="B17" s="50" t="s">
        <v>3244</v>
      </c>
      <c r="C17" s="78"/>
      <c r="D17" s="87"/>
      <c r="E17" s="53" t="s">
        <v>49</v>
      </c>
      <c r="F17" s="314"/>
      <c r="G17" s="264" t="s">
        <v>3525</v>
      </c>
      <c r="H17" s="55" t="s">
        <v>3526</v>
      </c>
      <c r="I17" s="50" t="s">
        <v>38</v>
      </c>
      <c r="J17" s="71">
        <v>294.0</v>
      </c>
      <c r="K17" s="58"/>
      <c r="L17" s="72"/>
      <c r="M17" s="90"/>
      <c r="N17" s="61"/>
      <c r="O17" s="84"/>
      <c r="P17" s="85"/>
      <c r="Q17" s="92"/>
      <c r="R17" s="93"/>
      <c r="S17" s="53">
        <v>200.0</v>
      </c>
      <c r="T17" s="112"/>
      <c r="U17" s="82"/>
      <c r="V17" s="8"/>
      <c r="W17" s="8"/>
      <c r="X17" s="8"/>
      <c r="Y17" s="8"/>
      <c r="Z17" s="8"/>
      <c r="AA17" s="8"/>
    </row>
    <row r="18">
      <c r="A18" s="50" t="s">
        <v>47</v>
      </c>
      <c r="B18" s="50" t="s">
        <v>3244</v>
      </c>
      <c r="C18" s="78"/>
      <c r="D18" s="87"/>
      <c r="E18" s="53" t="s">
        <v>2273</v>
      </c>
      <c r="F18" s="70" t="s">
        <v>1811</v>
      </c>
      <c r="G18" s="264" t="s">
        <v>3527</v>
      </c>
      <c r="H18" s="55" t="s">
        <v>3528</v>
      </c>
      <c r="I18" s="50" t="s">
        <v>61</v>
      </c>
      <c r="J18" s="71">
        <v>250.0</v>
      </c>
      <c r="K18" s="79"/>
      <c r="L18" s="72"/>
      <c r="M18" s="90"/>
      <c r="N18" s="61"/>
      <c r="O18" s="62"/>
      <c r="P18" s="85"/>
      <c r="Q18" s="92"/>
      <c r="R18" s="99"/>
      <c r="S18" s="53">
        <v>125.0</v>
      </c>
      <c r="T18" s="113"/>
      <c r="U18" s="114"/>
      <c r="V18" s="8"/>
      <c r="W18" s="8"/>
      <c r="X18" s="8"/>
      <c r="Y18" s="8"/>
      <c r="Z18" s="8"/>
      <c r="AA18" s="8"/>
    </row>
    <row r="19">
      <c r="A19" s="50" t="s">
        <v>47</v>
      </c>
      <c r="B19" s="50" t="s">
        <v>3244</v>
      </c>
      <c r="C19" s="51"/>
      <c r="D19" s="87"/>
      <c r="E19" s="53" t="s">
        <v>344</v>
      </c>
      <c r="F19" s="70" t="s">
        <v>3529</v>
      </c>
      <c r="G19" s="264" t="s">
        <v>3530</v>
      </c>
      <c r="H19" s="55" t="s">
        <v>3531</v>
      </c>
      <c r="I19" s="50" t="s">
        <v>97</v>
      </c>
      <c r="J19" s="71">
        <v>147.0</v>
      </c>
      <c r="K19" s="79"/>
      <c r="L19" s="72"/>
      <c r="M19" s="90"/>
      <c r="N19" s="61"/>
      <c r="O19" s="62"/>
      <c r="P19" s="85"/>
      <c r="Q19" s="92"/>
      <c r="R19" s="93"/>
      <c r="S19" s="53">
        <v>73.5</v>
      </c>
      <c r="T19" s="116"/>
      <c r="U19" s="6"/>
      <c r="V19" s="8"/>
      <c r="W19" s="8"/>
      <c r="X19" s="8"/>
      <c r="Y19" s="8"/>
      <c r="Z19" s="8"/>
      <c r="AA19" s="8"/>
    </row>
    <row r="20" ht="15.75" customHeight="1">
      <c r="A20" s="50" t="s">
        <v>41</v>
      </c>
      <c r="B20" s="50" t="s">
        <v>3244</v>
      </c>
      <c r="C20" s="51"/>
      <c r="D20" s="87"/>
      <c r="E20" s="53" t="s">
        <v>43</v>
      </c>
      <c r="F20" s="70"/>
      <c r="G20" s="267" t="s">
        <v>3532</v>
      </c>
      <c r="H20" s="55" t="s">
        <v>3533</v>
      </c>
      <c r="I20" s="50" t="s">
        <v>38</v>
      </c>
      <c r="J20" s="71"/>
      <c r="K20" s="58"/>
      <c r="L20" s="117"/>
      <c r="M20" s="90"/>
      <c r="N20" s="61"/>
      <c r="O20" s="74"/>
      <c r="P20" s="75"/>
      <c r="Q20" s="92"/>
      <c r="R20" s="93">
        <v>250.0</v>
      </c>
      <c r="S20" s="53">
        <v>50.0</v>
      </c>
      <c r="T20" s="118"/>
      <c r="U20" s="8"/>
      <c r="V20" s="8"/>
      <c r="W20" s="8"/>
      <c r="X20" s="8"/>
      <c r="Y20" s="8"/>
      <c r="Z20" s="8"/>
      <c r="AA20" s="8"/>
    </row>
    <row r="21" ht="15.75" customHeight="1">
      <c r="A21" s="50"/>
      <c r="B21" s="50"/>
      <c r="C21" s="51"/>
      <c r="D21" s="87"/>
      <c r="E21" s="53"/>
      <c r="F21" s="314"/>
      <c r="G21" s="54"/>
      <c r="H21" s="55"/>
      <c r="I21" s="56"/>
      <c r="J21" s="71"/>
      <c r="K21" s="58"/>
      <c r="L21" s="117"/>
      <c r="M21" s="90"/>
      <c r="N21" s="61"/>
      <c r="O21" s="62"/>
      <c r="P21" s="85"/>
      <c r="Q21" s="92"/>
      <c r="R21" s="99"/>
      <c r="S21" s="53"/>
      <c r="T21" s="119"/>
      <c r="U21" s="8"/>
      <c r="V21" s="8"/>
      <c r="W21" s="8"/>
      <c r="X21" s="8"/>
      <c r="Y21" s="8"/>
      <c r="Z21" s="8"/>
      <c r="AA21" s="8"/>
    </row>
    <row r="22">
      <c r="A22" s="50"/>
      <c r="B22" s="50"/>
      <c r="C22" s="51"/>
      <c r="D22" s="83"/>
      <c r="E22" s="88"/>
      <c r="F22" s="70"/>
      <c r="G22" s="54"/>
      <c r="H22" s="55"/>
      <c r="I22" s="56"/>
      <c r="J22" s="71"/>
      <c r="K22" s="58"/>
      <c r="L22" s="72"/>
      <c r="M22" s="120"/>
      <c r="N22" s="61"/>
      <c r="O22" s="62"/>
      <c r="P22" s="85"/>
      <c r="Q22" s="92"/>
      <c r="R22" s="99"/>
      <c r="S22" s="53"/>
      <c r="T22" s="8"/>
      <c r="U22" s="8"/>
      <c r="V22" s="8"/>
      <c r="W22" s="8"/>
      <c r="X22" s="8"/>
      <c r="Y22" s="8"/>
      <c r="Z22" s="8"/>
      <c r="AA22" s="8"/>
    </row>
    <row r="23">
      <c r="A23" s="50"/>
      <c r="B23" s="50"/>
      <c r="C23" s="51"/>
      <c r="D23" s="87"/>
      <c r="E23" s="53"/>
      <c r="F23" s="70"/>
      <c r="G23" s="54"/>
      <c r="H23" s="55"/>
      <c r="I23" s="50"/>
      <c r="J23" s="71"/>
      <c r="K23" s="58"/>
      <c r="L23" s="72"/>
      <c r="M23" s="80"/>
      <c r="N23" s="61"/>
      <c r="O23" s="62"/>
      <c r="P23" s="121"/>
      <c r="Q23" s="92"/>
      <c r="R23" s="93"/>
      <c r="S23" s="53"/>
      <c r="T23" s="8"/>
      <c r="U23" s="8"/>
      <c r="V23" s="8"/>
      <c r="W23" s="8"/>
      <c r="X23" s="8"/>
      <c r="Y23" s="8"/>
      <c r="Z23" s="8"/>
      <c r="AA23" s="8"/>
    </row>
    <row r="24">
      <c r="A24" s="50"/>
      <c r="B24" s="50"/>
      <c r="C24" s="51"/>
      <c r="D24" s="87"/>
      <c r="E24" s="88"/>
      <c r="F24" s="70"/>
      <c r="G24" s="140"/>
      <c r="H24" s="55"/>
      <c r="I24" s="56"/>
      <c r="J24" s="71"/>
      <c r="K24" s="58"/>
      <c r="L24" s="72"/>
      <c r="M24" s="90"/>
      <c r="N24" s="122"/>
      <c r="O24" s="62"/>
      <c r="P24" s="75"/>
      <c r="Q24" s="92"/>
      <c r="R24" s="123"/>
      <c r="S24" s="53"/>
      <c r="T24" s="3"/>
      <c r="U24" s="8"/>
      <c r="V24" s="8"/>
      <c r="W24" s="8"/>
      <c r="X24" s="8"/>
      <c r="Y24" s="8"/>
      <c r="Z24" s="8"/>
      <c r="AA24" s="8"/>
    </row>
    <row r="25">
      <c r="A25" s="50"/>
      <c r="B25" s="50"/>
      <c r="C25" s="51"/>
      <c r="D25" s="78"/>
      <c r="E25" s="53"/>
      <c r="F25" s="70"/>
      <c r="G25" s="54"/>
      <c r="H25" s="55"/>
      <c r="I25" s="56"/>
      <c r="J25" s="124"/>
      <c r="K25" s="58"/>
      <c r="L25" s="72"/>
      <c r="M25" s="80"/>
      <c r="N25" s="61"/>
      <c r="O25" s="62"/>
      <c r="P25" s="85"/>
      <c r="Q25" s="105"/>
      <c r="R25" s="99"/>
      <c r="S25" s="53"/>
      <c r="T25" s="8"/>
      <c r="U25" s="8"/>
      <c r="V25" s="8"/>
      <c r="W25" s="8"/>
      <c r="X25" s="8"/>
      <c r="Y25" s="8"/>
      <c r="Z25" s="8"/>
      <c r="AA25" s="8"/>
    </row>
    <row r="26">
      <c r="A26" s="50"/>
      <c r="B26" s="50"/>
      <c r="C26" s="51"/>
      <c r="D26" s="78"/>
      <c r="E26" s="88"/>
      <c r="F26" s="70"/>
      <c r="G26" s="54"/>
      <c r="H26" s="55"/>
      <c r="I26" s="50"/>
      <c r="J26" s="71"/>
      <c r="K26" s="79"/>
      <c r="L26" s="59"/>
      <c r="M26" s="80"/>
      <c r="N26" s="61"/>
      <c r="O26" s="62"/>
      <c r="P26" s="85"/>
      <c r="Q26" s="105"/>
      <c r="R26" s="93"/>
      <c r="S26" s="53"/>
      <c r="T26" s="8"/>
      <c r="U26" s="8"/>
      <c r="V26" s="8"/>
      <c r="W26" s="8"/>
      <c r="X26" s="8"/>
      <c r="Y26" s="8"/>
      <c r="Z26" s="8"/>
      <c r="AA26" s="8"/>
    </row>
    <row r="27">
      <c r="A27" s="50"/>
      <c r="B27" s="50"/>
      <c r="C27" s="78"/>
      <c r="D27" s="87"/>
      <c r="E27" s="88"/>
      <c r="F27" s="70"/>
      <c r="G27" s="54"/>
      <c r="H27" s="55"/>
      <c r="I27" s="50"/>
      <c r="J27" s="57"/>
      <c r="K27" s="58"/>
      <c r="L27" s="126"/>
      <c r="M27" s="80"/>
      <c r="N27" s="61"/>
      <c r="O27" s="74"/>
      <c r="P27" s="85"/>
      <c r="Q27" s="105"/>
      <c r="R27" s="93"/>
      <c r="S27" s="53"/>
      <c r="T27" s="8"/>
      <c r="U27" s="8"/>
      <c r="V27" s="8"/>
      <c r="W27" s="8"/>
      <c r="X27" s="8"/>
      <c r="Y27" s="8"/>
      <c r="Z27" s="8"/>
      <c r="AA27" s="8"/>
    </row>
    <row r="28">
      <c r="A28" s="50"/>
      <c r="B28" s="50"/>
      <c r="C28" s="78"/>
      <c r="D28" s="87"/>
      <c r="E28" s="53"/>
      <c r="F28" s="70"/>
      <c r="G28" s="54"/>
      <c r="H28" s="55"/>
      <c r="I28" s="56"/>
      <c r="J28" s="127"/>
      <c r="K28" s="58"/>
      <c r="L28" s="117"/>
      <c r="M28" s="90"/>
      <c r="N28" s="61"/>
      <c r="O28" s="62"/>
      <c r="P28" s="85"/>
      <c r="Q28" s="105"/>
      <c r="R28" s="128"/>
      <c r="S28" s="53"/>
      <c r="T28" s="8"/>
      <c r="U28" s="8"/>
      <c r="V28" s="8"/>
      <c r="W28" s="8"/>
      <c r="X28" s="8"/>
      <c r="Y28" s="8"/>
      <c r="Z28" s="8"/>
      <c r="AA28" s="8"/>
    </row>
    <row r="29">
      <c r="A29" s="50"/>
      <c r="B29" s="50"/>
      <c r="C29" s="78"/>
      <c r="D29" s="87"/>
      <c r="E29" s="53"/>
      <c r="F29" s="70"/>
      <c r="G29" s="54"/>
      <c r="H29" s="55"/>
      <c r="I29" s="50"/>
      <c r="J29" s="127"/>
      <c r="K29" s="58"/>
      <c r="L29" s="72"/>
      <c r="M29" s="120"/>
      <c r="N29" s="61"/>
      <c r="O29" s="62"/>
      <c r="P29" s="75"/>
      <c r="Q29" s="92"/>
      <c r="R29" s="129"/>
      <c r="S29" s="53"/>
      <c r="T29" s="8"/>
      <c r="U29" s="8"/>
      <c r="V29" s="8"/>
      <c r="W29" s="8"/>
      <c r="X29" s="8"/>
      <c r="Y29" s="8"/>
      <c r="Z29" s="8"/>
      <c r="AA29" s="8"/>
    </row>
    <row r="30">
      <c r="A30" s="50"/>
      <c r="B30" s="50"/>
      <c r="C30" s="78"/>
      <c r="D30" s="69"/>
      <c r="E30" s="53"/>
      <c r="F30" s="70"/>
      <c r="G30" s="54"/>
      <c r="H30" s="55"/>
      <c r="I30" s="50"/>
      <c r="J30" s="71"/>
      <c r="K30" s="58"/>
      <c r="L30" s="72"/>
      <c r="M30" s="90"/>
      <c r="N30" s="122"/>
      <c r="O30" s="62"/>
      <c r="P30" s="85"/>
      <c r="Q30" s="92"/>
      <c r="R30" s="129"/>
      <c r="S30" s="53"/>
      <c r="T30" s="8"/>
      <c r="U30" s="8"/>
      <c r="V30" s="8"/>
      <c r="W30" s="8"/>
      <c r="X30" s="8"/>
      <c r="Y30" s="8"/>
      <c r="Z30" s="8"/>
      <c r="AA30" s="8"/>
    </row>
    <row r="31">
      <c r="A31" s="50"/>
      <c r="B31" s="50"/>
      <c r="C31" s="51"/>
      <c r="D31" s="52"/>
      <c r="E31" s="88"/>
      <c r="F31" s="70"/>
      <c r="G31" s="54"/>
      <c r="H31" s="55"/>
      <c r="I31" s="56"/>
      <c r="J31" s="71"/>
      <c r="K31" s="79"/>
      <c r="L31" s="72"/>
      <c r="M31" s="90"/>
      <c r="N31" s="61"/>
      <c r="O31" s="62"/>
      <c r="P31" s="130"/>
      <c r="Q31" s="131"/>
      <c r="R31" s="129"/>
      <c r="S31" s="53"/>
      <c r="T31" s="8"/>
      <c r="U31" s="8"/>
      <c r="V31" s="8"/>
      <c r="W31" s="8"/>
      <c r="X31" s="8"/>
      <c r="Y31" s="8"/>
      <c r="Z31" s="8"/>
      <c r="AA31" s="8"/>
    </row>
    <row r="32">
      <c r="A32" s="50"/>
      <c r="B32" s="50"/>
      <c r="C32" s="132"/>
      <c r="D32" s="69"/>
      <c r="E32" s="53"/>
      <c r="F32" s="70"/>
      <c r="G32" s="54"/>
      <c r="H32" s="55"/>
      <c r="I32" s="56"/>
      <c r="J32" s="71"/>
      <c r="K32" s="58"/>
      <c r="L32" s="72"/>
      <c r="M32" s="80"/>
      <c r="N32" s="61"/>
      <c r="O32" s="84"/>
      <c r="P32" s="130"/>
      <c r="Q32" s="131"/>
      <c r="R32" s="129"/>
      <c r="S32" s="53"/>
      <c r="T32" s="8"/>
      <c r="U32" s="8"/>
      <c r="V32" s="8"/>
      <c r="W32" s="8"/>
      <c r="X32" s="8"/>
      <c r="Y32" s="8"/>
      <c r="Z32" s="8"/>
      <c r="AA32" s="8"/>
    </row>
    <row r="33">
      <c r="A33" s="50"/>
      <c r="B33" s="50"/>
      <c r="C33" s="51"/>
      <c r="D33" s="69"/>
      <c r="E33" s="88"/>
      <c r="F33" s="133"/>
      <c r="G33" s="134"/>
      <c r="H33" s="55"/>
      <c r="I33" s="56"/>
      <c r="J33" s="71"/>
      <c r="K33" s="58"/>
      <c r="L33" s="135"/>
      <c r="M33" s="90"/>
      <c r="N33" s="61"/>
      <c r="O33" s="62"/>
      <c r="P33" s="130"/>
      <c r="Q33" s="131"/>
      <c r="R33" s="128"/>
      <c r="S33" s="53"/>
      <c r="T33" s="8"/>
      <c r="U33" s="8"/>
      <c r="V33" s="8"/>
      <c r="W33" s="8"/>
      <c r="X33" s="8"/>
      <c r="Y33" s="8"/>
      <c r="Z33" s="8"/>
      <c r="AA33" s="8"/>
    </row>
    <row r="34">
      <c r="A34" s="50"/>
      <c r="B34" s="50"/>
      <c r="C34" s="136"/>
      <c r="D34" s="83"/>
      <c r="E34" s="53"/>
      <c r="F34" s="70"/>
      <c r="G34" s="54"/>
      <c r="H34" s="55"/>
      <c r="I34" s="56"/>
      <c r="J34" s="71"/>
      <c r="K34" s="58"/>
      <c r="L34" s="135"/>
      <c r="M34" s="90"/>
      <c r="N34" s="61"/>
      <c r="O34" s="62"/>
      <c r="P34" s="130"/>
      <c r="Q34" s="131"/>
      <c r="R34" s="129"/>
      <c r="S34" s="53"/>
      <c r="T34" s="8"/>
      <c r="U34" s="8"/>
      <c r="V34" s="8"/>
      <c r="W34" s="8"/>
      <c r="X34" s="8"/>
      <c r="Y34" s="8"/>
      <c r="Z34" s="8"/>
      <c r="AA34" s="8"/>
    </row>
    <row r="35">
      <c r="A35" s="50"/>
      <c r="B35" s="50"/>
      <c r="C35" s="51"/>
      <c r="D35" s="137"/>
      <c r="E35" s="53"/>
      <c r="F35" s="108"/>
      <c r="G35" s="54"/>
      <c r="H35" s="55"/>
      <c r="I35" s="50"/>
      <c r="J35" s="71"/>
      <c r="K35" s="58"/>
      <c r="L35" s="117"/>
      <c r="M35" s="90"/>
      <c r="N35" s="61"/>
      <c r="O35" s="74"/>
      <c r="P35" s="130"/>
      <c r="Q35" s="138"/>
      <c r="R35" s="129"/>
      <c r="S35" s="53"/>
      <c r="T35" s="8"/>
      <c r="U35" s="8"/>
      <c r="V35" s="8"/>
      <c r="W35" s="8"/>
      <c r="X35" s="8"/>
      <c r="Y35" s="8"/>
      <c r="Z35" s="8"/>
      <c r="AA35" s="8"/>
    </row>
    <row r="36">
      <c r="A36" s="50"/>
      <c r="B36" s="50"/>
      <c r="C36" s="51"/>
      <c r="D36" s="139"/>
      <c r="E36" s="88"/>
      <c r="F36" s="70"/>
      <c r="G36" s="54"/>
      <c r="H36" s="55"/>
      <c r="I36" s="56"/>
      <c r="J36" s="71"/>
      <c r="K36" s="58"/>
      <c r="L36" s="59"/>
      <c r="M36" s="90"/>
      <c r="N36" s="61"/>
      <c r="O36" s="84"/>
      <c r="P36" s="130"/>
      <c r="Q36" s="131"/>
      <c r="R36" s="129"/>
      <c r="S36" s="53"/>
      <c r="T36" s="8"/>
      <c r="U36" s="8"/>
      <c r="V36" s="8"/>
      <c r="W36" s="8"/>
      <c r="X36" s="8"/>
      <c r="Y36" s="8"/>
      <c r="Z36" s="8"/>
      <c r="AA36" s="8"/>
    </row>
    <row r="37">
      <c r="A37" s="50"/>
      <c r="B37" s="50"/>
      <c r="C37" s="78"/>
      <c r="D37" s="139"/>
      <c r="E37" s="88"/>
      <c r="F37" s="70"/>
      <c r="G37" s="54"/>
      <c r="H37" s="55"/>
      <c r="I37" s="56"/>
      <c r="J37" s="57"/>
      <c r="K37" s="58"/>
      <c r="L37" s="72"/>
      <c r="M37" s="90"/>
      <c r="N37" s="61"/>
      <c r="O37" s="62"/>
      <c r="P37" s="130"/>
      <c r="Q37" s="131"/>
      <c r="R37" s="128"/>
      <c r="S37" s="53"/>
      <c r="T37" s="8"/>
      <c r="U37" s="8"/>
      <c r="V37" s="8"/>
      <c r="W37" s="8"/>
      <c r="X37" s="8"/>
      <c r="Y37" s="8"/>
      <c r="Z37" s="8"/>
      <c r="AA37" s="8"/>
    </row>
    <row r="38">
      <c r="A38" s="50"/>
      <c r="B38" s="50"/>
      <c r="C38" s="78"/>
      <c r="D38" s="52"/>
      <c r="E38" s="53"/>
      <c r="F38" s="70"/>
      <c r="G38" s="101"/>
      <c r="H38" s="55"/>
      <c r="I38" s="56"/>
      <c r="J38" s="57"/>
      <c r="K38" s="58"/>
      <c r="L38" s="72"/>
      <c r="M38" s="90"/>
      <c r="N38" s="61"/>
      <c r="O38" s="62"/>
      <c r="P38" s="141"/>
      <c r="Q38" s="131"/>
      <c r="R38" s="128"/>
      <c r="S38" s="53"/>
      <c r="T38" s="8"/>
      <c r="U38" s="8"/>
      <c r="V38" s="8"/>
      <c r="W38" s="8"/>
      <c r="X38" s="8"/>
      <c r="Y38" s="8"/>
      <c r="Z38" s="8"/>
      <c r="AA38" s="8"/>
    </row>
    <row r="39">
      <c r="A39" s="50"/>
      <c r="B39" s="50"/>
      <c r="C39" s="78"/>
      <c r="D39" s="52"/>
      <c r="E39" s="53"/>
      <c r="F39" s="70"/>
      <c r="G39" s="142"/>
      <c r="H39" s="55"/>
      <c r="I39" s="50"/>
      <c r="J39" s="71"/>
      <c r="K39" s="58"/>
      <c r="L39" s="72"/>
      <c r="M39" s="80"/>
      <c r="N39" s="61"/>
      <c r="O39" s="62"/>
      <c r="P39" s="130"/>
      <c r="Q39" s="131"/>
      <c r="R39" s="128"/>
      <c r="S39" s="53"/>
      <c r="T39" s="8"/>
      <c r="U39" s="8"/>
      <c r="V39" s="8"/>
      <c r="W39" s="8"/>
      <c r="X39" s="8"/>
      <c r="Y39" s="8"/>
      <c r="Z39" s="8"/>
      <c r="AA39" s="8"/>
    </row>
    <row r="40">
      <c r="A40" s="50"/>
      <c r="B40" s="50"/>
      <c r="C40" s="51"/>
      <c r="D40" s="69"/>
      <c r="E40" s="53"/>
      <c r="F40" s="70"/>
      <c r="G40" s="54"/>
      <c r="H40" s="55"/>
      <c r="I40" s="56"/>
      <c r="J40" s="71"/>
      <c r="K40" s="58"/>
      <c r="L40" s="72"/>
      <c r="M40" s="90"/>
      <c r="N40" s="61"/>
      <c r="O40" s="143"/>
      <c r="P40" s="130"/>
      <c r="Q40" s="131"/>
      <c r="R40" s="129"/>
      <c r="S40" s="53"/>
      <c r="T40" s="8"/>
      <c r="U40" s="8"/>
      <c r="V40" s="8"/>
      <c r="W40" s="8"/>
      <c r="X40" s="8"/>
      <c r="Y40" s="8"/>
      <c r="Z40" s="8"/>
      <c r="AA40" s="8"/>
    </row>
    <row r="41">
      <c r="A41" s="50"/>
      <c r="B41" s="50"/>
      <c r="C41" s="51"/>
      <c r="D41" s="69"/>
      <c r="E41" s="53"/>
      <c r="F41" s="70"/>
      <c r="G41" s="54"/>
      <c r="H41" s="53"/>
      <c r="I41" s="56"/>
      <c r="J41" s="127"/>
      <c r="K41" s="58"/>
      <c r="L41" s="72"/>
      <c r="M41" s="90"/>
      <c r="N41" s="61"/>
      <c r="O41" s="62"/>
      <c r="P41" s="130"/>
      <c r="Q41" s="131"/>
      <c r="R41" s="128"/>
      <c r="S41" s="53"/>
      <c r="T41" s="8"/>
      <c r="U41" s="8"/>
      <c r="V41" s="8"/>
      <c r="W41" s="8"/>
      <c r="X41" s="8"/>
      <c r="Y41" s="8"/>
      <c r="Z41" s="8"/>
      <c r="AA41" s="8"/>
    </row>
    <row r="42">
      <c r="A42" s="50"/>
      <c r="B42" s="50"/>
      <c r="C42" s="51"/>
      <c r="D42" s="87"/>
      <c r="E42" s="88"/>
      <c r="F42" s="70"/>
      <c r="G42" s="54"/>
      <c r="H42" s="55"/>
      <c r="I42" s="56"/>
      <c r="J42" s="71"/>
      <c r="K42" s="58"/>
      <c r="L42" s="59"/>
      <c r="M42" s="144"/>
      <c r="N42" s="122"/>
      <c r="O42" s="62"/>
      <c r="P42" s="130"/>
      <c r="Q42" s="131"/>
      <c r="R42" s="129"/>
      <c r="S42" s="53"/>
      <c r="T42" s="8"/>
      <c r="U42" s="8"/>
      <c r="V42" s="8"/>
      <c r="W42" s="8"/>
      <c r="X42" s="8"/>
      <c r="Y42" s="8"/>
      <c r="Z42" s="8"/>
      <c r="AA42" s="8"/>
    </row>
    <row r="43">
      <c r="A43" s="50"/>
      <c r="B43" s="50"/>
      <c r="C43" s="51"/>
      <c r="D43" s="52"/>
      <c r="E43" s="53"/>
      <c r="F43" s="70"/>
      <c r="G43" s="54"/>
      <c r="H43" s="55"/>
      <c r="I43" s="56"/>
      <c r="J43" s="71"/>
      <c r="K43" s="89"/>
      <c r="L43" s="72"/>
      <c r="M43" s="326"/>
      <c r="N43" s="61"/>
      <c r="O43" s="62"/>
      <c r="P43" s="130"/>
      <c r="Q43" s="131"/>
      <c r="R43" s="129"/>
      <c r="S43" s="53"/>
      <c r="T43" s="8"/>
      <c r="U43" s="8"/>
      <c r="V43" s="8"/>
      <c r="W43" s="8"/>
      <c r="X43" s="8"/>
      <c r="Y43" s="8"/>
      <c r="Z43" s="8"/>
      <c r="AA43" s="8"/>
    </row>
    <row r="44">
      <c r="A44" s="50"/>
      <c r="B44" s="50"/>
      <c r="C44" s="78"/>
      <c r="D44" s="146"/>
      <c r="E44" s="88"/>
      <c r="F44" s="70"/>
      <c r="G44" s="147"/>
      <c r="H44" s="142"/>
      <c r="I44" s="56"/>
      <c r="J44" s="57"/>
      <c r="K44" s="58"/>
      <c r="L44" s="72"/>
      <c r="M44" s="144"/>
      <c r="N44" s="61"/>
      <c r="O44" s="62"/>
      <c r="P44" s="130"/>
      <c r="Q44" s="138"/>
      <c r="R44" s="129"/>
      <c r="S44" s="53"/>
      <c r="T44" s="8"/>
      <c r="U44" s="8"/>
      <c r="V44" s="8"/>
      <c r="W44" s="8"/>
      <c r="X44" s="8"/>
      <c r="Y44" s="8"/>
      <c r="Z44" s="8"/>
      <c r="AA44" s="8"/>
    </row>
    <row r="45">
      <c r="A45" s="50"/>
      <c r="B45" s="50"/>
      <c r="C45" s="78"/>
      <c r="D45" s="83"/>
      <c r="E45" s="53"/>
      <c r="F45" s="111"/>
      <c r="G45" s="54"/>
      <c r="H45" s="55"/>
      <c r="I45" s="50"/>
      <c r="J45" s="71"/>
      <c r="K45" s="58"/>
      <c r="L45" s="72"/>
      <c r="M45" s="144"/>
      <c r="N45" s="61"/>
      <c r="O45" s="62"/>
      <c r="P45" s="130"/>
      <c r="Q45" s="138"/>
      <c r="R45" s="99"/>
      <c r="S45" s="53"/>
      <c r="T45" s="8"/>
      <c r="U45" s="8"/>
      <c r="V45" s="8"/>
      <c r="W45" s="8"/>
      <c r="X45" s="8"/>
      <c r="Y45" s="8"/>
      <c r="Z45" s="8"/>
      <c r="AA45" s="8"/>
    </row>
    <row r="46">
      <c r="A46" s="50"/>
      <c r="B46" s="50"/>
      <c r="C46" s="132"/>
      <c r="D46" s="83"/>
      <c r="E46" s="88"/>
      <c r="F46" s="111"/>
      <c r="G46" s="54"/>
      <c r="H46" s="55"/>
      <c r="I46" s="50"/>
      <c r="J46" s="57"/>
      <c r="K46" s="58"/>
      <c r="L46" s="72"/>
      <c r="M46" s="150"/>
      <c r="N46" s="125"/>
      <c r="O46" s="62"/>
      <c r="P46" s="141"/>
      <c r="Q46" s="131"/>
      <c r="R46" s="99"/>
      <c r="S46" s="53"/>
      <c r="T46" s="8"/>
      <c r="U46" s="8"/>
      <c r="V46" s="8"/>
      <c r="W46" s="8"/>
      <c r="X46" s="8"/>
      <c r="Y46" s="8"/>
      <c r="Z46" s="8"/>
      <c r="AA46" s="8"/>
    </row>
    <row r="47">
      <c r="A47" s="50"/>
      <c r="B47" s="50"/>
      <c r="C47" s="51"/>
      <c r="D47" s="151"/>
      <c r="E47" s="88"/>
      <c r="F47" s="70"/>
      <c r="G47" s="54"/>
      <c r="H47" s="55"/>
      <c r="I47" s="50"/>
      <c r="J47" s="71"/>
      <c r="K47" s="89"/>
      <c r="L47" s="72"/>
      <c r="M47" s="150"/>
      <c r="N47" s="61"/>
      <c r="O47" s="62"/>
      <c r="P47" s="130"/>
      <c r="Q47" s="131"/>
      <c r="R47" s="93"/>
      <c r="S47" s="53"/>
      <c r="T47" s="8"/>
      <c r="U47" s="8"/>
      <c r="V47" s="8"/>
      <c r="W47" s="8"/>
      <c r="X47" s="8"/>
      <c r="Y47" s="8"/>
      <c r="Z47" s="8"/>
      <c r="AA47" s="8"/>
    </row>
    <row r="48">
      <c r="A48" s="50"/>
      <c r="B48" s="50"/>
      <c r="C48" s="51"/>
      <c r="D48" s="69"/>
      <c r="E48" s="88"/>
      <c r="F48" s="70"/>
      <c r="G48" s="152"/>
      <c r="H48" s="55"/>
      <c r="I48" s="56"/>
      <c r="J48" s="71"/>
      <c r="K48" s="58"/>
      <c r="L48" s="135"/>
      <c r="M48" s="150"/>
      <c r="N48" s="61"/>
      <c r="O48" s="62"/>
      <c r="P48" s="153"/>
      <c r="Q48" s="154"/>
      <c r="R48" s="99"/>
      <c r="S48" s="53"/>
      <c r="T48" s="8"/>
      <c r="U48" s="8"/>
      <c r="V48" s="8"/>
      <c r="W48" s="8"/>
      <c r="X48" s="8"/>
      <c r="Y48" s="8"/>
      <c r="Z48" s="8"/>
      <c r="AA48" s="8"/>
    </row>
    <row r="49">
      <c r="A49" s="50"/>
      <c r="B49" s="50"/>
      <c r="C49" s="78"/>
      <c r="D49" s="52"/>
      <c r="E49" s="88"/>
      <c r="F49" s="108"/>
      <c r="G49" s="54"/>
      <c r="H49" s="54"/>
      <c r="I49" s="50"/>
      <c r="J49" s="71"/>
      <c r="K49" s="58"/>
      <c r="L49" s="155"/>
      <c r="M49" s="150"/>
      <c r="N49" s="61"/>
      <c r="O49" s="62"/>
      <c r="P49" s="153"/>
      <c r="Q49" s="156"/>
      <c r="R49" s="128"/>
      <c r="S49" s="53"/>
      <c r="T49" s="8"/>
      <c r="U49" s="8"/>
      <c r="V49" s="8"/>
      <c r="W49" s="8"/>
      <c r="X49" s="8"/>
      <c r="Y49" s="8"/>
      <c r="Z49" s="8"/>
      <c r="AA49" s="8"/>
    </row>
    <row r="50">
      <c r="A50" s="50"/>
      <c r="B50" s="50"/>
      <c r="C50" s="51"/>
      <c r="D50" s="52"/>
      <c r="E50" s="88"/>
      <c r="F50" s="70"/>
      <c r="G50" s="54"/>
      <c r="H50" s="54"/>
      <c r="I50" s="56"/>
      <c r="J50" s="71"/>
      <c r="K50" s="58"/>
      <c r="L50" s="155"/>
      <c r="M50" s="150"/>
      <c r="N50" s="61"/>
      <c r="O50" s="84"/>
      <c r="P50" s="153"/>
      <c r="Q50" s="156"/>
      <c r="R50" s="129"/>
      <c r="S50" s="53"/>
      <c r="T50" s="8"/>
      <c r="U50" s="8"/>
      <c r="V50" s="8"/>
      <c r="W50" s="8"/>
      <c r="X50" s="8"/>
      <c r="Y50" s="8"/>
      <c r="Z50" s="8"/>
      <c r="AA50" s="8"/>
    </row>
    <row r="51">
      <c r="A51" s="50"/>
      <c r="B51" s="50"/>
      <c r="C51" s="51"/>
      <c r="D51" s="137"/>
      <c r="E51" s="53"/>
      <c r="F51" s="54"/>
      <c r="G51" s="54"/>
      <c r="H51" s="101"/>
      <c r="I51" s="50"/>
      <c r="J51" s="57"/>
      <c r="K51" s="58"/>
      <c r="L51" s="155"/>
      <c r="M51" s="150"/>
      <c r="N51" s="61"/>
      <c r="O51" s="74"/>
      <c r="P51" s="157"/>
      <c r="Q51" s="156"/>
      <c r="R51" s="129"/>
      <c r="S51" s="53"/>
      <c r="T51" s="8"/>
      <c r="U51" s="8"/>
      <c r="V51" s="8"/>
      <c r="W51" s="8"/>
      <c r="X51" s="8"/>
      <c r="Y51" s="8"/>
      <c r="Z51" s="8"/>
      <c r="AA51" s="8"/>
    </row>
    <row r="52">
      <c r="A52" s="50"/>
      <c r="B52" s="50"/>
      <c r="C52" s="51"/>
      <c r="D52" s="158"/>
      <c r="E52" s="88"/>
      <c r="F52" s="70"/>
      <c r="G52" s="54"/>
      <c r="H52" s="55"/>
      <c r="I52" s="56"/>
      <c r="J52" s="57"/>
      <c r="K52" s="58"/>
      <c r="L52" s="159"/>
      <c r="M52" s="150"/>
      <c r="N52" s="160"/>
      <c r="O52" s="74"/>
      <c r="P52" s="153"/>
      <c r="Q52" s="156"/>
      <c r="R52" s="129"/>
      <c r="S52" s="53"/>
      <c r="T52" s="8"/>
      <c r="U52" s="8"/>
      <c r="V52" s="8"/>
      <c r="W52" s="8"/>
      <c r="X52" s="8"/>
      <c r="Y52" s="8"/>
      <c r="Z52" s="8"/>
      <c r="AA52" s="8"/>
    </row>
    <row r="53">
      <c r="A53" s="50"/>
      <c r="B53" s="50"/>
      <c r="C53" s="51"/>
      <c r="D53" s="78"/>
      <c r="E53" s="88"/>
      <c r="F53" s="54"/>
      <c r="G53" s="54"/>
      <c r="H53" s="55"/>
      <c r="I53" s="50"/>
      <c r="J53" s="71"/>
      <c r="K53" s="58"/>
      <c r="L53" s="155"/>
      <c r="M53" s="161"/>
      <c r="N53" s="160"/>
      <c r="O53" s="62"/>
      <c r="P53" s="153"/>
      <c r="Q53" s="156"/>
      <c r="R53" s="128"/>
      <c r="S53" s="53"/>
      <c r="T53" s="8"/>
      <c r="U53" s="8"/>
      <c r="V53" s="8"/>
      <c r="W53" s="8"/>
      <c r="X53" s="8"/>
      <c r="Y53" s="8"/>
      <c r="Z53" s="8"/>
      <c r="AA53" s="8"/>
    </row>
    <row r="54">
      <c r="A54" s="50"/>
      <c r="B54" s="50"/>
      <c r="C54" s="51"/>
      <c r="D54" s="51"/>
      <c r="E54" s="88"/>
      <c r="F54" s="54"/>
      <c r="G54" s="101"/>
      <c r="H54" s="55"/>
      <c r="I54" s="56"/>
      <c r="J54" s="148"/>
      <c r="K54" s="58"/>
      <c r="L54" s="155"/>
      <c r="M54" s="150"/>
      <c r="N54" s="160"/>
      <c r="O54" s="62"/>
      <c r="P54" s="153"/>
      <c r="Q54" s="154"/>
      <c r="R54" s="129"/>
      <c r="S54" s="53"/>
      <c r="T54" s="8"/>
      <c r="U54" s="8"/>
      <c r="V54" s="8"/>
      <c r="W54" s="8"/>
      <c r="X54" s="8"/>
      <c r="Y54" s="8"/>
      <c r="Z54" s="8"/>
      <c r="AA54" s="8"/>
    </row>
    <row r="55">
      <c r="A55" s="50"/>
      <c r="B55" s="50"/>
      <c r="C55" s="51"/>
      <c r="D55" s="51"/>
      <c r="E55" s="162"/>
      <c r="F55" s="163"/>
      <c r="G55" s="54"/>
      <c r="H55" s="55"/>
      <c r="I55" s="56"/>
      <c r="J55" s="71"/>
      <c r="K55" s="327"/>
      <c r="L55" s="155"/>
      <c r="M55" s="161"/>
      <c r="N55" s="160"/>
      <c r="O55" s="62"/>
      <c r="P55" s="157"/>
      <c r="Q55" s="156"/>
      <c r="R55" s="129"/>
      <c r="S55" s="66"/>
      <c r="T55" s="8"/>
      <c r="U55" s="8"/>
      <c r="V55" s="8"/>
      <c r="W55" s="8"/>
      <c r="X55" s="8"/>
      <c r="Y55" s="8"/>
      <c r="Z55" s="8"/>
      <c r="AA55" s="8"/>
    </row>
    <row r="56">
      <c r="A56" s="50"/>
      <c r="B56" s="50"/>
      <c r="C56" s="51"/>
      <c r="D56" s="51"/>
      <c r="E56" s="23"/>
      <c r="F56" s="54"/>
      <c r="G56" s="165"/>
      <c r="H56" s="55"/>
      <c r="I56" s="56"/>
      <c r="J56" s="71"/>
      <c r="K56" s="58"/>
      <c r="L56" s="155"/>
      <c r="M56" s="166"/>
      <c r="N56" s="160"/>
      <c r="O56" s="62"/>
      <c r="P56" s="157"/>
      <c r="Q56" s="156"/>
      <c r="R56" s="129"/>
      <c r="S56" s="53"/>
      <c r="T56" s="8"/>
      <c r="U56" s="8"/>
      <c r="V56" s="8"/>
      <c r="W56" s="8"/>
      <c r="X56" s="8"/>
      <c r="Y56" s="8"/>
      <c r="Z56" s="8"/>
      <c r="AA56" s="8"/>
    </row>
    <row r="57">
      <c r="A57" s="50"/>
      <c r="B57" s="50"/>
      <c r="C57" s="51"/>
      <c r="D57" s="51"/>
      <c r="E57" s="23"/>
      <c r="F57" s="54"/>
      <c r="G57" s="54"/>
      <c r="H57" s="55"/>
      <c r="I57" s="56"/>
      <c r="J57" s="167"/>
      <c r="K57" s="58"/>
      <c r="L57" s="155"/>
      <c r="M57" s="150"/>
      <c r="N57" s="160"/>
      <c r="O57" s="143"/>
      <c r="P57" s="157"/>
      <c r="Q57" s="156"/>
      <c r="R57" s="129"/>
      <c r="S57" s="53"/>
      <c r="T57" s="8"/>
      <c r="U57" s="8"/>
      <c r="V57" s="8"/>
      <c r="W57" s="8"/>
      <c r="X57" s="8"/>
      <c r="Y57" s="8"/>
      <c r="Z57" s="8"/>
      <c r="AA57" s="8"/>
    </row>
    <row r="58">
      <c r="A58" s="50"/>
      <c r="B58" s="50"/>
      <c r="C58" s="51"/>
      <c r="D58" s="51"/>
      <c r="E58" s="23"/>
      <c r="F58" s="54"/>
      <c r="G58" s="54"/>
      <c r="H58" s="55"/>
      <c r="I58" s="56"/>
      <c r="J58" s="167"/>
      <c r="K58" s="58"/>
      <c r="L58" s="155"/>
      <c r="M58" s="161"/>
      <c r="N58" s="169"/>
      <c r="O58" s="143"/>
      <c r="P58" s="157"/>
      <c r="Q58" s="156"/>
      <c r="R58" s="129"/>
      <c r="S58" s="53"/>
      <c r="T58" s="8"/>
      <c r="U58" s="8"/>
      <c r="V58" s="8"/>
      <c r="W58" s="8"/>
      <c r="X58" s="8"/>
      <c r="Y58" s="8"/>
      <c r="Z58" s="8"/>
      <c r="AA58" s="8"/>
    </row>
    <row r="59">
      <c r="A59" s="50"/>
      <c r="B59" s="50"/>
      <c r="C59" s="51"/>
      <c r="D59" s="51"/>
      <c r="E59" s="23"/>
      <c r="F59" s="54"/>
      <c r="G59" s="54"/>
      <c r="H59" s="55"/>
      <c r="I59" s="56"/>
      <c r="J59" s="167"/>
      <c r="K59" s="58"/>
      <c r="L59" s="170"/>
      <c r="M59" s="161"/>
      <c r="N59" s="160"/>
      <c r="O59" s="62"/>
      <c r="P59" s="153"/>
      <c r="Q59" s="156"/>
      <c r="R59" s="129"/>
      <c r="S59" s="53"/>
      <c r="T59" s="8"/>
      <c r="U59" s="8"/>
      <c r="V59" s="8"/>
      <c r="W59" s="8"/>
      <c r="X59" s="8"/>
      <c r="Y59" s="8"/>
      <c r="Z59" s="8"/>
      <c r="AA59" s="8"/>
    </row>
    <row r="60">
      <c r="A60" s="50"/>
      <c r="B60" s="50"/>
      <c r="C60" s="51"/>
      <c r="D60" s="132"/>
      <c r="E60" s="23"/>
      <c r="F60" s="54"/>
      <c r="G60" s="54"/>
      <c r="H60" s="55"/>
      <c r="I60" s="56"/>
      <c r="J60" s="167"/>
      <c r="K60" s="58"/>
      <c r="L60" s="155"/>
      <c r="M60" s="166"/>
      <c r="N60" s="160"/>
      <c r="O60" s="74"/>
      <c r="P60" s="153"/>
      <c r="Q60" s="156"/>
      <c r="R60" s="129"/>
      <c r="S60" s="53"/>
      <c r="T60" s="8"/>
      <c r="U60" s="8"/>
      <c r="V60" s="8"/>
      <c r="W60" s="8"/>
      <c r="X60" s="8"/>
      <c r="Y60" s="8"/>
      <c r="Z60" s="8"/>
      <c r="AA60" s="8"/>
    </row>
    <row r="61">
      <c r="A61" s="50"/>
      <c r="B61" s="50"/>
      <c r="C61" s="78"/>
      <c r="D61" s="51"/>
      <c r="E61" s="23"/>
      <c r="F61" s="54"/>
      <c r="G61" s="54"/>
      <c r="H61" s="55"/>
      <c r="I61" s="56"/>
      <c r="J61" s="167"/>
      <c r="K61" s="58"/>
      <c r="L61" s="155"/>
      <c r="M61" s="161"/>
      <c r="N61" s="160"/>
      <c r="O61" s="74"/>
      <c r="P61" s="153"/>
      <c r="Q61" s="156"/>
      <c r="R61" s="129"/>
      <c r="S61" s="53"/>
      <c r="T61" s="8"/>
      <c r="U61" s="8"/>
      <c r="V61" s="8"/>
      <c r="W61" s="8"/>
      <c r="X61" s="8"/>
      <c r="Y61" s="8"/>
      <c r="Z61" s="8"/>
      <c r="AA61" s="8"/>
    </row>
    <row r="62">
      <c r="A62" s="50"/>
      <c r="B62" s="50"/>
      <c r="C62" s="51"/>
      <c r="D62" s="51"/>
      <c r="E62" s="23"/>
      <c r="F62" s="54"/>
      <c r="G62" s="54"/>
      <c r="H62" s="55"/>
      <c r="I62" s="56"/>
      <c r="J62" s="167"/>
      <c r="K62" s="89"/>
      <c r="L62" s="155"/>
      <c r="M62" s="171"/>
      <c r="N62" s="169"/>
      <c r="O62" s="74"/>
      <c r="P62" s="153"/>
      <c r="Q62" s="156"/>
      <c r="R62" s="128"/>
      <c r="S62" s="53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0"/>
      <c r="C63" s="51"/>
      <c r="D63" s="51"/>
      <c r="E63" s="23"/>
      <c r="F63" s="54"/>
      <c r="G63" s="54"/>
      <c r="H63" s="55"/>
      <c r="I63" s="56"/>
      <c r="J63" s="167"/>
      <c r="K63" s="58"/>
      <c r="L63" s="155"/>
      <c r="M63" s="171"/>
      <c r="N63" s="160"/>
      <c r="O63" s="74"/>
      <c r="P63" s="153"/>
      <c r="Q63" s="156"/>
      <c r="R63" s="129"/>
      <c r="S63" s="53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0"/>
      <c r="C64" s="51"/>
      <c r="D64" s="51"/>
      <c r="E64" s="23"/>
      <c r="F64" s="54"/>
      <c r="G64" s="54"/>
      <c r="H64" s="55"/>
      <c r="I64" s="56"/>
      <c r="J64" s="167"/>
      <c r="K64" s="58"/>
      <c r="L64" s="159"/>
      <c r="M64" s="171"/>
      <c r="N64" s="169"/>
      <c r="O64" s="62"/>
      <c r="P64" s="153"/>
      <c r="Q64" s="156"/>
      <c r="R64" s="129"/>
      <c r="S64" s="53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0"/>
      <c r="C65" s="51"/>
      <c r="D65" s="51"/>
      <c r="E65" s="23"/>
      <c r="F65" s="54"/>
      <c r="G65" s="54"/>
      <c r="H65" s="55"/>
      <c r="I65" s="56"/>
      <c r="J65" s="167"/>
      <c r="K65" s="89"/>
      <c r="L65" s="159"/>
      <c r="M65" s="171"/>
      <c r="N65" s="169"/>
      <c r="O65" s="74"/>
      <c r="P65" s="153"/>
      <c r="Q65" s="156"/>
      <c r="R65" s="129"/>
      <c r="S65" s="172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0"/>
      <c r="C66" s="51"/>
      <c r="D66" s="51"/>
      <c r="E66" s="23"/>
      <c r="F66" s="54"/>
      <c r="G66" s="54"/>
      <c r="H66" s="55"/>
      <c r="I66" s="56"/>
      <c r="J66" s="168"/>
      <c r="K66" s="89"/>
      <c r="L66" s="155"/>
      <c r="M66" s="161"/>
      <c r="N66" s="169"/>
      <c r="O66" s="62"/>
      <c r="P66" s="153"/>
      <c r="Q66" s="156"/>
      <c r="R66" s="129"/>
      <c r="S66" s="53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0"/>
      <c r="C67" s="51"/>
      <c r="D67" s="51"/>
      <c r="E67" s="23"/>
      <c r="F67" s="54"/>
      <c r="G67" s="54"/>
      <c r="H67" s="55"/>
      <c r="I67" s="56"/>
      <c r="J67" s="168"/>
      <c r="K67" s="89"/>
      <c r="L67" s="159"/>
      <c r="M67" s="166"/>
      <c r="N67" s="160"/>
      <c r="O67" s="74"/>
      <c r="P67" s="153"/>
      <c r="Q67" s="156"/>
      <c r="R67" s="129"/>
      <c r="S67" s="53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0"/>
      <c r="C68" s="51"/>
      <c r="D68" s="51"/>
      <c r="E68" s="23"/>
      <c r="F68" s="54"/>
      <c r="G68" s="54"/>
      <c r="H68" s="55"/>
      <c r="I68" s="56"/>
      <c r="J68" s="167"/>
      <c r="K68" s="89"/>
      <c r="L68" s="159"/>
      <c r="M68" s="150"/>
      <c r="N68" s="173"/>
      <c r="O68" s="74"/>
      <c r="P68" s="153"/>
      <c r="Q68" s="156"/>
      <c r="R68" s="129"/>
      <c r="S68" s="53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0"/>
      <c r="C69" s="51"/>
      <c r="D69" s="51"/>
      <c r="E69" s="174"/>
      <c r="F69" s="54"/>
      <c r="G69" s="54"/>
      <c r="H69" s="55"/>
      <c r="I69" s="56"/>
      <c r="J69" s="175"/>
      <c r="K69" s="89"/>
      <c r="L69" s="155"/>
      <c r="M69" s="161"/>
      <c r="N69" s="169"/>
      <c r="O69" s="62"/>
      <c r="P69" s="153"/>
      <c r="Q69" s="156"/>
      <c r="R69" s="129"/>
      <c r="S69" s="53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0"/>
      <c r="C70" s="51"/>
      <c r="D70" s="51"/>
      <c r="E70" s="174"/>
      <c r="F70" s="176"/>
      <c r="G70" s="54"/>
      <c r="H70" s="55"/>
      <c r="I70" s="56"/>
      <c r="J70" s="177"/>
      <c r="K70" s="89"/>
      <c r="L70" s="159"/>
      <c r="M70" s="161"/>
      <c r="N70" s="169"/>
      <c r="O70" s="74"/>
      <c r="P70" s="153"/>
      <c r="Q70" s="156"/>
      <c r="R70" s="129"/>
      <c r="S70" s="53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0"/>
      <c r="C71" s="51"/>
      <c r="D71" s="51"/>
      <c r="E71" s="174"/>
      <c r="F71" s="54"/>
      <c r="G71" s="54"/>
      <c r="H71" s="55"/>
      <c r="I71" s="56"/>
      <c r="J71" s="167"/>
      <c r="K71" s="89"/>
      <c r="L71" s="178"/>
      <c r="M71" s="161"/>
      <c r="N71" s="169"/>
      <c r="O71" s="74"/>
      <c r="P71" s="153"/>
      <c r="Q71" s="156"/>
      <c r="R71" s="129"/>
      <c r="S71" s="66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0"/>
      <c r="C72" s="51"/>
      <c r="D72" s="51"/>
      <c r="E72" s="174"/>
      <c r="F72" s="54"/>
      <c r="G72" s="54"/>
      <c r="H72" s="55"/>
      <c r="I72" s="56"/>
      <c r="J72" s="175"/>
      <c r="K72" s="58"/>
      <c r="L72" s="159"/>
      <c r="M72" s="161"/>
      <c r="N72" s="169"/>
      <c r="O72" s="74"/>
      <c r="P72" s="153"/>
      <c r="Q72" s="156"/>
      <c r="R72" s="129"/>
      <c r="S72" s="53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0"/>
      <c r="C73" s="179"/>
      <c r="D73" s="180"/>
      <c r="E73" s="174"/>
      <c r="F73" s="54"/>
      <c r="G73" s="54"/>
      <c r="H73" s="55"/>
      <c r="I73" s="56"/>
      <c r="J73" s="181"/>
      <c r="K73" s="58"/>
      <c r="L73" s="182"/>
      <c r="M73" s="183"/>
      <c r="N73" s="184"/>
      <c r="O73" s="74"/>
      <c r="P73" s="185"/>
      <c r="Q73" s="186"/>
      <c r="R73" s="129"/>
      <c r="S73" s="53"/>
      <c r="T73" s="8"/>
      <c r="U73" s="8"/>
      <c r="V73" s="8"/>
      <c r="W73" s="8"/>
      <c r="X73" s="8"/>
      <c r="Y73" s="8"/>
      <c r="Z73" s="8"/>
      <c r="AA73" s="8"/>
    </row>
    <row r="74">
      <c r="A74" s="50"/>
      <c r="B74" s="50"/>
      <c r="C74" s="179"/>
      <c r="D74" s="51"/>
      <c r="E74" s="174"/>
      <c r="F74" s="54"/>
      <c r="G74" s="54"/>
      <c r="H74" s="55"/>
      <c r="I74" s="56"/>
      <c r="J74" s="187"/>
      <c r="K74" s="89"/>
      <c r="L74" s="182"/>
      <c r="M74" s="183"/>
      <c r="N74" s="188"/>
      <c r="O74" s="143"/>
      <c r="P74" s="185"/>
      <c r="Q74" s="186"/>
      <c r="R74" s="129"/>
      <c r="S74" s="172"/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179"/>
      <c r="D75" s="87"/>
      <c r="E75" s="174"/>
      <c r="F75" s="176"/>
      <c r="G75" s="54"/>
      <c r="H75" s="54"/>
      <c r="I75" s="56"/>
      <c r="J75" s="181"/>
      <c r="K75" s="89"/>
      <c r="L75" s="189"/>
      <c r="M75" s="183"/>
      <c r="N75" s="188"/>
      <c r="O75" s="74"/>
      <c r="P75" s="185"/>
      <c r="Q75" s="186"/>
      <c r="R75" s="129"/>
      <c r="S75" s="172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179"/>
      <c r="D76" s="51"/>
      <c r="E76" s="174"/>
      <c r="F76" s="54"/>
      <c r="G76" s="54"/>
      <c r="H76" s="54"/>
      <c r="I76" s="56"/>
      <c r="J76" s="181"/>
      <c r="K76" s="58"/>
      <c r="L76" s="182"/>
      <c r="M76" s="183"/>
      <c r="N76" s="188"/>
      <c r="O76" s="74"/>
      <c r="P76" s="185"/>
      <c r="Q76" s="186"/>
      <c r="R76" s="129"/>
      <c r="S76" s="172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179"/>
      <c r="D77" s="51"/>
      <c r="E77" s="174"/>
      <c r="F77" s="176"/>
      <c r="G77" s="54"/>
      <c r="H77" s="54"/>
      <c r="I77" s="56"/>
      <c r="J77" s="187"/>
      <c r="K77" s="89"/>
      <c r="L77" s="182"/>
      <c r="M77" s="183"/>
      <c r="N77" s="188"/>
      <c r="O77" s="74"/>
      <c r="P77" s="185"/>
      <c r="Q77" s="186"/>
      <c r="R77" s="129"/>
      <c r="S77" s="172"/>
      <c r="T77" s="8"/>
      <c r="U77" s="8"/>
      <c r="V77" s="8"/>
      <c r="W77" s="8"/>
      <c r="X77" s="8"/>
      <c r="Y77" s="8"/>
      <c r="Z77" s="8"/>
      <c r="AA77" s="8"/>
    </row>
    <row r="78">
      <c r="A78" s="50"/>
      <c r="B78" s="50"/>
      <c r="C78" s="179"/>
      <c r="D78" s="51"/>
      <c r="E78" s="23"/>
      <c r="F78" s="190"/>
      <c r="G78" s="54"/>
      <c r="H78" s="54"/>
      <c r="I78" s="56"/>
      <c r="J78" s="187"/>
      <c r="K78" s="89"/>
      <c r="L78" s="182"/>
      <c r="M78" s="183"/>
      <c r="N78" s="188"/>
      <c r="O78" s="74"/>
      <c r="P78" s="185"/>
      <c r="Q78" s="186"/>
      <c r="R78" s="129"/>
      <c r="S78" s="70"/>
      <c r="T78" s="8"/>
      <c r="U78" s="8"/>
      <c r="V78" s="8"/>
      <c r="W78" s="8"/>
      <c r="X78" s="8"/>
      <c r="Y78" s="8"/>
      <c r="Z78" s="8"/>
      <c r="AA78" s="8"/>
    </row>
    <row r="79">
      <c r="A79" s="50"/>
      <c r="B79" s="50"/>
      <c r="C79" s="179"/>
      <c r="D79" s="51"/>
      <c r="E79" s="23"/>
      <c r="F79" s="190"/>
      <c r="G79" s="54"/>
      <c r="H79" s="54"/>
      <c r="I79" s="56"/>
      <c r="J79" s="187"/>
      <c r="K79" s="89"/>
      <c r="L79" s="182"/>
      <c r="M79" s="183"/>
      <c r="N79" s="188"/>
      <c r="O79" s="74"/>
      <c r="P79" s="185"/>
      <c r="Q79" s="186"/>
      <c r="R79" s="129"/>
      <c r="S79" s="172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179"/>
      <c r="D80" s="51"/>
      <c r="E80" s="23"/>
      <c r="F80" s="191"/>
      <c r="G80" s="176"/>
      <c r="H80" s="176"/>
      <c r="I80" s="56"/>
      <c r="J80" s="181"/>
      <c r="K80" s="89"/>
      <c r="L80" s="182"/>
      <c r="M80" s="183"/>
      <c r="N80" s="188"/>
      <c r="O80" s="74"/>
      <c r="P80" s="185"/>
      <c r="Q80" s="186"/>
      <c r="R80" s="129"/>
      <c r="S80" s="192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179"/>
      <c r="D81" s="51"/>
      <c r="E81" s="23"/>
      <c r="F81" s="191"/>
      <c r="G81" s="176"/>
      <c r="H81" s="176"/>
      <c r="I81" s="56"/>
      <c r="J81" s="181"/>
      <c r="K81" s="89"/>
      <c r="L81" s="182"/>
      <c r="M81" s="183"/>
      <c r="N81" s="188"/>
      <c r="O81" s="74"/>
      <c r="P81" s="185"/>
      <c r="Q81" s="186"/>
      <c r="R81" s="129"/>
      <c r="S81" s="193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179"/>
      <c r="D82" s="51"/>
      <c r="E82" s="23"/>
      <c r="F82" s="191"/>
      <c r="G82" s="176"/>
      <c r="H82" s="176"/>
      <c r="I82" s="56"/>
      <c r="J82" s="181"/>
      <c r="K82" s="89"/>
      <c r="L82" s="182"/>
      <c r="M82" s="183"/>
      <c r="N82" s="188"/>
      <c r="O82" s="74"/>
      <c r="P82" s="185"/>
      <c r="Q82" s="186"/>
      <c r="R82" s="129"/>
      <c r="S82" s="193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179"/>
      <c r="D83" s="51"/>
      <c r="E83" s="23"/>
      <c r="F83" s="191"/>
      <c r="G83" s="176"/>
      <c r="H83" s="176"/>
      <c r="I83" s="56"/>
      <c r="J83" s="194"/>
      <c r="K83" s="195"/>
      <c r="L83" s="196"/>
      <c r="M83" s="197"/>
      <c r="N83" s="198"/>
      <c r="O83" s="199"/>
      <c r="P83" s="200"/>
      <c r="Q83" s="201"/>
      <c r="R83" s="202"/>
      <c r="S83" s="193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179"/>
      <c r="D84" s="51"/>
      <c r="E84" s="23"/>
      <c r="F84" s="191"/>
      <c r="G84" s="176"/>
      <c r="H84" s="176"/>
      <c r="I84" s="56"/>
      <c r="J84" s="194"/>
      <c r="K84" s="195"/>
      <c r="L84" s="196"/>
      <c r="M84" s="197"/>
      <c r="N84" s="198"/>
      <c r="O84" s="199"/>
      <c r="P84" s="200"/>
      <c r="Q84" s="201"/>
      <c r="R84" s="202"/>
      <c r="S84" s="193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179"/>
      <c r="D85" s="51"/>
      <c r="E85" s="23"/>
      <c r="F85" s="191"/>
      <c r="G85" s="176"/>
      <c r="H85" s="176"/>
      <c r="I85" s="56"/>
      <c r="J85" s="194"/>
      <c r="K85" s="195"/>
      <c r="L85" s="196"/>
      <c r="M85" s="197"/>
      <c r="N85" s="198"/>
      <c r="O85" s="199"/>
      <c r="P85" s="200"/>
      <c r="Q85" s="201"/>
      <c r="R85" s="202"/>
      <c r="S85" s="193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179"/>
      <c r="D86" s="51"/>
      <c r="E86" s="23"/>
      <c r="F86" s="191"/>
      <c r="G86" s="176"/>
      <c r="H86" s="176"/>
      <c r="I86" s="56"/>
      <c r="J86" s="203"/>
      <c r="K86" s="195"/>
      <c r="L86" s="204"/>
      <c r="M86" s="205"/>
      <c r="N86" s="206"/>
      <c r="O86" s="207"/>
      <c r="P86" s="208"/>
      <c r="Q86" s="201"/>
      <c r="R86" s="202"/>
      <c r="S86" s="193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179"/>
      <c r="D87" s="51"/>
      <c r="E87" s="174"/>
      <c r="F87" s="176"/>
      <c r="G87" s="176"/>
      <c r="H87" s="176"/>
      <c r="I87" s="56"/>
      <c r="J87" s="194"/>
      <c r="K87" s="209"/>
      <c r="L87" s="196"/>
      <c r="M87" s="197"/>
      <c r="N87" s="198"/>
      <c r="O87" s="210"/>
      <c r="P87" s="200"/>
      <c r="Q87" s="201"/>
      <c r="R87" s="202"/>
      <c r="S87" s="193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179"/>
      <c r="D88" s="51"/>
      <c r="E88" s="174"/>
      <c r="F88" s="176"/>
      <c r="G88" s="176"/>
      <c r="H88" s="176"/>
      <c r="I88" s="56"/>
      <c r="J88" s="194"/>
      <c r="K88" s="209"/>
      <c r="L88" s="196"/>
      <c r="M88" s="197"/>
      <c r="N88" s="198"/>
      <c r="O88" s="210"/>
      <c r="P88" s="200"/>
      <c r="Q88" s="201"/>
      <c r="R88" s="202"/>
      <c r="S88" s="193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179"/>
      <c r="D89" s="51"/>
      <c r="E89" s="174"/>
      <c r="F89" s="176"/>
      <c r="G89" s="176"/>
      <c r="H89" s="176"/>
      <c r="I89" s="56"/>
      <c r="J89" s="194"/>
      <c r="K89" s="209"/>
      <c r="L89" s="196"/>
      <c r="M89" s="197"/>
      <c r="N89" s="198"/>
      <c r="O89" s="210"/>
      <c r="P89" s="200"/>
      <c r="Q89" s="201"/>
      <c r="R89" s="202"/>
      <c r="S89" s="193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179"/>
      <c r="D90" s="51"/>
      <c r="E90" s="174"/>
      <c r="F90" s="176"/>
      <c r="G90" s="176"/>
      <c r="H90" s="176"/>
      <c r="I90" s="56"/>
      <c r="J90" s="194"/>
      <c r="K90" s="209"/>
      <c r="L90" s="196"/>
      <c r="M90" s="197"/>
      <c r="N90" s="198"/>
      <c r="O90" s="210"/>
      <c r="P90" s="200"/>
      <c r="Q90" s="201"/>
      <c r="R90" s="202"/>
      <c r="S90" s="193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179"/>
      <c r="D91" s="51"/>
      <c r="E91" s="174"/>
      <c r="F91" s="176"/>
      <c r="G91" s="176"/>
      <c r="H91" s="176"/>
      <c r="I91" s="56"/>
      <c r="J91" s="194"/>
      <c r="K91" s="209"/>
      <c r="L91" s="196"/>
      <c r="M91" s="197"/>
      <c r="N91" s="198"/>
      <c r="O91" s="210"/>
      <c r="P91" s="200"/>
      <c r="Q91" s="201"/>
      <c r="R91" s="202"/>
      <c r="S91" s="193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179"/>
      <c r="D92" s="51"/>
      <c r="E92" s="174"/>
      <c r="F92" s="176"/>
      <c r="G92" s="176"/>
      <c r="H92" s="176"/>
      <c r="I92" s="56"/>
      <c r="J92" s="194"/>
      <c r="K92" s="209"/>
      <c r="L92" s="196"/>
      <c r="M92" s="197"/>
      <c r="N92" s="198"/>
      <c r="O92" s="210"/>
      <c r="P92" s="200"/>
      <c r="Q92" s="201"/>
      <c r="R92" s="202"/>
      <c r="S92" s="193"/>
      <c r="T92" s="8"/>
      <c r="U92" s="8"/>
      <c r="V92" s="8"/>
      <c r="W92" s="8"/>
      <c r="X92" s="8"/>
      <c r="Y92" s="8"/>
      <c r="Z92" s="8"/>
      <c r="AA92" s="8"/>
    </row>
    <row r="93">
      <c r="A93" s="56"/>
      <c r="B93" s="50"/>
      <c r="C93" s="179"/>
      <c r="D93" s="51"/>
      <c r="E93" s="174"/>
      <c r="F93" s="176"/>
      <c r="G93" s="176"/>
      <c r="H93" s="176"/>
      <c r="I93" s="56"/>
      <c r="J93" s="194"/>
      <c r="K93" s="209"/>
      <c r="L93" s="196"/>
      <c r="M93" s="197"/>
      <c r="N93" s="198"/>
      <c r="O93" s="210"/>
      <c r="P93" s="200"/>
      <c r="Q93" s="201"/>
      <c r="R93" s="202"/>
      <c r="S93" s="193"/>
      <c r="T93" s="8"/>
      <c r="U93" s="8"/>
      <c r="V93" s="8"/>
      <c r="W93" s="8"/>
      <c r="X93" s="8"/>
      <c r="Y93" s="8"/>
      <c r="Z93" s="8"/>
      <c r="AA93" s="8"/>
    </row>
    <row r="94">
      <c r="A94" s="56"/>
      <c r="B94" s="50"/>
      <c r="C94" s="179"/>
      <c r="D94" s="51"/>
      <c r="E94" s="174"/>
      <c r="F94" s="176"/>
      <c r="G94" s="176"/>
      <c r="H94" s="176"/>
      <c r="I94" s="56"/>
      <c r="J94" s="194"/>
      <c r="K94" s="209"/>
      <c r="L94" s="196"/>
      <c r="M94" s="197"/>
      <c r="N94" s="198"/>
      <c r="O94" s="210"/>
      <c r="P94" s="200"/>
      <c r="Q94" s="201"/>
      <c r="R94" s="202"/>
      <c r="S94" s="193"/>
      <c r="T94" s="8"/>
      <c r="U94" s="8"/>
      <c r="V94" s="8"/>
      <c r="W94" s="8"/>
      <c r="X94" s="8"/>
      <c r="Y94" s="8"/>
      <c r="Z94" s="8"/>
      <c r="AA94" s="8"/>
    </row>
    <row r="95">
      <c r="A95" s="4"/>
      <c r="B95" s="4"/>
      <c r="C95" s="2"/>
      <c r="D95" s="211"/>
      <c r="E95" s="212"/>
      <c r="F95" s="3"/>
      <c r="G95" s="213"/>
      <c r="H95" s="214"/>
      <c r="I95" s="4"/>
      <c r="J95" s="215"/>
      <c r="P95" s="216"/>
      <c r="Q95" s="216"/>
      <c r="R95" s="217"/>
      <c r="S95" s="218">
        <f>SUM(S7:S94)</f>
        <v>3688.5</v>
      </c>
      <c r="T95" s="8"/>
      <c r="U95" s="8"/>
      <c r="V95" s="8"/>
      <c r="W95" s="8"/>
      <c r="X95" s="8"/>
      <c r="Y95" s="8"/>
      <c r="Z95" s="8"/>
      <c r="AA95" s="8"/>
    </row>
    <row r="96">
      <c r="A96" s="4"/>
      <c r="B96" s="4"/>
      <c r="C96" s="2"/>
      <c r="D96" s="219"/>
      <c r="E96" s="220"/>
      <c r="F96" s="3"/>
      <c r="G96" s="221"/>
      <c r="H96" s="222"/>
      <c r="I96" s="1"/>
      <c r="J96" s="223" t="s">
        <v>27</v>
      </c>
      <c r="K96" s="224"/>
      <c r="P96" s="216"/>
      <c r="Q96" s="216"/>
      <c r="R96" s="217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4"/>
      <c r="C97" s="225"/>
      <c r="D97" s="17"/>
      <c r="E97" s="226"/>
      <c r="F97" s="227"/>
      <c r="G97" s="213"/>
      <c r="H97" s="3"/>
      <c r="I97" s="1"/>
      <c r="J97" s="180">
        <f>SUM(J7:J94)</f>
        <v>2963</v>
      </c>
      <c r="K97" s="228" t="s">
        <v>28</v>
      </c>
      <c r="L97" s="229"/>
      <c r="P97" s="230"/>
      <c r="Q97" s="230"/>
      <c r="R97" s="217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2"/>
      <c r="D98" s="17"/>
      <c r="E98" s="1"/>
      <c r="F98" s="3"/>
      <c r="G98" s="213"/>
      <c r="H98" s="3"/>
      <c r="I98" s="1"/>
      <c r="J98" s="180">
        <f>SUM(J97*2%)</f>
        <v>59.26</v>
      </c>
      <c r="K98" s="231">
        <f>SUM(K7:K94)</f>
        <v>0</v>
      </c>
      <c r="L98" s="232" t="s">
        <v>23</v>
      </c>
      <c r="P98" s="233" t="s">
        <v>11</v>
      </c>
      <c r="Q98" s="230"/>
      <c r="R98" s="217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2"/>
      <c r="D99" s="17"/>
      <c r="E99" s="1"/>
      <c r="F99" s="3"/>
      <c r="G99" s="3"/>
      <c r="H99" s="3"/>
      <c r="I99" s="1"/>
      <c r="J99" s="234"/>
      <c r="K99" s="87">
        <f>SUM(K98*2%)</f>
        <v>0</v>
      </c>
      <c r="L99" s="235" t="s">
        <v>29</v>
      </c>
      <c r="M99" s="236"/>
      <c r="P99" s="216"/>
      <c r="Q99" s="216"/>
      <c r="R99" s="217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2"/>
      <c r="D100" s="17"/>
      <c r="E100" s="1"/>
      <c r="F100" s="3"/>
      <c r="G100" s="3"/>
      <c r="H100" s="3"/>
      <c r="I100" s="1"/>
      <c r="J100" s="8"/>
      <c r="K100" s="234"/>
      <c r="L100" s="231">
        <f>SUM(L7:L94)</f>
        <v>900</v>
      </c>
      <c r="M100" s="236"/>
      <c r="P100" s="237"/>
      <c r="Q100" s="237"/>
      <c r="R100" s="217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2"/>
      <c r="D101" s="17"/>
      <c r="E101" s="1"/>
      <c r="F101" s="238" t="s">
        <v>30</v>
      </c>
      <c r="G101" s="317">
        <f>SUM(R20)</f>
        <v>250</v>
      </c>
      <c r="H101" s="3"/>
      <c r="I101" s="1"/>
      <c r="J101" s="8"/>
      <c r="K101" s="8"/>
      <c r="L101" s="87">
        <f>SUM(L100*2%)</f>
        <v>18</v>
      </c>
      <c r="M101" s="240" t="s">
        <v>31</v>
      </c>
      <c r="N101" s="215"/>
      <c r="P101" s="237"/>
      <c r="Q101" s="237"/>
      <c r="R101" s="217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2"/>
      <c r="D102" s="17"/>
      <c r="E102" s="1"/>
      <c r="F102" s="241" t="s">
        <v>32</v>
      </c>
      <c r="G102" s="242">
        <f>SUM(J97,K98,L100,M102,N103,O104,P107,Q108,R109)</f>
        <v>5854</v>
      </c>
      <c r="H102" s="3"/>
      <c r="I102" s="1"/>
      <c r="J102" s="8"/>
      <c r="K102" s="8"/>
      <c r="L102" s="18"/>
      <c r="M102" s="180">
        <f>SUM(M7:M94)</f>
        <v>0</v>
      </c>
      <c r="N102" s="243" t="s">
        <v>33</v>
      </c>
      <c r="O102" s="244"/>
      <c r="P102" s="237"/>
      <c r="Q102" s="237"/>
      <c r="R102" s="217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2"/>
      <c r="D103" s="17"/>
      <c r="E103" s="1"/>
      <c r="F103" s="3"/>
      <c r="G103" s="3"/>
      <c r="H103" s="3"/>
      <c r="I103" s="1"/>
      <c r="J103" s="8"/>
      <c r="K103" s="8"/>
      <c r="L103" s="1"/>
      <c r="M103" s="180">
        <f>SUM(M102*2%)</f>
        <v>0</v>
      </c>
      <c r="N103" s="180">
        <f>SUM(N7:N94)</f>
        <v>1300</v>
      </c>
      <c r="O103" s="245" t="s">
        <v>34</v>
      </c>
      <c r="P103" s="237"/>
      <c r="Q103" s="237"/>
      <c r="R103" s="217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2"/>
      <c r="D104" s="17"/>
      <c r="E104" s="1"/>
      <c r="F104" s="3"/>
      <c r="G104" s="3"/>
      <c r="H104" s="3"/>
      <c r="I104" s="1"/>
      <c r="J104" s="8"/>
      <c r="K104" s="8"/>
      <c r="L104" s="1"/>
      <c r="M104" s="1"/>
      <c r="N104" s="180">
        <f>SUM(N103*1%)</f>
        <v>13</v>
      </c>
      <c r="O104" s="180">
        <f>SUM(O7:O94)</f>
        <v>0</v>
      </c>
      <c r="P104" s="237"/>
      <c r="Q104" s="237"/>
      <c r="R104" s="217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2"/>
      <c r="D105" s="17"/>
      <c r="E105" s="1"/>
      <c r="F105" s="246" t="s">
        <v>35</v>
      </c>
      <c r="G105" s="247">
        <f>SUM(J10,N11,P12,L14,J18)</f>
        <v>3038</v>
      </c>
      <c r="H105" s="264">
        <v>0.0</v>
      </c>
      <c r="I105" s="1"/>
      <c r="J105" s="8"/>
      <c r="K105" s="8"/>
      <c r="L105" s="1"/>
      <c r="M105" s="1"/>
      <c r="N105" s="8"/>
      <c r="O105" s="180">
        <f>SUM(O104*2%)</f>
        <v>0</v>
      </c>
      <c r="P105" s="237"/>
      <c r="Q105" s="237"/>
      <c r="R105" s="217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2"/>
      <c r="D106" s="17"/>
      <c r="E106" s="1"/>
      <c r="F106" s="249" t="s">
        <v>36</v>
      </c>
      <c r="G106" s="275">
        <f>SUM(J7,J16,J19)</f>
        <v>691</v>
      </c>
      <c r="H106" s="295"/>
      <c r="I106" s="1"/>
      <c r="J106" s="8"/>
      <c r="K106" s="8"/>
      <c r="L106" s="1"/>
      <c r="M106" s="1"/>
      <c r="N106" s="8"/>
      <c r="O106" s="18"/>
      <c r="P106" s="251" t="s">
        <v>37</v>
      </c>
      <c r="Q106" s="237"/>
      <c r="R106" s="217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2"/>
      <c r="D107" s="17"/>
      <c r="E107" s="1"/>
      <c r="F107" s="252" t="s">
        <v>38</v>
      </c>
      <c r="G107" s="275">
        <f>SUM(J8,J13,J15,J17,R20)</f>
        <v>1875</v>
      </c>
      <c r="H107" s="328">
        <f>SUM(R20)</f>
        <v>250</v>
      </c>
      <c r="I107" s="1"/>
      <c r="J107" s="8"/>
      <c r="K107" s="8"/>
      <c r="L107" s="1"/>
      <c r="M107" s="1"/>
      <c r="N107" s="8"/>
      <c r="O107" s="18"/>
      <c r="P107" s="180">
        <f>SUM(P7:P94)</f>
        <v>441</v>
      </c>
      <c r="Q107" s="253" t="s">
        <v>39</v>
      </c>
      <c r="R107" s="217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36"/>
      <c r="D108" s="17"/>
      <c r="E108" s="1"/>
      <c r="F108" s="3"/>
      <c r="G108" s="3"/>
      <c r="H108" s="3"/>
      <c r="I108" s="1"/>
      <c r="J108" s="8"/>
      <c r="K108" s="8"/>
      <c r="L108" s="1"/>
      <c r="M108" s="1"/>
      <c r="N108" s="8"/>
      <c r="O108" s="1"/>
      <c r="P108" s="180">
        <f>SUM(P107*2%)</f>
        <v>8.82</v>
      </c>
      <c r="Q108" s="180">
        <f>SUM(Q7:Q94)</f>
        <v>0</v>
      </c>
      <c r="R108" s="252" t="s">
        <v>38</v>
      </c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36"/>
      <c r="D109" s="17"/>
      <c r="E109" s="1"/>
      <c r="F109" s="3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180">
        <f>SUM(Q108*2%)</f>
        <v>0</v>
      </c>
      <c r="R109" s="254">
        <f>SUM(R7:R94)</f>
        <v>250</v>
      </c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36"/>
      <c r="D110" s="17"/>
      <c r="E110" s="1"/>
      <c r="F110" s="3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8"/>
      <c r="R110" s="180">
        <f>SUM(R109*2%)</f>
        <v>5</v>
      </c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36"/>
      <c r="D111" s="17"/>
      <c r="E111" s="1"/>
      <c r="F111" s="3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255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36"/>
      <c r="D112" s="17"/>
      <c r="E112" s="1"/>
      <c r="F112" s="3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256"/>
      <c r="R112" s="255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36"/>
      <c r="D113" s="17"/>
      <c r="E113" s="1"/>
      <c r="F113" s="3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256"/>
      <c r="R113" s="255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36"/>
      <c r="D114" s="17"/>
      <c r="E114" s="1"/>
      <c r="F114" s="3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55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36"/>
      <c r="D115" s="17"/>
      <c r="E115" s="1"/>
      <c r="F115" s="3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55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36"/>
      <c r="D116" s="17"/>
      <c r="E116" s="1"/>
      <c r="F116" s="3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55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36"/>
      <c r="D117" s="17"/>
      <c r="E117" s="1"/>
      <c r="F117" s="3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55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36"/>
      <c r="D118" s="17"/>
      <c r="E118" s="1"/>
      <c r="F118" s="3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55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36"/>
      <c r="D119" s="17"/>
      <c r="E119" s="1"/>
      <c r="F119" s="3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55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36"/>
      <c r="D120" s="17"/>
      <c r="E120" s="1"/>
      <c r="F120" s="3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55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36"/>
      <c r="D121" s="17"/>
      <c r="E121" s="1"/>
      <c r="F121" s="3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55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36"/>
      <c r="D122" s="17"/>
      <c r="E122" s="1"/>
      <c r="F122" s="3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55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36"/>
      <c r="D123" s="17"/>
      <c r="E123" s="1"/>
      <c r="F123" s="3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55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36"/>
      <c r="D124" s="17"/>
      <c r="E124" s="1"/>
      <c r="F124" s="3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55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36"/>
      <c r="D125" s="17"/>
      <c r="E125" s="1"/>
      <c r="F125" s="3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55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36"/>
      <c r="D126" s="17"/>
      <c r="E126" s="1"/>
      <c r="F126" s="3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55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36"/>
      <c r="D127" s="17"/>
      <c r="E127" s="1"/>
      <c r="F127" s="3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55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36"/>
      <c r="D128" s="17"/>
      <c r="E128" s="1"/>
      <c r="F128" s="3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55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36"/>
      <c r="D129" s="17"/>
      <c r="E129" s="1"/>
      <c r="F129" s="3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55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36"/>
      <c r="D130" s="17"/>
      <c r="E130" s="1"/>
      <c r="F130" s="3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55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36"/>
      <c r="D131" s="17"/>
      <c r="E131" s="1"/>
      <c r="F131" s="3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55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36"/>
      <c r="D132" s="17"/>
      <c r="E132" s="1"/>
      <c r="F132" s="3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55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36"/>
      <c r="D133" s="17"/>
      <c r="E133" s="1"/>
      <c r="F133" s="3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55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36"/>
      <c r="D134" s="17"/>
      <c r="E134" s="1"/>
      <c r="F134" s="3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55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36"/>
      <c r="D135" s="17"/>
      <c r="E135" s="1"/>
      <c r="F135" s="3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55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36"/>
      <c r="D136" s="17"/>
      <c r="E136" s="1"/>
      <c r="F136" s="3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55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36"/>
      <c r="D137" s="17"/>
      <c r="E137" s="1"/>
      <c r="F137" s="3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55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36"/>
      <c r="D138" s="17"/>
      <c r="E138" s="1"/>
      <c r="F138" s="3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55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36"/>
      <c r="D139" s="17"/>
      <c r="E139" s="1"/>
      <c r="F139" s="3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55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36"/>
      <c r="D140" s="17"/>
      <c r="E140" s="1"/>
      <c r="F140" s="3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55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36"/>
      <c r="D141" s="17"/>
      <c r="E141" s="1"/>
      <c r="F141" s="3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55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36"/>
      <c r="D142" s="17"/>
      <c r="E142" s="1"/>
      <c r="F142" s="3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55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36"/>
      <c r="D143" s="17"/>
      <c r="E143" s="1"/>
      <c r="F143" s="3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55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36"/>
      <c r="D144" s="17"/>
      <c r="E144" s="1"/>
      <c r="F144" s="3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55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36"/>
      <c r="D145" s="17"/>
      <c r="E145" s="1"/>
      <c r="F145" s="3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55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36"/>
      <c r="D146" s="17"/>
      <c r="E146" s="1"/>
      <c r="F146" s="3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55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36"/>
      <c r="D147" s="17"/>
      <c r="E147" s="1"/>
      <c r="F147" s="3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55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36"/>
      <c r="D148" s="17"/>
      <c r="E148" s="1"/>
      <c r="F148" s="3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55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36"/>
      <c r="D149" s="17"/>
      <c r="E149" s="1"/>
      <c r="F149" s="3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55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36"/>
      <c r="D150" s="17"/>
      <c r="E150" s="1"/>
      <c r="F150" s="3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55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36"/>
      <c r="D151" s="17"/>
      <c r="E151" s="1"/>
      <c r="F151" s="3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55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36"/>
      <c r="D152" s="17"/>
      <c r="E152" s="1"/>
      <c r="F152" s="3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55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36"/>
      <c r="D153" s="17"/>
      <c r="E153" s="1"/>
      <c r="F153" s="3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55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36"/>
      <c r="D154" s="17"/>
      <c r="E154" s="1"/>
      <c r="F154" s="3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55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36"/>
      <c r="D155" s="17"/>
      <c r="E155" s="1"/>
      <c r="F155" s="3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55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36"/>
      <c r="D156" s="17"/>
      <c r="E156" s="1"/>
      <c r="F156" s="3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55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36"/>
      <c r="D157" s="17"/>
      <c r="E157" s="1"/>
      <c r="F157" s="3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55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36"/>
      <c r="D158" s="17"/>
      <c r="E158" s="1"/>
      <c r="F158" s="3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55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36"/>
      <c r="D159" s="17"/>
      <c r="E159" s="1"/>
      <c r="F159" s="3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55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36"/>
      <c r="D160" s="17"/>
      <c r="E160" s="1"/>
      <c r="F160" s="3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55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36"/>
      <c r="D161" s="17"/>
      <c r="E161" s="1"/>
      <c r="F161" s="3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55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36"/>
      <c r="D162" s="17"/>
      <c r="E162" s="1"/>
      <c r="F162" s="3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55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36"/>
      <c r="D163" s="17"/>
      <c r="E163" s="1"/>
      <c r="F163" s="3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55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36"/>
      <c r="D164" s="17"/>
      <c r="E164" s="1"/>
      <c r="F164" s="3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55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36"/>
      <c r="D165" s="17"/>
      <c r="E165" s="1"/>
      <c r="F165" s="3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55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36"/>
      <c r="D166" s="17"/>
      <c r="E166" s="1"/>
      <c r="F166" s="3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55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36"/>
      <c r="D167" s="17"/>
      <c r="E167" s="1"/>
      <c r="F167" s="3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55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36"/>
      <c r="D168" s="17"/>
      <c r="E168" s="1"/>
      <c r="F168" s="3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55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36"/>
      <c r="D169" s="17"/>
      <c r="E169" s="1"/>
      <c r="F169" s="3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55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36"/>
      <c r="D170" s="17"/>
      <c r="E170" s="1"/>
      <c r="F170" s="3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55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36"/>
      <c r="D171" s="17"/>
      <c r="E171" s="1"/>
      <c r="F171" s="3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55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36"/>
      <c r="D172" s="17"/>
      <c r="E172" s="1"/>
      <c r="F172" s="3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55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36"/>
      <c r="D173" s="17"/>
      <c r="E173" s="1"/>
      <c r="F173" s="3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55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36"/>
      <c r="D174" s="17"/>
      <c r="E174" s="1"/>
      <c r="F174" s="3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55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36"/>
      <c r="D175" s="17"/>
      <c r="E175" s="1"/>
      <c r="F175" s="3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55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36"/>
      <c r="D176" s="17"/>
      <c r="E176" s="1"/>
      <c r="F176" s="3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55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36"/>
      <c r="D177" s="17"/>
      <c r="E177" s="1"/>
      <c r="F177" s="3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55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36"/>
      <c r="D178" s="17"/>
      <c r="E178" s="1"/>
      <c r="F178" s="3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55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36"/>
      <c r="D179" s="17"/>
      <c r="E179" s="1"/>
      <c r="F179" s="3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55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36"/>
      <c r="D180" s="17"/>
      <c r="E180" s="1"/>
      <c r="F180" s="3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55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36"/>
      <c r="D181" s="17"/>
      <c r="E181" s="1"/>
      <c r="F181" s="3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55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36"/>
      <c r="D182" s="17"/>
      <c r="E182" s="1"/>
      <c r="F182" s="3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55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36"/>
      <c r="D183" s="17"/>
      <c r="E183" s="1"/>
      <c r="F183" s="3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55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36"/>
      <c r="D184" s="17"/>
      <c r="E184" s="1"/>
      <c r="F184" s="3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55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36"/>
      <c r="D185" s="17"/>
      <c r="E185" s="1"/>
      <c r="F185" s="3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55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36"/>
      <c r="D186" s="17"/>
      <c r="E186" s="1"/>
      <c r="F186" s="3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55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36"/>
      <c r="D187" s="17"/>
      <c r="E187" s="1"/>
      <c r="F187" s="3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55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36"/>
      <c r="D188" s="17"/>
      <c r="E188" s="1"/>
      <c r="F188" s="3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55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36"/>
      <c r="D189" s="17"/>
      <c r="E189" s="1"/>
      <c r="F189" s="3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55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36"/>
      <c r="D190" s="17"/>
      <c r="E190" s="1"/>
      <c r="F190" s="3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55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36"/>
      <c r="D191" s="17"/>
      <c r="E191" s="1"/>
      <c r="F191" s="3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55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36"/>
      <c r="D192" s="17"/>
      <c r="E192" s="1"/>
      <c r="F192" s="3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55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36"/>
      <c r="D193" s="17"/>
      <c r="E193" s="1"/>
      <c r="F193" s="3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55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36"/>
      <c r="D194" s="17"/>
      <c r="E194" s="1"/>
      <c r="F194" s="3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55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36"/>
      <c r="D195" s="17"/>
      <c r="E195" s="1"/>
      <c r="F195" s="3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55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36"/>
      <c r="D196" s="17"/>
      <c r="E196" s="1"/>
      <c r="F196" s="3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55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36"/>
      <c r="D197" s="17"/>
      <c r="E197" s="1"/>
      <c r="F197" s="3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55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36"/>
      <c r="D198" s="17"/>
      <c r="E198" s="1"/>
      <c r="F198" s="3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55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36"/>
      <c r="D199" s="17"/>
      <c r="E199" s="1"/>
      <c r="F199" s="3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55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36"/>
      <c r="D200" s="17"/>
      <c r="E200" s="1"/>
      <c r="F200" s="3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55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36"/>
      <c r="D201" s="17"/>
      <c r="E201" s="1"/>
      <c r="F201" s="3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55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36"/>
      <c r="D202" s="17"/>
      <c r="E202" s="1"/>
      <c r="F202" s="3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55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36"/>
      <c r="D203" s="17"/>
      <c r="E203" s="1"/>
      <c r="F203" s="3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55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36"/>
      <c r="D204" s="17"/>
      <c r="E204" s="1"/>
      <c r="F204" s="3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55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36"/>
      <c r="D205" s="17"/>
      <c r="E205" s="1"/>
      <c r="F205" s="3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55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36"/>
      <c r="D206" s="17"/>
      <c r="E206" s="1"/>
      <c r="F206" s="3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55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36"/>
      <c r="D207" s="17"/>
      <c r="E207" s="1"/>
      <c r="F207" s="3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55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36"/>
      <c r="D208" s="17"/>
      <c r="E208" s="1"/>
      <c r="F208" s="3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55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36"/>
      <c r="D209" s="17"/>
      <c r="E209" s="1"/>
      <c r="F209" s="3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55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36"/>
      <c r="D210" s="17"/>
      <c r="E210" s="1"/>
      <c r="F210" s="3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55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36"/>
      <c r="D211" s="17"/>
      <c r="E211" s="1"/>
      <c r="F211" s="3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55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36"/>
      <c r="D212" s="17"/>
      <c r="E212" s="1"/>
      <c r="F212" s="3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55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36"/>
      <c r="D213" s="17"/>
      <c r="E213" s="1"/>
      <c r="F213" s="3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55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36"/>
      <c r="D214" s="17"/>
      <c r="E214" s="1"/>
      <c r="F214" s="3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55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36"/>
      <c r="D215" s="17"/>
      <c r="E215" s="1"/>
      <c r="F215" s="3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55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36"/>
      <c r="D216" s="17"/>
      <c r="E216" s="1"/>
      <c r="F216" s="3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55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36"/>
      <c r="D217" s="17"/>
      <c r="E217" s="1"/>
      <c r="F217" s="3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55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36"/>
      <c r="D218" s="17"/>
      <c r="E218" s="1"/>
      <c r="F218" s="3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55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36"/>
      <c r="D219" s="17"/>
      <c r="E219" s="1"/>
      <c r="F219" s="3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55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36"/>
      <c r="D220" s="17"/>
      <c r="E220" s="1"/>
      <c r="F220" s="3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55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36"/>
      <c r="D221" s="17"/>
      <c r="E221" s="1"/>
      <c r="F221" s="3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55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36"/>
      <c r="D222" s="17"/>
      <c r="E222" s="1"/>
      <c r="F222" s="3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55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36"/>
      <c r="D223" s="17"/>
      <c r="E223" s="1"/>
      <c r="F223" s="3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55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36"/>
      <c r="D224" s="17"/>
      <c r="E224" s="1"/>
      <c r="F224" s="3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55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36"/>
      <c r="D225" s="17"/>
      <c r="E225" s="1"/>
      <c r="F225" s="3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55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36"/>
      <c r="D226" s="17"/>
      <c r="E226" s="1"/>
      <c r="F226" s="3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55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36"/>
      <c r="D227" s="17"/>
      <c r="E227" s="1"/>
      <c r="F227" s="3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55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257"/>
      <c r="D228" s="257"/>
      <c r="E228" s="1"/>
      <c r="F228" s="3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55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257"/>
      <c r="D229" s="257"/>
      <c r="E229" s="1"/>
      <c r="F229" s="3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55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257"/>
      <c r="D230" s="257"/>
      <c r="E230" s="1"/>
      <c r="F230" s="3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55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257"/>
      <c r="D231" s="257"/>
      <c r="E231" s="1"/>
      <c r="F231" s="3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55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257"/>
      <c r="D232" s="257"/>
      <c r="E232" s="1"/>
      <c r="F232" s="3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55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257"/>
      <c r="D233" s="257"/>
      <c r="E233" s="1"/>
      <c r="F233" s="3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55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257"/>
      <c r="D234" s="257"/>
      <c r="E234" s="1"/>
      <c r="F234" s="3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55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257"/>
      <c r="D235" s="257"/>
      <c r="E235" s="1"/>
      <c r="F235" s="3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55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257"/>
      <c r="D236" s="257"/>
      <c r="E236" s="1"/>
      <c r="F236" s="3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55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257"/>
      <c r="D237" s="257"/>
      <c r="E237" s="1"/>
      <c r="F237" s="3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55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257"/>
      <c r="D238" s="257"/>
      <c r="E238" s="1"/>
      <c r="F238" s="3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55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257"/>
      <c r="D239" s="257"/>
      <c r="E239" s="1"/>
      <c r="F239" s="3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55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257"/>
      <c r="D240" s="257"/>
      <c r="E240" s="1"/>
      <c r="F240" s="3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55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257"/>
      <c r="D241" s="257"/>
      <c r="E241" s="1"/>
      <c r="F241" s="3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55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257"/>
      <c r="D242" s="257"/>
      <c r="E242" s="1"/>
      <c r="F242" s="3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55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257"/>
      <c r="D243" s="257"/>
      <c r="E243" s="1"/>
      <c r="F243" s="3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55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257"/>
      <c r="D244" s="257"/>
      <c r="E244" s="1"/>
      <c r="F244" s="3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55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257"/>
      <c r="D245" s="257"/>
      <c r="E245" s="1"/>
      <c r="F245" s="3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55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257"/>
      <c r="D246" s="257"/>
      <c r="E246" s="1"/>
      <c r="F246" s="3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55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257"/>
      <c r="D247" s="257"/>
      <c r="E247" s="1"/>
      <c r="F247" s="3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55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257"/>
      <c r="D248" s="257"/>
      <c r="E248" s="1"/>
      <c r="F248" s="3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55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257"/>
      <c r="D249" s="257"/>
      <c r="E249" s="1"/>
      <c r="F249" s="3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55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257"/>
      <c r="D250" s="257"/>
      <c r="E250" s="1"/>
      <c r="F250" s="3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55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257"/>
      <c r="D251" s="257"/>
      <c r="E251" s="1"/>
      <c r="F251" s="3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55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257"/>
      <c r="D252" s="257"/>
      <c r="E252" s="1"/>
      <c r="F252" s="3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55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257"/>
      <c r="D253" s="257"/>
      <c r="E253" s="1"/>
      <c r="F253" s="3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55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257"/>
      <c r="D254" s="257"/>
      <c r="E254" s="1"/>
      <c r="F254" s="3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55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257"/>
      <c r="D255" s="257"/>
      <c r="E255" s="1"/>
      <c r="F255" s="3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55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257"/>
      <c r="D256" s="257"/>
      <c r="E256" s="1"/>
      <c r="F256" s="3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55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257"/>
      <c r="D257" s="257"/>
      <c r="E257" s="1"/>
      <c r="F257" s="3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55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257"/>
      <c r="D258" s="257"/>
      <c r="E258" s="1"/>
      <c r="F258" s="3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55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257"/>
      <c r="D259" s="257"/>
      <c r="E259" s="1"/>
      <c r="F259" s="3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55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257"/>
      <c r="D260" s="257"/>
      <c r="E260" s="1"/>
      <c r="F260" s="3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55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257"/>
      <c r="D261" s="257"/>
      <c r="E261" s="1"/>
      <c r="F261" s="3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55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257"/>
      <c r="D262" s="257"/>
      <c r="E262" s="1"/>
      <c r="F262" s="3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55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257"/>
      <c r="D263" s="257"/>
      <c r="E263" s="1"/>
      <c r="F263" s="3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55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257"/>
      <c r="D264" s="257"/>
      <c r="E264" s="1"/>
      <c r="F264" s="3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55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257"/>
      <c r="D265" s="257"/>
      <c r="E265" s="1"/>
      <c r="F265" s="3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55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257"/>
      <c r="D266" s="257"/>
      <c r="E266" s="1"/>
      <c r="F266" s="3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55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257"/>
      <c r="D267" s="257"/>
      <c r="E267" s="1"/>
      <c r="F267" s="3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55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257"/>
      <c r="D268" s="257"/>
      <c r="E268" s="1"/>
      <c r="F268" s="3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55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257"/>
      <c r="D269" s="257"/>
      <c r="E269" s="1"/>
      <c r="F269" s="3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55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257"/>
      <c r="D270" s="257"/>
      <c r="E270" s="1"/>
      <c r="F270" s="3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55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257"/>
      <c r="D271" s="257"/>
      <c r="E271" s="1"/>
      <c r="F271" s="3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55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257"/>
      <c r="D272" s="257"/>
      <c r="E272" s="1"/>
      <c r="F272" s="3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55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257"/>
      <c r="D273" s="257"/>
      <c r="E273" s="1"/>
      <c r="F273" s="3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55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257"/>
      <c r="D274" s="257"/>
      <c r="E274" s="1"/>
      <c r="F274" s="3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55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257"/>
      <c r="D275" s="257"/>
      <c r="E275" s="1"/>
      <c r="F275" s="3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55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257"/>
      <c r="D276" s="257"/>
      <c r="E276" s="1"/>
      <c r="F276" s="3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55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257"/>
      <c r="D277" s="257"/>
      <c r="E277" s="1"/>
      <c r="F277" s="3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55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257"/>
      <c r="D278" s="257"/>
      <c r="E278" s="1"/>
      <c r="F278" s="3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55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257"/>
      <c r="D279" s="257"/>
      <c r="E279" s="1"/>
      <c r="F279" s="3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55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257"/>
      <c r="D280" s="257"/>
      <c r="E280" s="1"/>
      <c r="F280" s="3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55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257"/>
      <c r="D281" s="257"/>
      <c r="E281" s="1"/>
      <c r="F281" s="3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55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257"/>
      <c r="D282" s="257"/>
      <c r="E282" s="1"/>
      <c r="F282" s="3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55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257"/>
      <c r="D283" s="257"/>
      <c r="E283" s="1"/>
      <c r="F283" s="3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55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257"/>
      <c r="D284" s="257"/>
      <c r="E284" s="1"/>
      <c r="F284" s="3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55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257"/>
      <c r="D285" s="257"/>
      <c r="E285" s="1"/>
      <c r="F285" s="3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55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257"/>
      <c r="D286" s="257"/>
      <c r="E286" s="1"/>
      <c r="F286" s="3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55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257"/>
      <c r="D287" s="257"/>
      <c r="E287" s="1"/>
      <c r="F287" s="3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55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257"/>
      <c r="D288" s="257"/>
      <c r="E288" s="1"/>
      <c r="F288" s="3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55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257"/>
      <c r="D289" s="257"/>
      <c r="E289" s="1"/>
      <c r="F289" s="3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55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257"/>
      <c r="D290" s="257"/>
      <c r="E290" s="1"/>
      <c r="F290" s="3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55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257"/>
      <c r="D291" s="257"/>
      <c r="E291" s="1"/>
      <c r="F291" s="3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55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257"/>
      <c r="D292" s="257"/>
      <c r="E292" s="1"/>
      <c r="F292" s="3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55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257"/>
      <c r="D293" s="257"/>
      <c r="E293" s="1"/>
      <c r="F293" s="3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55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257"/>
      <c r="D294" s="257"/>
      <c r="E294" s="1"/>
      <c r="F294" s="3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55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257"/>
      <c r="D295" s="257"/>
      <c r="E295" s="1"/>
      <c r="F295" s="3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55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257"/>
      <c r="D296" s="257"/>
      <c r="E296" s="1"/>
      <c r="F296" s="3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55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257"/>
      <c r="D297" s="257"/>
      <c r="E297" s="1"/>
      <c r="F297" s="3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55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257"/>
      <c r="D298" s="257"/>
      <c r="E298" s="1"/>
      <c r="F298" s="3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55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257"/>
      <c r="D299" s="257"/>
      <c r="E299" s="1"/>
      <c r="F299" s="3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55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257"/>
      <c r="D300" s="257"/>
      <c r="E300" s="1"/>
      <c r="F300" s="3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55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257"/>
      <c r="D301" s="257"/>
      <c r="E301" s="1"/>
      <c r="F301" s="3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55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257"/>
      <c r="D302" s="257"/>
      <c r="E302" s="1"/>
      <c r="F302" s="3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55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257"/>
      <c r="D303" s="257"/>
      <c r="E303" s="1"/>
      <c r="F303" s="3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55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257"/>
      <c r="D304" s="257"/>
      <c r="E304" s="1"/>
      <c r="F304" s="3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55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257"/>
      <c r="D305" s="257"/>
      <c r="E305" s="1"/>
      <c r="F305" s="3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55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257"/>
      <c r="D306" s="257"/>
      <c r="E306" s="1"/>
      <c r="F306" s="3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55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257"/>
      <c r="D307" s="257"/>
      <c r="E307" s="1"/>
      <c r="F307" s="3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55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257"/>
      <c r="D308" s="257"/>
      <c r="E308" s="1"/>
      <c r="F308" s="3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55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257"/>
      <c r="D309" s="257"/>
      <c r="E309" s="1"/>
      <c r="F309" s="3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55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257"/>
      <c r="D310" s="257"/>
      <c r="E310" s="1"/>
      <c r="F310" s="3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55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257"/>
      <c r="D311" s="257"/>
      <c r="E311" s="1"/>
      <c r="F311" s="3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55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257"/>
      <c r="D312" s="257"/>
      <c r="E312" s="1"/>
      <c r="F312" s="3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55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257"/>
      <c r="D313" s="257"/>
      <c r="E313" s="1"/>
      <c r="F313" s="3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55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257"/>
      <c r="D314" s="257"/>
      <c r="E314" s="1"/>
      <c r="F314" s="3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55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257"/>
      <c r="D315" s="257"/>
      <c r="E315" s="1"/>
      <c r="F315" s="3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55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257"/>
      <c r="D316" s="257"/>
      <c r="E316" s="1"/>
      <c r="F316" s="3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55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257"/>
      <c r="D317" s="257"/>
      <c r="E317" s="1"/>
      <c r="F317" s="3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55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257"/>
      <c r="D318" s="257"/>
      <c r="E318" s="1"/>
      <c r="F318" s="3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55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257"/>
      <c r="D319" s="257"/>
      <c r="E319" s="1"/>
      <c r="F319" s="3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55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257"/>
      <c r="D320" s="257"/>
      <c r="E320" s="1"/>
      <c r="F320" s="3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55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257"/>
      <c r="D321" s="257"/>
      <c r="E321" s="1"/>
      <c r="F321" s="3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55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257"/>
      <c r="D322" s="257"/>
      <c r="E322" s="1"/>
      <c r="F322" s="3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55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257"/>
      <c r="D323" s="257"/>
      <c r="E323" s="1"/>
      <c r="F323" s="3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55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257"/>
      <c r="D324" s="257"/>
      <c r="E324" s="1"/>
      <c r="F324" s="3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55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257"/>
      <c r="D325" s="257"/>
      <c r="E325" s="1"/>
      <c r="F325" s="3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55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257"/>
      <c r="D326" s="257"/>
      <c r="E326" s="1"/>
      <c r="F326" s="3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55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257"/>
      <c r="D327" s="257"/>
      <c r="E327" s="1"/>
      <c r="F327" s="3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55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257"/>
      <c r="D328" s="257"/>
      <c r="E328" s="1"/>
      <c r="F328" s="3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55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257"/>
      <c r="D329" s="257"/>
      <c r="E329" s="1"/>
      <c r="F329" s="3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55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257"/>
      <c r="D330" s="257"/>
      <c r="E330" s="1"/>
      <c r="F330" s="3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55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257"/>
      <c r="D331" s="257"/>
      <c r="E331" s="1"/>
      <c r="F331" s="3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55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257"/>
      <c r="D332" s="257"/>
      <c r="E332" s="1"/>
      <c r="F332" s="3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55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257"/>
      <c r="D333" s="257"/>
      <c r="E333" s="1"/>
      <c r="F333" s="3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55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257"/>
      <c r="D334" s="257"/>
      <c r="E334" s="1"/>
      <c r="F334" s="3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55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257"/>
      <c r="D335" s="257"/>
      <c r="E335" s="1"/>
      <c r="F335" s="3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55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257"/>
      <c r="D336" s="257"/>
      <c r="E336" s="1"/>
      <c r="F336" s="3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55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257"/>
      <c r="D337" s="257"/>
      <c r="E337" s="1"/>
      <c r="F337" s="3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55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257"/>
      <c r="D338" s="257"/>
      <c r="E338" s="1"/>
      <c r="F338" s="3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55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257"/>
      <c r="D339" s="257"/>
      <c r="E339" s="1"/>
      <c r="F339" s="3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55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257"/>
      <c r="D340" s="257"/>
      <c r="E340" s="1"/>
      <c r="F340" s="3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55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257"/>
      <c r="D341" s="257"/>
      <c r="E341" s="1"/>
      <c r="F341" s="3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55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257"/>
      <c r="D342" s="257"/>
      <c r="E342" s="1"/>
      <c r="F342" s="3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55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257"/>
      <c r="D343" s="257"/>
      <c r="E343" s="1"/>
      <c r="F343" s="3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55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257"/>
      <c r="D344" s="257"/>
      <c r="E344" s="1"/>
      <c r="F344" s="3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55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257"/>
      <c r="D345" s="257"/>
      <c r="E345" s="1"/>
      <c r="F345" s="3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55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257"/>
      <c r="D346" s="257"/>
      <c r="E346" s="1"/>
      <c r="F346" s="3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55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257"/>
      <c r="D347" s="257"/>
      <c r="E347" s="1"/>
      <c r="F347" s="3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55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257"/>
      <c r="D348" s="257"/>
      <c r="E348" s="1"/>
      <c r="F348" s="3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55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257"/>
      <c r="D349" s="257"/>
      <c r="E349" s="1"/>
      <c r="F349" s="3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55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257"/>
      <c r="D350" s="257"/>
      <c r="E350" s="1"/>
      <c r="F350" s="3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55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257"/>
      <c r="D351" s="257"/>
      <c r="E351" s="1"/>
      <c r="F351" s="3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55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257"/>
      <c r="D352" s="257"/>
      <c r="E352" s="1"/>
      <c r="F352" s="3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55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257"/>
      <c r="D353" s="257"/>
      <c r="E353" s="1"/>
      <c r="F353" s="3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55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257"/>
      <c r="D354" s="257"/>
      <c r="E354" s="1"/>
      <c r="F354" s="3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55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257"/>
      <c r="D355" s="257"/>
      <c r="E355" s="1"/>
      <c r="F355" s="3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55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257"/>
      <c r="D356" s="257"/>
      <c r="E356" s="1"/>
      <c r="F356" s="3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55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257"/>
      <c r="D357" s="257"/>
      <c r="E357" s="1"/>
      <c r="F357" s="3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55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257"/>
      <c r="D358" s="257"/>
      <c r="E358" s="1"/>
      <c r="F358" s="3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55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257"/>
      <c r="D359" s="257"/>
      <c r="E359" s="1"/>
      <c r="F359" s="3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55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257"/>
      <c r="D360" s="257"/>
      <c r="E360" s="1"/>
      <c r="F360" s="3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55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257"/>
      <c r="D361" s="257"/>
      <c r="E361" s="1"/>
      <c r="F361" s="3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55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257"/>
      <c r="D362" s="257"/>
      <c r="E362" s="1"/>
      <c r="F362" s="3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55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257"/>
      <c r="D363" s="257"/>
      <c r="E363" s="1"/>
      <c r="F363" s="3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55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257"/>
      <c r="D364" s="257"/>
      <c r="E364" s="1"/>
      <c r="F364" s="3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55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257"/>
      <c r="D365" s="257"/>
      <c r="E365" s="1"/>
      <c r="F365" s="3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55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257"/>
      <c r="D366" s="257"/>
      <c r="E366" s="1"/>
      <c r="F366" s="3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55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257"/>
      <c r="D367" s="257"/>
      <c r="E367" s="1"/>
      <c r="F367" s="3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55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257"/>
      <c r="D368" s="257"/>
      <c r="E368" s="1"/>
      <c r="F368" s="3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55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257"/>
      <c r="D369" s="257"/>
      <c r="E369" s="1"/>
      <c r="F369" s="3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55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257"/>
      <c r="D370" s="257"/>
      <c r="E370" s="1"/>
      <c r="F370" s="3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55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257"/>
      <c r="D371" s="257"/>
      <c r="E371" s="1"/>
      <c r="F371" s="3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55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257"/>
      <c r="D372" s="257"/>
      <c r="E372" s="1"/>
      <c r="F372" s="3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55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257"/>
      <c r="D373" s="257"/>
      <c r="E373" s="1"/>
      <c r="F373" s="3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55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257"/>
      <c r="D374" s="257"/>
      <c r="E374" s="1"/>
      <c r="F374" s="3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55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257"/>
      <c r="D375" s="257"/>
      <c r="E375" s="1"/>
      <c r="F375" s="3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55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257"/>
      <c r="D376" s="257"/>
      <c r="E376" s="1"/>
      <c r="F376" s="3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55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257"/>
      <c r="D377" s="257"/>
      <c r="E377" s="1"/>
      <c r="F377" s="3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55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257"/>
      <c r="D378" s="257"/>
      <c r="E378" s="1"/>
      <c r="F378" s="3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55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257"/>
      <c r="D379" s="257"/>
      <c r="E379" s="1"/>
      <c r="F379" s="3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55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257"/>
      <c r="D380" s="257"/>
      <c r="E380" s="1"/>
      <c r="F380" s="3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55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257"/>
      <c r="D381" s="257"/>
      <c r="E381" s="1"/>
      <c r="F381" s="3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55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257"/>
      <c r="D382" s="257"/>
      <c r="E382" s="1"/>
      <c r="F382" s="3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55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257"/>
      <c r="D383" s="257"/>
      <c r="E383" s="1"/>
      <c r="F383" s="3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55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257"/>
      <c r="D384" s="257"/>
      <c r="E384" s="1"/>
      <c r="F384" s="3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55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257"/>
      <c r="D385" s="257"/>
      <c r="E385" s="1"/>
      <c r="F385" s="3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55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257"/>
      <c r="D386" s="257"/>
      <c r="E386" s="1"/>
      <c r="F386" s="3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55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257"/>
      <c r="D387" s="257"/>
      <c r="E387" s="1"/>
      <c r="F387" s="3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55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257"/>
      <c r="D388" s="257"/>
      <c r="E388" s="1"/>
      <c r="F388" s="3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55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257"/>
      <c r="D389" s="257"/>
      <c r="E389" s="1"/>
      <c r="F389" s="3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55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257"/>
      <c r="D390" s="257"/>
      <c r="E390" s="1"/>
      <c r="F390" s="3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55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257"/>
      <c r="D391" s="257"/>
      <c r="E391" s="1"/>
      <c r="F391" s="3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55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257"/>
      <c r="D392" s="257"/>
      <c r="E392" s="1"/>
      <c r="F392" s="3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55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257"/>
      <c r="D393" s="257"/>
      <c r="E393" s="1"/>
      <c r="F393" s="3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55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257"/>
      <c r="D394" s="257"/>
      <c r="E394" s="1"/>
      <c r="F394" s="3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55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257"/>
      <c r="D395" s="257"/>
      <c r="E395" s="1"/>
      <c r="F395" s="3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55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257"/>
      <c r="D396" s="257"/>
      <c r="E396" s="1"/>
      <c r="F396" s="3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55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257"/>
      <c r="D397" s="257"/>
      <c r="E397" s="1"/>
      <c r="F397" s="3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55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257"/>
      <c r="D398" s="257"/>
      <c r="E398" s="1"/>
      <c r="F398" s="3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55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257"/>
      <c r="D399" s="257"/>
      <c r="E399" s="1"/>
      <c r="F399" s="3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55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257"/>
      <c r="D400" s="257"/>
      <c r="E400" s="1"/>
      <c r="F400" s="3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55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257"/>
      <c r="D401" s="257"/>
      <c r="E401" s="1"/>
      <c r="F401" s="3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55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257"/>
      <c r="D402" s="257"/>
      <c r="E402" s="1"/>
      <c r="F402" s="3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55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257"/>
      <c r="D403" s="257"/>
      <c r="E403" s="1"/>
      <c r="F403" s="3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55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257"/>
      <c r="D404" s="257"/>
      <c r="E404" s="1"/>
      <c r="F404" s="3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55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257"/>
      <c r="D405" s="257"/>
      <c r="E405" s="1"/>
      <c r="F405" s="3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55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257"/>
      <c r="D406" s="257"/>
      <c r="E406" s="1"/>
      <c r="F406" s="3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55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257"/>
      <c r="D407" s="257"/>
      <c r="E407" s="1"/>
      <c r="F407" s="3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55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257"/>
      <c r="D408" s="257"/>
      <c r="E408" s="1"/>
      <c r="F408" s="3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55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257"/>
      <c r="D409" s="257"/>
      <c r="E409" s="1"/>
      <c r="F409" s="3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55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257"/>
      <c r="D410" s="257"/>
      <c r="E410" s="1"/>
      <c r="F410" s="3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55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257"/>
      <c r="D411" s="257"/>
      <c r="E411" s="1"/>
      <c r="F411" s="3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55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257"/>
      <c r="D412" s="257"/>
      <c r="E412" s="1"/>
      <c r="F412" s="3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55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257"/>
      <c r="D413" s="257"/>
      <c r="E413" s="1"/>
      <c r="F413" s="3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55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257"/>
      <c r="D414" s="257"/>
      <c r="E414" s="1"/>
      <c r="F414" s="3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55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257"/>
      <c r="D415" s="257"/>
      <c r="E415" s="1"/>
      <c r="F415" s="3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55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257"/>
      <c r="D416" s="257"/>
      <c r="E416" s="1"/>
      <c r="F416" s="3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55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257"/>
      <c r="D417" s="257"/>
      <c r="E417" s="1"/>
      <c r="F417" s="3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55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257"/>
      <c r="D418" s="257"/>
      <c r="E418" s="1"/>
      <c r="F418" s="3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55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257"/>
      <c r="D419" s="257"/>
      <c r="E419" s="1"/>
      <c r="F419" s="3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55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257"/>
      <c r="D420" s="257"/>
      <c r="E420" s="1"/>
      <c r="F420" s="3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55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257"/>
      <c r="D421" s="257"/>
      <c r="E421" s="1"/>
      <c r="F421" s="3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55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257"/>
      <c r="D422" s="257"/>
      <c r="E422" s="1"/>
      <c r="F422" s="3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55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257"/>
      <c r="D423" s="257"/>
      <c r="E423" s="1"/>
      <c r="F423" s="3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55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257"/>
      <c r="D424" s="257"/>
      <c r="E424" s="1"/>
      <c r="F424" s="3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55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257"/>
      <c r="D425" s="257"/>
      <c r="E425" s="1"/>
      <c r="F425" s="3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55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257"/>
      <c r="D426" s="257"/>
      <c r="E426" s="1"/>
      <c r="F426" s="3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55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257"/>
      <c r="D427" s="257"/>
      <c r="E427" s="1"/>
      <c r="F427" s="3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55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257"/>
      <c r="D428" s="257"/>
      <c r="E428" s="1"/>
      <c r="F428" s="3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55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257"/>
      <c r="D429" s="257"/>
      <c r="E429" s="1"/>
      <c r="F429" s="3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55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257"/>
      <c r="D430" s="257"/>
      <c r="E430" s="1"/>
      <c r="F430" s="3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55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257"/>
      <c r="D431" s="257"/>
      <c r="E431" s="1"/>
      <c r="F431" s="3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55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257"/>
      <c r="D432" s="257"/>
      <c r="E432" s="1"/>
      <c r="F432" s="3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55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257"/>
      <c r="D433" s="257"/>
      <c r="E433" s="1"/>
      <c r="F433" s="3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55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257"/>
      <c r="D434" s="257"/>
      <c r="E434" s="1"/>
      <c r="F434" s="3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55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257"/>
      <c r="D435" s="257"/>
      <c r="E435" s="1"/>
      <c r="F435" s="3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55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257"/>
      <c r="D436" s="257"/>
      <c r="E436" s="1"/>
      <c r="F436" s="3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55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257"/>
      <c r="D437" s="257"/>
      <c r="E437" s="1"/>
      <c r="F437" s="3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55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257"/>
      <c r="D438" s="257"/>
      <c r="E438" s="1"/>
      <c r="F438" s="3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55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257"/>
      <c r="D439" s="257"/>
      <c r="E439" s="1"/>
      <c r="F439" s="3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55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257"/>
      <c r="D440" s="257"/>
      <c r="E440" s="1"/>
      <c r="F440" s="3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55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257"/>
      <c r="D441" s="257"/>
      <c r="E441" s="1"/>
      <c r="F441" s="3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55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257"/>
      <c r="D442" s="257"/>
      <c r="E442" s="1"/>
      <c r="F442" s="3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55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257"/>
      <c r="D443" s="257"/>
      <c r="E443" s="1"/>
      <c r="F443" s="3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55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257"/>
      <c r="D444" s="257"/>
      <c r="E444" s="1"/>
      <c r="F444" s="3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55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257"/>
      <c r="D445" s="257"/>
      <c r="E445" s="1"/>
      <c r="F445" s="3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55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257"/>
      <c r="D446" s="257"/>
      <c r="E446" s="1"/>
      <c r="F446" s="3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55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257"/>
      <c r="D447" s="257"/>
      <c r="E447" s="1"/>
      <c r="F447" s="3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55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257"/>
      <c r="D448" s="257"/>
      <c r="E448" s="1"/>
      <c r="F448" s="3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55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257"/>
      <c r="D449" s="257"/>
      <c r="E449" s="1"/>
      <c r="F449" s="3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55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257"/>
      <c r="D450" s="257"/>
      <c r="E450" s="1"/>
      <c r="F450" s="3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55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257"/>
      <c r="D451" s="257"/>
      <c r="E451" s="1"/>
      <c r="F451" s="3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55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257"/>
      <c r="D452" s="257"/>
      <c r="E452" s="1"/>
      <c r="F452" s="3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55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257"/>
      <c r="D453" s="257"/>
      <c r="E453" s="1"/>
      <c r="F453" s="3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55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257"/>
      <c r="D454" s="257"/>
      <c r="E454" s="1"/>
      <c r="F454" s="3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55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257"/>
      <c r="D455" s="257"/>
      <c r="E455" s="1"/>
      <c r="F455" s="3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55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257"/>
      <c r="D456" s="257"/>
      <c r="E456" s="1"/>
      <c r="F456" s="3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55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257"/>
      <c r="D457" s="257"/>
      <c r="E457" s="1"/>
      <c r="F457" s="3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55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257"/>
      <c r="D458" s="257"/>
      <c r="E458" s="1"/>
      <c r="F458" s="3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55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257"/>
      <c r="D459" s="257"/>
      <c r="E459" s="1"/>
      <c r="F459" s="3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55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257"/>
      <c r="D460" s="257"/>
      <c r="E460" s="1"/>
      <c r="F460" s="3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55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257"/>
      <c r="D461" s="257"/>
      <c r="E461" s="1"/>
      <c r="F461" s="3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55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257"/>
      <c r="D462" s="257"/>
      <c r="E462" s="1"/>
      <c r="F462" s="3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55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257"/>
      <c r="D463" s="257"/>
      <c r="E463" s="1"/>
      <c r="F463" s="3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55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257"/>
      <c r="D464" s="257"/>
      <c r="E464" s="1"/>
      <c r="F464" s="3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55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257"/>
      <c r="D465" s="257"/>
      <c r="E465" s="1"/>
      <c r="F465" s="3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55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257"/>
      <c r="D466" s="257"/>
      <c r="E466" s="1"/>
      <c r="F466" s="3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55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257"/>
      <c r="D467" s="257"/>
      <c r="E467" s="1"/>
      <c r="F467" s="3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55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257"/>
      <c r="D468" s="257"/>
      <c r="E468" s="1"/>
      <c r="F468" s="3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55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257"/>
      <c r="D469" s="257"/>
      <c r="E469" s="1"/>
      <c r="F469" s="3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55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257"/>
      <c r="D470" s="257"/>
      <c r="E470" s="1"/>
      <c r="F470" s="3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55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257"/>
      <c r="D471" s="257"/>
      <c r="E471" s="1"/>
      <c r="F471" s="3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55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257"/>
      <c r="D472" s="257"/>
      <c r="E472" s="1"/>
      <c r="F472" s="3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55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257"/>
      <c r="D473" s="257"/>
      <c r="E473" s="1"/>
      <c r="F473" s="3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55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257"/>
      <c r="D474" s="257"/>
      <c r="E474" s="1"/>
      <c r="F474" s="3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55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257"/>
      <c r="D475" s="257"/>
      <c r="E475" s="1"/>
      <c r="F475" s="3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55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257"/>
      <c r="D476" s="257"/>
      <c r="E476" s="1"/>
      <c r="F476" s="3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55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257"/>
      <c r="D477" s="257"/>
      <c r="E477" s="1"/>
      <c r="F477" s="3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55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257"/>
      <c r="D478" s="257"/>
      <c r="E478" s="1"/>
      <c r="F478" s="3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55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257"/>
      <c r="D479" s="257"/>
      <c r="E479" s="1"/>
      <c r="F479" s="3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55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257"/>
      <c r="D480" s="257"/>
      <c r="E480" s="1"/>
      <c r="F480" s="3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55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257"/>
      <c r="D481" s="257"/>
      <c r="E481" s="1"/>
      <c r="F481" s="3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55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257"/>
      <c r="D482" s="257"/>
      <c r="E482" s="1"/>
      <c r="F482" s="3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55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257"/>
      <c r="D483" s="257"/>
      <c r="E483" s="1"/>
      <c r="F483" s="3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55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257"/>
      <c r="D484" s="257"/>
      <c r="E484" s="1"/>
      <c r="F484" s="3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55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257"/>
      <c r="D485" s="257"/>
      <c r="E485" s="1"/>
      <c r="F485" s="3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55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257"/>
      <c r="D486" s="257"/>
      <c r="E486" s="1"/>
      <c r="F486" s="3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55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257"/>
      <c r="D487" s="257"/>
      <c r="E487" s="1"/>
      <c r="F487" s="3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55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257"/>
      <c r="D488" s="257"/>
      <c r="E488" s="1"/>
      <c r="F488" s="3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55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257"/>
      <c r="D489" s="257"/>
      <c r="E489" s="1"/>
      <c r="F489" s="3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55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257"/>
      <c r="D490" s="257"/>
      <c r="E490" s="1"/>
      <c r="F490" s="3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55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257"/>
      <c r="D491" s="257"/>
      <c r="E491" s="1"/>
      <c r="F491" s="3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55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257"/>
      <c r="D492" s="257"/>
      <c r="E492" s="1"/>
      <c r="F492" s="3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55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257"/>
      <c r="D493" s="257"/>
      <c r="E493" s="1"/>
      <c r="F493" s="3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55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257"/>
      <c r="D494" s="257"/>
      <c r="E494" s="1"/>
      <c r="F494" s="3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55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257"/>
      <c r="D495" s="257"/>
      <c r="E495" s="1"/>
      <c r="F495" s="3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55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257"/>
      <c r="D496" s="257"/>
      <c r="E496" s="1"/>
      <c r="F496" s="3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55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257"/>
      <c r="D497" s="257"/>
      <c r="E497" s="1"/>
      <c r="F497" s="3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55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257"/>
      <c r="D498" s="257"/>
      <c r="E498" s="1"/>
      <c r="F498" s="3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55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257"/>
      <c r="D499" s="257"/>
      <c r="E499" s="1"/>
      <c r="F499" s="3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55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257"/>
      <c r="D500" s="257"/>
      <c r="E500" s="1"/>
      <c r="F500" s="3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55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257"/>
      <c r="D501" s="257"/>
      <c r="E501" s="1"/>
      <c r="F501" s="3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55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257"/>
      <c r="D502" s="257"/>
      <c r="E502" s="1"/>
      <c r="F502" s="3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55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257"/>
      <c r="D503" s="257"/>
      <c r="E503" s="1"/>
      <c r="F503" s="3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55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257"/>
      <c r="D504" s="257"/>
      <c r="E504" s="1"/>
      <c r="F504" s="3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55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257"/>
      <c r="D505" s="257"/>
      <c r="E505" s="1"/>
      <c r="F505" s="3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55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257"/>
      <c r="D506" s="257"/>
      <c r="E506" s="1"/>
      <c r="F506" s="3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55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257"/>
      <c r="D507" s="257"/>
      <c r="E507" s="1"/>
      <c r="F507" s="3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55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257"/>
      <c r="D508" s="257"/>
      <c r="E508" s="1"/>
      <c r="F508" s="3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55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257"/>
      <c r="D509" s="257"/>
      <c r="E509" s="1"/>
      <c r="F509" s="3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55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257"/>
      <c r="D510" s="257"/>
      <c r="E510" s="1"/>
      <c r="F510" s="3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55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257"/>
      <c r="D511" s="257"/>
      <c r="E511" s="1"/>
      <c r="F511" s="3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55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257"/>
      <c r="D512" s="257"/>
      <c r="E512" s="1"/>
      <c r="F512" s="3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55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257"/>
      <c r="D513" s="257"/>
      <c r="E513" s="1"/>
      <c r="F513" s="3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55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257"/>
      <c r="D514" s="257"/>
      <c r="E514" s="1"/>
      <c r="F514" s="3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55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257"/>
      <c r="D515" s="257"/>
      <c r="E515" s="1"/>
      <c r="F515" s="3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55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257"/>
      <c r="D516" s="257"/>
      <c r="E516" s="1"/>
      <c r="F516" s="3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55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257"/>
      <c r="D517" s="257"/>
      <c r="E517" s="1"/>
      <c r="F517" s="3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55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257"/>
      <c r="D518" s="257"/>
      <c r="E518" s="1"/>
      <c r="F518" s="3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55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257"/>
      <c r="D519" s="257"/>
      <c r="E519" s="1"/>
      <c r="F519" s="3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55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257"/>
      <c r="D520" s="257"/>
      <c r="E520" s="1"/>
      <c r="F520" s="3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55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257"/>
      <c r="D521" s="257"/>
      <c r="E521" s="1"/>
      <c r="F521" s="3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55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257"/>
      <c r="D522" s="257"/>
      <c r="E522" s="1"/>
      <c r="F522" s="3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55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257"/>
      <c r="D523" s="257"/>
      <c r="E523" s="1"/>
      <c r="F523" s="3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55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257"/>
      <c r="D524" s="257"/>
      <c r="E524" s="1"/>
      <c r="F524" s="3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55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257"/>
      <c r="D525" s="257"/>
      <c r="E525" s="1"/>
      <c r="F525" s="3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55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257"/>
      <c r="D526" s="257"/>
      <c r="E526" s="1"/>
      <c r="F526" s="3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55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257"/>
      <c r="D527" s="257"/>
      <c r="E527" s="1"/>
      <c r="F527" s="3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55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257"/>
      <c r="D528" s="257"/>
      <c r="E528" s="1"/>
      <c r="F528" s="3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55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257"/>
      <c r="D529" s="257"/>
      <c r="E529" s="1"/>
      <c r="F529" s="3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55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257"/>
      <c r="D530" s="257"/>
      <c r="E530" s="1"/>
      <c r="F530" s="3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55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257"/>
      <c r="D531" s="257"/>
      <c r="E531" s="1"/>
      <c r="F531" s="3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55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257"/>
      <c r="D532" s="257"/>
      <c r="E532" s="1"/>
      <c r="F532" s="3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55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257"/>
      <c r="D533" s="257"/>
      <c r="E533" s="1"/>
      <c r="F533" s="3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55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257"/>
      <c r="D534" s="257"/>
      <c r="E534" s="1"/>
      <c r="F534" s="3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55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257"/>
      <c r="D535" s="257"/>
      <c r="E535" s="1"/>
      <c r="F535" s="3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55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257"/>
      <c r="D536" s="257"/>
      <c r="E536" s="1"/>
      <c r="F536" s="3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55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257"/>
      <c r="D537" s="257"/>
      <c r="E537" s="1"/>
      <c r="F537" s="3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55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257"/>
      <c r="D538" s="257"/>
      <c r="E538" s="1"/>
      <c r="F538" s="3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55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257"/>
      <c r="D539" s="257"/>
      <c r="E539" s="1"/>
      <c r="F539" s="3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55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257"/>
      <c r="D540" s="257"/>
      <c r="E540" s="1"/>
      <c r="F540" s="3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55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257"/>
      <c r="D541" s="257"/>
      <c r="E541" s="1"/>
      <c r="F541" s="3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55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257"/>
      <c r="D542" s="257"/>
      <c r="E542" s="1"/>
      <c r="F542" s="3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55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257"/>
      <c r="D543" s="257"/>
      <c r="E543" s="1"/>
      <c r="F543" s="3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55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257"/>
      <c r="D544" s="257"/>
      <c r="E544" s="1"/>
      <c r="F544" s="3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55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257"/>
      <c r="D545" s="257"/>
      <c r="E545" s="1"/>
      <c r="F545" s="3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55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257"/>
      <c r="D546" s="257"/>
      <c r="E546" s="1"/>
      <c r="F546" s="3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55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257"/>
      <c r="D547" s="257"/>
      <c r="E547" s="1"/>
      <c r="F547" s="3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55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257"/>
      <c r="D548" s="257"/>
      <c r="E548" s="1"/>
      <c r="F548" s="3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55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257"/>
      <c r="D549" s="257"/>
      <c r="E549" s="1"/>
      <c r="F549" s="3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55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257"/>
      <c r="D550" s="257"/>
      <c r="E550" s="1"/>
      <c r="F550" s="3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55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257"/>
      <c r="D551" s="257"/>
      <c r="E551" s="1"/>
      <c r="F551" s="3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55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257"/>
      <c r="D552" s="257"/>
      <c r="E552" s="1"/>
      <c r="F552" s="3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55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257"/>
      <c r="D553" s="257"/>
      <c r="E553" s="1"/>
      <c r="F553" s="3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55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257"/>
      <c r="D554" s="257"/>
      <c r="E554" s="1"/>
      <c r="F554" s="3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55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257"/>
      <c r="D555" s="257"/>
      <c r="E555" s="1"/>
      <c r="F555" s="3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55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257"/>
      <c r="D556" s="257"/>
      <c r="E556" s="1"/>
      <c r="F556" s="3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55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257"/>
      <c r="D557" s="257"/>
      <c r="E557" s="1"/>
      <c r="F557" s="3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55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257"/>
      <c r="D558" s="257"/>
      <c r="E558" s="1"/>
      <c r="F558" s="3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55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257"/>
      <c r="D559" s="257"/>
      <c r="E559" s="1"/>
      <c r="F559" s="3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55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257"/>
      <c r="D560" s="257"/>
      <c r="E560" s="1"/>
      <c r="F560" s="3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55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257"/>
      <c r="D561" s="257"/>
      <c r="E561" s="1"/>
      <c r="F561" s="3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55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257"/>
      <c r="D562" s="257"/>
      <c r="E562" s="1"/>
      <c r="F562" s="3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55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257"/>
      <c r="D563" s="257"/>
      <c r="E563" s="1"/>
      <c r="F563" s="3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55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257"/>
      <c r="D564" s="257"/>
      <c r="E564" s="1"/>
      <c r="F564" s="3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55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257"/>
      <c r="D565" s="257"/>
      <c r="E565" s="1"/>
      <c r="F565" s="3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55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257"/>
      <c r="D566" s="257"/>
      <c r="E566" s="1"/>
      <c r="F566" s="3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55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257"/>
      <c r="D567" s="257"/>
      <c r="E567" s="1"/>
      <c r="F567" s="3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55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257"/>
      <c r="D568" s="257"/>
      <c r="E568" s="1"/>
      <c r="F568" s="3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55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257"/>
      <c r="D569" s="257"/>
      <c r="E569" s="1"/>
      <c r="F569" s="3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55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257"/>
      <c r="D570" s="257"/>
      <c r="E570" s="1"/>
      <c r="F570" s="3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55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257"/>
      <c r="D571" s="257"/>
      <c r="E571" s="1"/>
      <c r="F571" s="3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55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257"/>
      <c r="D572" s="257"/>
      <c r="E572" s="1"/>
      <c r="F572" s="3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55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257"/>
      <c r="D573" s="257"/>
      <c r="E573" s="1"/>
      <c r="F573" s="3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55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257"/>
      <c r="D574" s="257"/>
      <c r="E574" s="1"/>
      <c r="F574" s="3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55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257"/>
      <c r="D575" s="257"/>
      <c r="E575" s="1"/>
      <c r="F575" s="3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55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257"/>
      <c r="D576" s="257"/>
      <c r="E576" s="1"/>
      <c r="F576" s="3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55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257"/>
      <c r="D577" s="257"/>
      <c r="E577" s="1"/>
      <c r="F577" s="3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55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257"/>
      <c r="D578" s="257"/>
      <c r="E578" s="1"/>
      <c r="F578" s="3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55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257"/>
      <c r="D579" s="257"/>
      <c r="E579" s="1"/>
      <c r="F579" s="3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55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257"/>
      <c r="D580" s="257"/>
      <c r="E580" s="1"/>
      <c r="F580" s="3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55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257"/>
      <c r="D581" s="257"/>
      <c r="E581" s="1"/>
      <c r="F581" s="3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55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257"/>
      <c r="D582" s="257"/>
      <c r="E582" s="1"/>
      <c r="F582" s="3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55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257"/>
      <c r="D583" s="257"/>
      <c r="E583" s="1"/>
      <c r="F583" s="3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55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257"/>
      <c r="D584" s="257"/>
      <c r="E584" s="1"/>
      <c r="F584" s="3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55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257"/>
      <c r="D585" s="257"/>
      <c r="E585" s="1"/>
      <c r="F585" s="3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55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257"/>
      <c r="D586" s="257"/>
      <c r="E586" s="1"/>
      <c r="F586" s="3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55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257"/>
      <c r="D587" s="257"/>
      <c r="E587" s="1"/>
      <c r="F587" s="3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55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257"/>
      <c r="D588" s="257"/>
      <c r="E588" s="1"/>
      <c r="F588" s="3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55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257"/>
      <c r="D589" s="257"/>
      <c r="E589" s="1"/>
      <c r="F589" s="3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55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257"/>
      <c r="D590" s="257"/>
      <c r="E590" s="1"/>
      <c r="F590" s="3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55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257"/>
      <c r="D591" s="257"/>
      <c r="E591" s="1"/>
      <c r="F591" s="3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55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257"/>
      <c r="D592" s="257"/>
      <c r="E592" s="1"/>
      <c r="F592" s="3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55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257"/>
      <c r="D593" s="257"/>
      <c r="E593" s="1"/>
      <c r="F593" s="3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55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257"/>
      <c r="D594" s="257"/>
      <c r="E594" s="1"/>
      <c r="F594" s="3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55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257"/>
      <c r="D595" s="257"/>
      <c r="E595" s="1"/>
      <c r="F595" s="3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55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257"/>
      <c r="D596" s="257"/>
      <c r="E596" s="1"/>
      <c r="F596" s="3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55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257"/>
      <c r="D597" s="257"/>
      <c r="E597" s="1"/>
      <c r="F597" s="3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55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257"/>
      <c r="D598" s="257"/>
      <c r="E598" s="1"/>
      <c r="F598" s="3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55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257"/>
      <c r="D599" s="257"/>
      <c r="E599" s="1"/>
      <c r="F599" s="3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55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257"/>
      <c r="D600" s="257"/>
      <c r="E600" s="1"/>
      <c r="F600" s="3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55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257"/>
      <c r="D601" s="257"/>
      <c r="E601" s="1"/>
      <c r="F601" s="3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55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257"/>
      <c r="D602" s="257"/>
      <c r="E602" s="1"/>
      <c r="F602" s="3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55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257"/>
      <c r="D603" s="257"/>
      <c r="E603" s="1"/>
      <c r="F603" s="3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55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257"/>
      <c r="D604" s="257"/>
      <c r="E604" s="1"/>
      <c r="F604" s="3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55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257"/>
      <c r="D605" s="257"/>
      <c r="E605" s="1"/>
      <c r="F605" s="3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55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257"/>
      <c r="D606" s="257"/>
      <c r="E606" s="1"/>
      <c r="F606" s="3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55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257"/>
      <c r="D607" s="257"/>
      <c r="E607" s="1"/>
      <c r="F607" s="3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55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257"/>
      <c r="D608" s="257"/>
      <c r="E608" s="1"/>
      <c r="F608" s="3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55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257"/>
      <c r="D609" s="257"/>
      <c r="E609" s="1"/>
      <c r="F609" s="3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55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257"/>
      <c r="D610" s="257"/>
      <c r="E610" s="1"/>
      <c r="F610" s="3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55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257"/>
      <c r="D611" s="257"/>
      <c r="E611" s="1"/>
      <c r="F611" s="3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55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257"/>
      <c r="D612" s="257"/>
      <c r="E612" s="1"/>
      <c r="F612" s="3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55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257"/>
      <c r="D613" s="257"/>
      <c r="E613" s="1"/>
      <c r="F613" s="3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55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257"/>
      <c r="D614" s="257"/>
      <c r="E614" s="1"/>
      <c r="F614" s="3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55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257"/>
      <c r="D615" s="257"/>
      <c r="E615" s="1"/>
      <c r="F615" s="3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55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257"/>
      <c r="D616" s="257"/>
      <c r="E616" s="1"/>
      <c r="F616" s="3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55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257"/>
      <c r="D617" s="257"/>
      <c r="E617" s="1"/>
      <c r="F617" s="3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55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257"/>
      <c r="D618" s="257"/>
      <c r="E618" s="1"/>
      <c r="F618" s="3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55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257"/>
      <c r="D619" s="257"/>
      <c r="E619" s="1"/>
      <c r="F619" s="3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55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257"/>
      <c r="D620" s="257"/>
      <c r="E620" s="1"/>
      <c r="F620" s="3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55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257"/>
      <c r="D621" s="257"/>
      <c r="E621" s="1"/>
      <c r="F621" s="3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55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257"/>
      <c r="D622" s="257"/>
      <c r="E622" s="1"/>
      <c r="F622" s="3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55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257"/>
      <c r="D623" s="257"/>
      <c r="E623" s="1"/>
      <c r="F623" s="3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55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257"/>
      <c r="D624" s="257"/>
      <c r="E624" s="1"/>
      <c r="F624" s="3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55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257"/>
      <c r="D625" s="257"/>
      <c r="E625" s="1"/>
      <c r="F625" s="3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55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257"/>
      <c r="D626" s="257"/>
      <c r="E626" s="1"/>
      <c r="F626" s="3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55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257"/>
      <c r="D627" s="257"/>
      <c r="E627" s="1"/>
      <c r="F627" s="3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55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257"/>
      <c r="D628" s="257"/>
      <c r="E628" s="1"/>
      <c r="F628" s="3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55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257"/>
      <c r="D629" s="257"/>
      <c r="E629" s="1"/>
      <c r="F629" s="3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55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257"/>
      <c r="D630" s="257"/>
      <c r="E630" s="1"/>
      <c r="F630" s="3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55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257"/>
      <c r="D631" s="257"/>
      <c r="E631" s="1"/>
      <c r="F631" s="3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55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257"/>
      <c r="D632" s="257"/>
      <c r="E632" s="1"/>
      <c r="F632" s="3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55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257"/>
      <c r="D633" s="257"/>
      <c r="E633" s="1"/>
      <c r="F633" s="3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55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257"/>
      <c r="D634" s="257"/>
      <c r="E634" s="1"/>
      <c r="F634" s="3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55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257"/>
      <c r="D635" s="257"/>
      <c r="E635" s="1"/>
      <c r="F635" s="3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55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257"/>
      <c r="D636" s="257"/>
      <c r="E636" s="1"/>
      <c r="F636" s="3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55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257"/>
      <c r="D637" s="257"/>
      <c r="E637" s="1"/>
      <c r="F637" s="3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55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257"/>
      <c r="D638" s="257"/>
      <c r="E638" s="1"/>
      <c r="F638" s="3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55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257"/>
      <c r="D639" s="257"/>
      <c r="E639" s="1"/>
      <c r="F639" s="3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55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257"/>
      <c r="D640" s="257"/>
      <c r="E640" s="1"/>
      <c r="F640" s="3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55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257"/>
      <c r="D641" s="257"/>
      <c r="E641" s="1"/>
      <c r="F641" s="3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55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257"/>
      <c r="D642" s="257"/>
      <c r="E642" s="1"/>
      <c r="F642" s="3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55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257"/>
      <c r="D643" s="257"/>
      <c r="E643" s="1"/>
      <c r="F643" s="3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55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257"/>
      <c r="D644" s="257"/>
      <c r="E644" s="1"/>
      <c r="F644" s="3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55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257"/>
      <c r="D645" s="257"/>
      <c r="E645" s="1"/>
      <c r="F645" s="3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55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257"/>
      <c r="D646" s="257"/>
      <c r="E646" s="1"/>
      <c r="F646" s="3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55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257"/>
      <c r="D647" s="257"/>
      <c r="E647" s="1"/>
      <c r="F647" s="3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55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257"/>
      <c r="D648" s="257"/>
      <c r="E648" s="1"/>
      <c r="F648" s="3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55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257"/>
      <c r="D649" s="257"/>
      <c r="E649" s="1"/>
      <c r="F649" s="3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55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257"/>
      <c r="D650" s="257"/>
      <c r="E650" s="1"/>
      <c r="F650" s="3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55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257"/>
      <c r="D651" s="257"/>
      <c r="E651" s="1"/>
      <c r="F651" s="3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55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257"/>
      <c r="D652" s="257"/>
      <c r="E652" s="1"/>
      <c r="F652" s="3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55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257"/>
      <c r="D653" s="257"/>
      <c r="E653" s="1"/>
      <c r="F653" s="3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55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257"/>
      <c r="D654" s="257"/>
      <c r="E654" s="1"/>
      <c r="F654" s="3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55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257"/>
      <c r="D655" s="257"/>
      <c r="E655" s="1"/>
      <c r="F655" s="3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55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257"/>
      <c r="D656" s="257"/>
      <c r="E656" s="1"/>
      <c r="F656" s="3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55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257"/>
      <c r="D657" s="257"/>
      <c r="E657" s="1"/>
      <c r="F657" s="3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55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257"/>
      <c r="D658" s="257"/>
      <c r="E658" s="1"/>
      <c r="F658" s="3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55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257"/>
      <c r="D659" s="257"/>
      <c r="E659" s="1"/>
      <c r="F659" s="3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55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257"/>
      <c r="D660" s="257"/>
      <c r="E660" s="1"/>
      <c r="F660" s="3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55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257"/>
      <c r="D661" s="257"/>
      <c r="E661" s="1"/>
      <c r="F661" s="3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55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257"/>
      <c r="D662" s="257"/>
      <c r="E662" s="1"/>
      <c r="F662" s="3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55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257"/>
      <c r="D663" s="257"/>
      <c r="E663" s="1"/>
      <c r="F663" s="3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55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257"/>
      <c r="D664" s="257"/>
      <c r="E664" s="1"/>
      <c r="F664" s="3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55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257"/>
      <c r="D665" s="257"/>
      <c r="E665" s="1"/>
      <c r="F665" s="3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55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257"/>
      <c r="D666" s="257"/>
      <c r="E666" s="1"/>
      <c r="F666" s="3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55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257"/>
      <c r="D667" s="257"/>
      <c r="E667" s="1"/>
      <c r="F667" s="3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55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257"/>
      <c r="D668" s="257"/>
      <c r="E668" s="1"/>
      <c r="F668" s="3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55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257"/>
      <c r="D669" s="257"/>
      <c r="E669" s="1"/>
      <c r="F669" s="3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55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257"/>
      <c r="D670" s="257"/>
      <c r="E670" s="1"/>
      <c r="F670" s="3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55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257"/>
      <c r="D671" s="257"/>
      <c r="E671" s="1"/>
      <c r="F671" s="3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55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257"/>
      <c r="D672" s="257"/>
      <c r="E672" s="1"/>
      <c r="F672" s="3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55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257"/>
      <c r="D673" s="257"/>
      <c r="E673" s="1"/>
      <c r="F673" s="3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55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257"/>
      <c r="D674" s="257"/>
      <c r="E674" s="1"/>
      <c r="F674" s="3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55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257"/>
      <c r="D675" s="257"/>
      <c r="E675" s="1"/>
      <c r="F675" s="3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55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257"/>
      <c r="D676" s="257"/>
      <c r="E676" s="1"/>
      <c r="F676" s="3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55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257"/>
      <c r="D677" s="257"/>
      <c r="E677" s="1"/>
      <c r="F677" s="3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55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257"/>
      <c r="D678" s="257"/>
      <c r="E678" s="1"/>
      <c r="F678" s="3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55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257"/>
      <c r="D679" s="257"/>
      <c r="E679" s="1"/>
      <c r="F679" s="3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55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257"/>
      <c r="D680" s="257"/>
      <c r="E680" s="1"/>
      <c r="F680" s="3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55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257"/>
      <c r="D681" s="257"/>
      <c r="E681" s="1"/>
      <c r="F681" s="3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55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257"/>
      <c r="D682" s="257"/>
      <c r="E682" s="1"/>
      <c r="F682" s="3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55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257"/>
      <c r="D683" s="257"/>
      <c r="E683" s="1"/>
      <c r="F683" s="3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55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257"/>
      <c r="D684" s="257"/>
      <c r="E684" s="1"/>
      <c r="F684" s="3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55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257"/>
      <c r="D685" s="257"/>
      <c r="E685" s="1"/>
      <c r="F685" s="3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55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257"/>
      <c r="D686" s="257"/>
      <c r="E686" s="1"/>
      <c r="F686" s="3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55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257"/>
      <c r="D687" s="257"/>
      <c r="E687" s="1"/>
      <c r="F687" s="3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55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257"/>
      <c r="D688" s="257"/>
      <c r="E688" s="1"/>
      <c r="F688" s="3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55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257"/>
      <c r="D689" s="257"/>
      <c r="E689" s="1"/>
      <c r="F689" s="3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55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257"/>
      <c r="D690" s="257"/>
      <c r="E690" s="1"/>
      <c r="F690" s="3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55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257"/>
      <c r="D691" s="257"/>
      <c r="E691" s="1"/>
      <c r="F691" s="3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55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257"/>
      <c r="D692" s="257"/>
      <c r="E692" s="1"/>
      <c r="F692" s="3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55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257"/>
      <c r="D693" s="257"/>
      <c r="E693" s="1"/>
      <c r="F693" s="3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55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257"/>
      <c r="D694" s="257"/>
      <c r="E694" s="1"/>
      <c r="F694" s="3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55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257"/>
      <c r="D695" s="257"/>
      <c r="E695" s="1"/>
      <c r="F695" s="3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55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257"/>
      <c r="D696" s="257"/>
      <c r="E696" s="1"/>
      <c r="F696" s="3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55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257"/>
      <c r="D697" s="257"/>
      <c r="E697" s="1"/>
      <c r="F697" s="3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55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257"/>
      <c r="D698" s="257"/>
      <c r="E698" s="1"/>
      <c r="F698" s="3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55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257"/>
      <c r="D699" s="257"/>
      <c r="E699" s="1"/>
      <c r="F699" s="3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55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257"/>
      <c r="D700" s="257"/>
      <c r="E700" s="1"/>
      <c r="F700" s="3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55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257"/>
      <c r="D701" s="257"/>
      <c r="E701" s="1"/>
      <c r="F701" s="3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55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257"/>
      <c r="D702" s="257"/>
      <c r="E702" s="1"/>
      <c r="F702" s="3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55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257"/>
      <c r="D703" s="257"/>
      <c r="E703" s="1"/>
      <c r="F703" s="3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55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257"/>
      <c r="D704" s="257"/>
      <c r="E704" s="1"/>
      <c r="F704" s="3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55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257"/>
      <c r="D705" s="257"/>
      <c r="E705" s="1"/>
      <c r="F705" s="3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55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257"/>
      <c r="D706" s="257"/>
      <c r="E706" s="1"/>
      <c r="F706" s="3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55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257"/>
      <c r="D707" s="257"/>
      <c r="E707" s="1"/>
      <c r="F707" s="3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55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257"/>
      <c r="D708" s="257"/>
      <c r="E708" s="1"/>
      <c r="F708" s="3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55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257"/>
      <c r="D709" s="257"/>
      <c r="E709" s="1"/>
      <c r="F709" s="3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55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257"/>
      <c r="D710" s="257"/>
      <c r="E710" s="1"/>
      <c r="F710" s="3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55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257"/>
      <c r="D711" s="257"/>
      <c r="E711" s="1"/>
      <c r="F711" s="3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55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257"/>
      <c r="D712" s="257"/>
      <c r="E712" s="1"/>
      <c r="F712" s="3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55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257"/>
      <c r="D713" s="257"/>
      <c r="E713" s="1"/>
      <c r="F713" s="3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55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257"/>
      <c r="D714" s="257"/>
      <c r="E714" s="1"/>
      <c r="F714" s="3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55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257"/>
      <c r="D715" s="257"/>
      <c r="E715" s="1"/>
      <c r="F715" s="3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55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257"/>
      <c r="D716" s="257"/>
      <c r="E716" s="1"/>
      <c r="F716" s="3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55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257"/>
      <c r="D717" s="257"/>
      <c r="E717" s="1"/>
      <c r="F717" s="3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55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257"/>
      <c r="D718" s="257"/>
      <c r="E718" s="1"/>
      <c r="F718" s="3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55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257"/>
      <c r="D719" s="257"/>
      <c r="E719" s="1"/>
      <c r="F719" s="3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55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257"/>
      <c r="D720" s="257"/>
      <c r="E720" s="1"/>
      <c r="F720" s="3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55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257"/>
      <c r="D721" s="257"/>
      <c r="E721" s="1"/>
      <c r="F721" s="3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55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257"/>
      <c r="D722" s="257"/>
      <c r="E722" s="1"/>
      <c r="F722" s="3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55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257"/>
      <c r="D723" s="257"/>
      <c r="E723" s="1"/>
      <c r="F723" s="3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55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257"/>
      <c r="D724" s="257"/>
      <c r="E724" s="1"/>
      <c r="F724" s="3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55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257"/>
      <c r="D725" s="257"/>
      <c r="E725" s="1"/>
      <c r="F725" s="3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55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257"/>
      <c r="D726" s="257"/>
      <c r="E726" s="1"/>
      <c r="F726" s="3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55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257"/>
      <c r="D727" s="257"/>
      <c r="E727" s="1"/>
      <c r="F727" s="3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55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257"/>
      <c r="D728" s="257"/>
      <c r="E728" s="1"/>
      <c r="F728" s="3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55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257"/>
      <c r="D729" s="257"/>
      <c r="E729" s="1"/>
      <c r="F729" s="3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55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257"/>
      <c r="D730" s="257"/>
      <c r="E730" s="1"/>
      <c r="F730" s="3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55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257"/>
      <c r="D731" s="257"/>
      <c r="E731" s="1"/>
      <c r="F731" s="3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55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257"/>
      <c r="D732" s="257"/>
      <c r="E732" s="1"/>
      <c r="F732" s="3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55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257"/>
      <c r="D733" s="257"/>
      <c r="E733" s="1"/>
      <c r="F733" s="3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55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257"/>
      <c r="D734" s="257"/>
      <c r="E734" s="1"/>
      <c r="F734" s="3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55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257"/>
      <c r="D735" s="257"/>
      <c r="E735" s="1"/>
      <c r="F735" s="3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55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257"/>
      <c r="D736" s="257"/>
      <c r="E736" s="1"/>
      <c r="F736" s="3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55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257"/>
      <c r="D737" s="257"/>
      <c r="E737" s="1"/>
      <c r="F737" s="3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55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257"/>
      <c r="D738" s="257"/>
      <c r="E738" s="1"/>
      <c r="F738" s="3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55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257"/>
      <c r="D739" s="257"/>
      <c r="E739" s="1"/>
      <c r="F739" s="3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55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257"/>
      <c r="D740" s="257"/>
      <c r="E740" s="1"/>
      <c r="F740" s="3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55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257"/>
      <c r="D741" s="257"/>
      <c r="E741" s="1"/>
      <c r="F741" s="3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55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257"/>
      <c r="D742" s="257"/>
      <c r="E742" s="1"/>
      <c r="F742" s="3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55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257"/>
      <c r="D743" s="257"/>
      <c r="E743" s="1"/>
      <c r="F743" s="3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55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257"/>
      <c r="D744" s="257"/>
      <c r="E744" s="1"/>
      <c r="F744" s="3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55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257"/>
      <c r="D745" s="257"/>
      <c r="E745" s="1"/>
      <c r="F745" s="3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55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257"/>
      <c r="D746" s="257"/>
      <c r="E746" s="1"/>
      <c r="F746" s="3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55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257"/>
      <c r="D747" s="257"/>
      <c r="E747" s="1"/>
      <c r="F747" s="3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55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257"/>
      <c r="D748" s="257"/>
      <c r="E748" s="1"/>
      <c r="F748" s="3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55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257"/>
      <c r="D749" s="257"/>
      <c r="E749" s="1"/>
      <c r="F749" s="3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55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257"/>
      <c r="D750" s="257"/>
      <c r="E750" s="1"/>
      <c r="F750" s="3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55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257"/>
      <c r="D751" s="257"/>
      <c r="E751" s="1"/>
      <c r="F751" s="3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55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257"/>
      <c r="D752" s="257"/>
      <c r="E752" s="1"/>
      <c r="F752" s="3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55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257"/>
      <c r="D753" s="257"/>
      <c r="E753" s="1"/>
      <c r="F753" s="3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55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257"/>
      <c r="D754" s="257"/>
      <c r="E754" s="1"/>
      <c r="F754" s="3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55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257"/>
      <c r="D755" s="257"/>
      <c r="E755" s="1"/>
      <c r="F755" s="3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55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257"/>
      <c r="D756" s="257"/>
      <c r="E756" s="1"/>
      <c r="F756" s="3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55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257"/>
      <c r="D757" s="257"/>
      <c r="E757" s="1"/>
      <c r="F757" s="3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55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257"/>
      <c r="D758" s="257"/>
      <c r="E758" s="1"/>
      <c r="F758" s="3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55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257"/>
      <c r="D759" s="257"/>
      <c r="E759" s="1"/>
      <c r="F759" s="3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55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257"/>
      <c r="D760" s="257"/>
      <c r="E760" s="1"/>
      <c r="F760" s="3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55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257"/>
      <c r="D761" s="257"/>
      <c r="E761" s="1"/>
      <c r="F761" s="3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55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257"/>
      <c r="D762" s="257"/>
      <c r="E762" s="1"/>
      <c r="F762" s="3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55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257"/>
      <c r="D763" s="257"/>
      <c r="E763" s="1"/>
      <c r="F763" s="3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55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257"/>
      <c r="D764" s="257"/>
      <c r="E764" s="1"/>
      <c r="F764" s="3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55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257"/>
      <c r="D765" s="257"/>
      <c r="E765" s="1"/>
      <c r="F765" s="3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55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257"/>
      <c r="D766" s="257"/>
      <c r="E766" s="1"/>
      <c r="F766" s="3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55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257"/>
      <c r="D767" s="257"/>
      <c r="E767" s="1"/>
      <c r="F767" s="3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55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257"/>
      <c r="D768" s="257"/>
      <c r="E768" s="1"/>
      <c r="F768" s="3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55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257"/>
      <c r="D769" s="257"/>
      <c r="E769" s="1"/>
      <c r="F769" s="3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55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257"/>
      <c r="D770" s="257"/>
      <c r="E770" s="1"/>
      <c r="F770" s="3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55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257"/>
      <c r="D771" s="257"/>
      <c r="E771" s="1"/>
      <c r="F771" s="3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55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257"/>
      <c r="D772" s="257"/>
      <c r="E772" s="1"/>
      <c r="F772" s="3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55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257"/>
      <c r="D773" s="257"/>
      <c r="E773" s="1"/>
      <c r="F773" s="3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55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257"/>
      <c r="D774" s="257"/>
      <c r="E774" s="1"/>
      <c r="F774" s="3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55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257"/>
      <c r="D775" s="257"/>
      <c r="E775" s="1"/>
      <c r="F775" s="3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55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257"/>
      <c r="D776" s="257"/>
      <c r="E776" s="1"/>
      <c r="F776" s="3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55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257"/>
      <c r="D777" s="257"/>
      <c r="E777" s="1"/>
      <c r="F777" s="3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55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257"/>
      <c r="D778" s="257"/>
      <c r="E778" s="1"/>
      <c r="F778" s="3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55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257"/>
      <c r="D779" s="257"/>
      <c r="E779" s="1"/>
      <c r="F779" s="3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55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257"/>
      <c r="D780" s="257"/>
      <c r="E780" s="1"/>
      <c r="F780" s="3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55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257"/>
      <c r="D781" s="257"/>
      <c r="E781" s="1"/>
      <c r="F781" s="3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55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257"/>
      <c r="D782" s="257"/>
      <c r="E782" s="1"/>
      <c r="F782" s="3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55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257"/>
      <c r="D783" s="257"/>
      <c r="E783" s="1"/>
      <c r="F783" s="3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55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257"/>
      <c r="D784" s="257"/>
      <c r="E784" s="1"/>
      <c r="F784" s="3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55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257"/>
      <c r="D785" s="257"/>
      <c r="E785" s="1"/>
      <c r="F785" s="3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55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257"/>
      <c r="D786" s="257"/>
      <c r="E786" s="1"/>
      <c r="F786" s="3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55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257"/>
      <c r="D787" s="257"/>
      <c r="E787" s="1"/>
      <c r="F787" s="3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55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257"/>
      <c r="D788" s="257"/>
      <c r="E788" s="1"/>
      <c r="F788" s="3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55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257"/>
      <c r="D789" s="257"/>
      <c r="E789" s="1"/>
      <c r="F789" s="3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55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257"/>
      <c r="D790" s="257"/>
      <c r="E790" s="1"/>
      <c r="F790" s="3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55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257"/>
      <c r="D791" s="257"/>
      <c r="E791" s="1"/>
      <c r="F791" s="3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55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257"/>
      <c r="D792" s="257"/>
      <c r="E792" s="1"/>
      <c r="F792" s="3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55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257"/>
      <c r="D793" s="257"/>
      <c r="E793" s="1"/>
      <c r="F793" s="3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55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257"/>
      <c r="D794" s="257"/>
      <c r="E794" s="1"/>
      <c r="F794" s="3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55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257"/>
      <c r="D795" s="257"/>
      <c r="E795" s="1"/>
      <c r="F795" s="3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55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257"/>
      <c r="D796" s="257"/>
      <c r="E796" s="1"/>
      <c r="F796" s="3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55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257"/>
      <c r="D797" s="257"/>
      <c r="E797" s="1"/>
      <c r="F797" s="3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55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257"/>
      <c r="D798" s="257"/>
      <c r="E798" s="1"/>
      <c r="F798" s="3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55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257"/>
      <c r="D799" s="257"/>
      <c r="E799" s="1"/>
      <c r="F799" s="3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55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257"/>
      <c r="D800" s="257"/>
      <c r="E800" s="1"/>
      <c r="F800" s="3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55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257"/>
      <c r="D801" s="257"/>
      <c r="E801" s="1"/>
      <c r="F801" s="3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55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257"/>
      <c r="D802" s="257"/>
      <c r="E802" s="1"/>
      <c r="F802" s="3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55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257"/>
      <c r="D803" s="257"/>
      <c r="E803" s="1"/>
      <c r="F803" s="3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55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257"/>
      <c r="D804" s="257"/>
      <c r="E804" s="1"/>
      <c r="F804" s="3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55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257"/>
      <c r="D805" s="257"/>
      <c r="E805" s="1"/>
      <c r="F805" s="3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55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257"/>
      <c r="D806" s="257"/>
      <c r="E806" s="1"/>
      <c r="F806" s="3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55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257"/>
      <c r="D807" s="257"/>
      <c r="E807" s="1"/>
      <c r="F807" s="3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55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257"/>
      <c r="D808" s="257"/>
      <c r="E808" s="1"/>
      <c r="F808" s="3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55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257"/>
      <c r="D809" s="257"/>
      <c r="E809" s="1"/>
      <c r="F809" s="3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55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257"/>
      <c r="D810" s="257"/>
      <c r="E810" s="1"/>
      <c r="F810" s="3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55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257"/>
      <c r="D811" s="257"/>
      <c r="E811" s="1"/>
      <c r="F811" s="3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55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257"/>
      <c r="D812" s="257"/>
      <c r="E812" s="1"/>
      <c r="F812" s="3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55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257"/>
      <c r="D813" s="257"/>
      <c r="E813" s="1"/>
      <c r="F813" s="3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55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257"/>
      <c r="D814" s="257"/>
      <c r="E814" s="1"/>
      <c r="F814" s="3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55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257"/>
      <c r="D815" s="257"/>
      <c r="E815" s="1"/>
      <c r="F815" s="3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55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257"/>
      <c r="D816" s="257"/>
      <c r="E816" s="1"/>
      <c r="F816" s="3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55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257"/>
      <c r="D817" s="257"/>
      <c r="E817" s="1"/>
      <c r="F817" s="3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55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257"/>
      <c r="D818" s="257"/>
      <c r="E818" s="1"/>
      <c r="F818" s="3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55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257"/>
      <c r="D819" s="257"/>
      <c r="E819" s="1"/>
      <c r="F819" s="3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55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257"/>
      <c r="D820" s="257"/>
      <c r="E820" s="1"/>
      <c r="F820" s="3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55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257"/>
      <c r="D821" s="257"/>
      <c r="E821" s="1"/>
      <c r="F821" s="3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55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257"/>
      <c r="D822" s="257"/>
      <c r="E822" s="1"/>
      <c r="F822" s="3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55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257"/>
      <c r="D823" s="257"/>
      <c r="E823" s="1"/>
      <c r="F823" s="3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55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257"/>
      <c r="D824" s="257"/>
      <c r="E824" s="1"/>
      <c r="F824" s="3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55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257"/>
      <c r="D825" s="257"/>
      <c r="E825" s="1"/>
      <c r="F825" s="3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55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257"/>
      <c r="D826" s="257"/>
      <c r="E826" s="1"/>
      <c r="F826" s="3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55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257"/>
      <c r="D827" s="257"/>
      <c r="E827" s="1"/>
      <c r="F827" s="3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55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257"/>
      <c r="D828" s="257"/>
      <c r="E828" s="1"/>
      <c r="F828" s="3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55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257"/>
      <c r="D829" s="257"/>
      <c r="E829" s="1"/>
      <c r="F829" s="3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55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257"/>
      <c r="D830" s="257"/>
      <c r="E830" s="1"/>
      <c r="F830" s="3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55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257"/>
      <c r="D831" s="257"/>
      <c r="E831" s="1"/>
      <c r="F831" s="3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55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257"/>
      <c r="D832" s="257"/>
      <c r="E832" s="1"/>
      <c r="F832" s="3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55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257"/>
      <c r="D833" s="257"/>
      <c r="E833" s="1"/>
      <c r="F833" s="3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55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257"/>
      <c r="D834" s="257"/>
      <c r="E834" s="1"/>
      <c r="F834" s="3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55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257"/>
      <c r="D835" s="257"/>
      <c r="E835" s="1"/>
      <c r="F835" s="3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55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257"/>
      <c r="D836" s="257"/>
      <c r="E836" s="1"/>
      <c r="F836" s="3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55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257"/>
      <c r="D837" s="257"/>
      <c r="E837" s="1"/>
      <c r="F837" s="3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55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257"/>
      <c r="D838" s="257"/>
      <c r="E838" s="1"/>
      <c r="F838" s="3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55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257"/>
      <c r="D839" s="257"/>
      <c r="E839" s="1"/>
      <c r="F839" s="3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55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257"/>
      <c r="D840" s="257"/>
      <c r="E840" s="1"/>
      <c r="F840" s="3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55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257"/>
      <c r="D841" s="257"/>
      <c r="E841" s="1"/>
      <c r="F841" s="3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55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257"/>
      <c r="D842" s="257"/>
      <c r="E842" s="1"/>
      <c r="F842" s="3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55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257"/>
      <c r="D843" s="257"/>
      <c r="E843" s="1"/>
      <c r="F843" s="3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55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257"/>
      <c r="D844" s="257"/>
      <c r="E844" s="1"/>
      <c r="F844" s="3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55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257"/>
      <c r="D845" s="257"/>
      <c r="E845" s="1"/>
      <c r="F845" s="3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55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257"/>
      <c r="D846" s="257"/>
      <c r="E846" s="1"/>
      <c r="F846" s="3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55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257"/>
      <c r="D847" s="257"/>
      <c r="E847" s="1"/>
      <c r="F847" s="3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55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257"/>
      <c r="D848" s="257"/>
      <c r="E848" s="1"/>
      <c r="F848" s="3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55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257"/>
      <c r="D849" s="257"/>
      <c r="E849" s="1"/>
      <c r="F849" s="3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55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257"/>
      <c r="D850" s="257"/>
      <c r="E850" s="1"/>
      <c r="F850" s="3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55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257"/>
      <c r="D851" s="257"/>
      <c r="E851" s="1"/>
      <c r="F851" s="3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55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257"/>
      <c r="D852" s="257"/>
      <c r="E852" s="1"/>
      <c r="F852" s="3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55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257"/>
      <c r="D853" s="257"/>
      <c r="E853" s="1"/>
      <c r="F853" s="3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55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257"/>
      <c r="D854" s="257"/>
      <c r="E854" s="1"/>
      <c r="F854" s="3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55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257"/>
      <c r="D855" s="257"/>
      <c r="E855" s="1"/>
      <c r="F855" s="3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55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257"/>
      <c r="D856" s="257"/>
      <c r="E856" s="1"/>
      <c r="F856" s="3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55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257"/>
      <c r="D857" s="257"/>
      <c r="E857" s="1"/>
      <c r="F857" s="3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55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257"/>
      <c r="D858" s="257"/>
      <c r="E858" s="1"/>
      <c r="F858" s="3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55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257"/>
      <c r="D859" s="257"/>
      <c r="E859" s="1"/>
      <c r="F859" s="3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55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257"/>
      <c r="D860" s="257"/>
      <c r="E860" s="1"/>
      <c r="F860" s="3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55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257"/>
      <c r="D861" s="257"/>
      <c r="E861" s="1"/>
      <c r="F861" s="3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55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257"/>
      <c r="D862" s="257"/>
      <c r="E862" s="1"/>
      <c r="F862" s="3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55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257"/>
      <c r="D863" s="257"/>
      <c r="E863" s="1"/>
      <c r="F863" s="3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55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257"/>
      <c r="D864" s="257"/>
      <c r="E864" s="1"/>
      <c r="F864" s="3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55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257"/>
      <c r="D865" s="257"/>
      <c r="E865" s="1"/>
      <c r="F865" s="3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55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257"/>
      <c r="D866" s="257"/>
      <c r="E866" s="1"/>
      <c r="F866" s="3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55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257"/>
      <c r="D867" s="257"/>
      <c r="E867" s="1"/>
      <c r="F867" s="3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55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257"/>
      <c r="D868" s="257"/>
      <c r="E868" s="1"/>
      <c r="F868" s="3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55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257"/>
      <c r="D869" s="257"/>
      <c r="E869" s="1"/>
      <c r="F869" s="3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55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257"/>
      <c r="D870" s="257"/>
      <c r="E870" s="1"/>
      <c r="F870" s="3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55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257"/>
      <c r="D871" s="257"/>
      <c r="E871" s="1"/>
      <c r="F871" s="3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55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257"/>
      <c r="D872" s="257"/>
      <c r="E872" s="1"/>
      <c r="F872" s="3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55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257"/>
      <c r="D873" s="257"/>
      <c r="E873" s="1"/>
      <c r="F873" s="3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55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257"/>
      <c r="D874" s="257"/>
      <c r="E874" s="1"/>
      <c r="F874" s="3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55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257"/>
      <c r="D875" s="257"/>
      <c r="E875" s="1"/>
      <c r="F875" s="3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55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257"/>
      <c r="D876" s="257"/>
      <c r="E876" s="1"/>
      <c r="F876" s="3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55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257"/>
      <c r="D877" s="257"/>
      <c r="E877" s="1"/>
      <c r="F877" s="3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55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257"/>
      <c r="D878" s="257"/>
      <c r="E878" s="1"/>
      <c r="F878" s="3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55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257"/>
      <c r="D879" s="257"/>
      <c r="E879" s="1"/>
      <c r="F879" s="3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55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257"/>
      <c r="D880" s="257"/>
      <c r="E880" s="1"/>
      <c r="F880" s="3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55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257"/>
      <c r="D881" s="257"/>
      <c r="E881" s="1"/>
      <c r="F881" s="3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55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257"/>
      <c r="D882" s="257"/>
      <c r="E882" s="1"/>
      <c r="F882" s="3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55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257"/>
      <c r="D883" s="257"/>
      <c r="E883" s="1"/>
      <c r="F883" s="3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55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257"/>
      <c r="D884" s="257"/>
      <c r="E884" s="1"/>
      <c r="F884" s="3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55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257"/>
      <c r="D885" s="257"/>
      <c r="E885" s="1"/>
      <c r="F885" s="3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55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257"/>
      <c r="D886" s="257"/>
      <c r="E886" s="1"/>
      <c r="F886" s="3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55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257"/>
      <c r="D887" s="257"/>
      <c r="E887" s="1"/>
      <c r="F887" s="3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55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257"/>
      <c r="D888" s="257"/>
      <c r="E888" s="1"/>
      <c r="F888" s="3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55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257"/>
      <c r="D889" s="257"/>
      <c r="E889" s="1"/>
      <c r="F889" s="3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55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257"/>
      <c r="D890" s="257"/>
      <c r="E890" s="1"/>
      <c r="F890" s="3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55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257"/>
      <c r="D891" s="257"/>
      <c r="E891" s="1"/>
      <c r="F891" s="3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55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257"/>
      <c r="D892" s="257"/>
      <c r="E892" s="1"/>
      <c r="F892" s="3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55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257"/>
      <c r="D893" s="257"/>
      <c r="E893" s="1"/>
      <c r="F893" s="3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55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257"/>
      <c r="D894" s="257"/>
      <c r="E894" s="1"/>
      <c r="F894" s="3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55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257"/>
      <c r="D895" s="257"/>
      <c r="E895" s="1"/>
      <c r="F895" s="3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55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257"/>
      <c r="D896" s="257"/>
      <c r="E896" s="1"/>
      <c r="F896" s="3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55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257"/>
      <c r="D897" s="257"/>
      <c r="E897" s="1"/>
      <c r="F897" s="3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55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257"/>
      <c r="D898" s="257"/>
      <c r="E898" s="1"/>
      <c r="F898" s="3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55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257"/>
      <c r="D899" s="257"/>
      <c r="E899" s="1"/>
      <c r="F899" s="3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55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257"/>
      <c r="D900" s="257"/>
      <c r="E900" s="1"/>
      <c r="F900" s="3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55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257"/>
      <c r="D901" s="257"/>
      <c r="E901" s="1"/>
      <c r="F901" s="3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55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257"/>
      <c r="D902" s="257"/>
      <c r="E902" s="1"/>
      <c r="F902" s="3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55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257"/>
      <c r="D903" s="257"/>
      <c r="E903" s="1"/>
      <c r="F903" s="3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55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257"/>
      <c r="D904" s="257"/>
      <c r="E904" s="1"/>
      <c r="F904" s="3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55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257"/>
      <c r="D905" s="257"/>
      <c r="E905" s="1"/>
      <c r="F905" s="3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55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257"/>
      <c r="D906" s="257"/>
      <c r="E906" s="1"/>
      <c r="F906" s="3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55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257"/>
      <c r="D907" s="257"/>
      <c r="E907" s="1"/>
      <c r="F907" s="3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55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257"/>
      <c r="D908" s="257"/>
      <c r="E908" s="1"/>
      <c r="F908" s="3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55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257"/>
      <c r="D909" s="257"/>
      <c r="E909" s="1"/>
      <c r="F909" s="3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55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257"/>
      <c r="D910" s="257"/>
      <c r="E910" s="1"/>
      <c r="F910" s="3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55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257"/>
      <c r="D911" s="257"/>
      <c r="E911" s="1"/>
      <c r="F911" s="3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55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257"/>
      <c r="D912" s="257"/>
      <c r="E912" s="1"/>
      <c r="F912" s="3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55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257"/>
      <c r="D913" s="257"/>
      <c r="E913" s="1"/>
      <c r="F913" s="3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55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257"/>
      <c r="D914" s="257"/>
      <c r="E914" s="1"/>
      <c r="F914" s="3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55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257"/>
      <c r="D915" s="257"/>
      <c r="E915" s="1"/>
      <c r="F915" s="3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55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257"/>
      <c r="D916" s="257"/>
      <c r="E916" s="1"/>
      <c r="F916" s="3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55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257"/>
      <c r="D917" s="257"/>
      <c r="E917" s="1"/>
      <c r="F917" s="3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55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257"/>
      <c r="D918" s="257"/>
      <c r="E918" s="1"/>
      <c r="F918" s="3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55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257"/>
      <c r="D919" s="257"/>
      <c r="E919" s="1"/>
      <c r="F919" s="3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55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257"/>
      <c r="D920" s="257"/>
      <c r="E920" s="1"/>
      <c r="F920" s="3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55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257"/>
      <c r="D921" s="257"/>
      <c r="E921" s="1"/>
      <c r="F921" s="3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55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257"/>
      <c r="D922" s="257"/>
      <c r="E922" s="1"/>
      <c r="F922" s="3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55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257"/>
      <c r="D923" s="257"/>
      <c r="E923" s="1"/>
      <c r="F923" s="3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55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257"/>
      <c r="D924" s="257"/>
      <c r="E924" s="1"/>
      <c r="F924" s="3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55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257"/>
      <c r="D925" s="257"/>
      <c r="E925" s="1"/>
      <c r="F925" s="3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55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257"/>
      <c r="D926" s="257"/>
      <c r="E926" s="1"/>
      <c r="F926" s="3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55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257"/>
      <c r="D927" s="257"/>
      <c r="E927" s="1"/>
      <c r="F927" s="3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55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257"/>
      <c r="D928" s="257"/>
      <c r="E928" s="1"/>
      <c r="F928" s="3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55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257"/>
      <c r="D929" s="257"/>
      <c r="E929" s="1"/>
      <c r="F929" s="3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55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257"/>
      <c r="D930" s="257"/>
      <c r="E930" s="1"/>
      <c r="F930" s="3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55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257"/>
      <c r="D931" s="257"/>
      <c r="E931" s="1"/>
      <c r="F931" s="3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55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257"/>
      <c r="D932" s="257"/>
      <c r="E932" s="1"/>
      <c r="F932" s="3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55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257"/>
      <c r="D933" s="257"/>
      <c r="E933" s="1"/>
      <c r="F933" s="3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55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257"/>
      <c r="D934" s="257"/>
      <c r="E934" s="1"/>
      <c r="F934" s="3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55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257"/>
      <c r="D935" s="257"/>
      <c r="E935" s="1"/>
      <c r="F935" s="3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55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257"/>
      <c r="D936" s="257"/>
      <c r="E936" s="1"/>
      <c r="F936" s="3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55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257"/>
      <c r="D937" s="257"/>
      <c r="E937" s="1"/>
      <c r="F937" s="3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55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257"/>
      <c r="D938" s="257"/>
      <c r="E938" s="1"/>
      <c r="F938" s="3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55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257"/>
      <c r="D939" s="257"/>
      <c r="E939" s="1"/>
      <c r="F939" s="3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55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257"/>
      <c r="D940" s="257"/>
      <c r="E940" s="1"/>
      <c r="F940" s="3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55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257"/>
      <c r="D941" s="257"/>
      <c r="E941" s="1"/>
      <c r="F941" s="3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55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257"/>
      <c r="D942" s="257"/>
      <c r="E942" s="1"/>
      <c r="F942" s="3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55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257"/>
      <c r="D943" s="257"/>
      <c r="E943" s="1"/>
      <c r="F943" s="3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55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257"/>
      <c r="D944" s="257"/>
      <c r="E944" s="1"/>
      <c r="F944" s="3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55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257"/>
      <c r="D945" s="257"/>
      <c r="E945" s="1"/>
      <c r="F945" s="3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55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257"/>
      <c r="D946" s="257"/>
      <c r="E946" s="1"/>
      <c r="F946" s="3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55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257"/>
      <c r="D947" s="257"/>
      <c r="E947" s="1"/>
      <c r="F947" s="3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55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257"/>
      <c r="D948" s="257"/>
      <c r="E948" s="1"/>
      <c r="F948" s="3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55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257"/>
      <c r="D949" s="257"/>
      <c r="E949" s="1"/>
      <c r="F949" s="3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55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257"/>
      <c r="D950" s="257"/>
      <c r="E950" s="1"/>
      <c r="F950" s="3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55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257"/>
      <c r="D951" s="257"/>
      <c r="E951" s="1"/>
      <c r="F951" s="3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55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257"/>
      <c r="D952" s="257"/>
      <c r="E952" s="1"/>
      <c r="F952" s="3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55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257"/>
      <c r="D953" s="257"/>
      <c r="E953" s="1"/>
      <c r="F953" s="3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55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257"/>
      <c r="D954" s="257"/>
      <c r="E954" s="1"/>
      <c r="F954" s="3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55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257"/>
      <c r="D955" s="257"/>
      <c r="E955" s="1"/>
      <c r="F955" s="3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55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257"/>
      <c r="D956" s="257"/>
      <c r="E956" s="1"/>
      <c r="F956" s="3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55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257"/>
      <c r="D957" s="257"/>
      <c r="E957" s="1"/>
      <c r="F957" s="3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55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257"/>
      <c r="D958" s="257"/>
      <c r="E958" s="1"/>
      <c r="F958" s="3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55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257"/>
      <c r="D959" s="257"/>
      <c r="E959" s="1"/>
      <c r="F959" s="3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55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257"/>
      <c r="D960" s="257"/>
      <c r="E960" s="1"/>
      <c r="F960" s="3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55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257"/>
      <c r="D961" s="257"/>
      <c r="E961" s="1"/>
      <c r="F961" s="3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55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257"/>
      <c r="D962" s="257"/>
      <c r="E962" s="1"/>
      <c r="F962" s="3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55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257"/>
      <c r="D963" s="257"/>
      <c r="E963" s="1"/>
      <c r="F963" s="3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55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257"/>
      <c r="D964" s="257"/>
      <c r="E964" s="1"/>
      <c r="F964" s="3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55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257"/>
      <c r="D965" s="257"/>
      <c r="E965" s="1"/>
      <c r="F965" s="3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55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257"/>
      <c r="D966" s="257"/>
      <c r="E966" s="1"/>
      <c r="F966" s="3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55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257"/>
      <c r="D967" s="257"/>
      <c r="E967" s="1"/>
      <c r="F967" s="3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55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257"/>
      <c r="D968" s="257"/>
      <c r="E968" s="1"/>
      <c r="F968" s="3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55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257"/>
      <c r="D969" s="257"/>
      <c r="E969" s="1"/>
      <c r="F969" s="3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55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257"/>
      <c r="D970" s="257"/>
      <c r="E970" s="1"/>
      <c r="F970" s="3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55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257"/>
      <c r="D971" s="257"/>
      <c r="E971" s="1"/>
      <c r="F971" s="3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55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257"/>
      <c r="D972" s="257"/>
      <c r="E972" s="1"/>
      <c r="F972" s="3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55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257"/>
      <c r="D973" s="257"/>
      <c r="E973" s="1"/>
      <c r="F973" s="3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55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257"/>
      <c r="D974" s="257"/>
      <c r="E974" s="1"/>
      <c r="F974" s="3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55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257"/>
      <c r="D975" s="257"/>
      <c r="E975" s="1"/>
      <c r="F975" s="3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55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257"/>
      <c r="D976" s="257"/>
      <c r="E976" s="1"/>
      <c r="F976" s="3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55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257"/>
      <c r="D977" s="257"/>
      <c r="E977" s="1"/>
      <c r="F977" s="3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55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257"/>
      <c r="D978" s="257"/>
      <c r="E978" s="1"/>
      <c r="F978" s="3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55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257"/>
      <c r="D979" s="257"/>
      <c r="E979" s="1"/>
      <c r="F979" s="3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55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257"/>
      <c r="D980" s="257"/>
      <c r="E980" s="1"/>
      <c r="F980" s="3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55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257"/>
      <c r="D981" s="257"/>
      <c r="E981" s="1"/>
      <c r="F981" s="3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55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257"/>
      <c r="D982" s="257"/>
      <c r="E982" s="1"/>
      <c r="F982" s="3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55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257"/>
      <c r="D983" s="257"/>
      <c r="E983" s="1"/>
      <c r="F983" s="3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55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257"/>
      <c r="D984" s="257"/>
      <c r="E984" s="1"/>
      <c r="F984" s="3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55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257"/>
      <c r="D985" s="257"/>
      <c r="E985" s="1"/>
      <c r="F985" s="3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55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257"/>
      <c r="D986" s="257"/>
      <c r="E986" s="1"/>
      <c r="F986" s="3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55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257"/>
      <c r="D987" s="257"/>
      <c r="E987" s="1"/>
      <c r="F987" s="3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55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257"/>
      <c r="D988" s="257"/>
      <c r="E988" s="1"/>
      <c r="F988" s="3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55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257"/>
      <c r="D989" s="257"/>
      <c r="E989" s="1"/>
      <c r="F989" s="3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55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257"/>
      <c r="D990" s="257"/>
      <c r="E990" s="1"/>
      <c r="F990" s="3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55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257"/>
      <c r="D991" s="257"/>
      <c r="E991" s="1"/>
      <c r="F991" s="3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55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257"/>
      <c r="D992" s="257"/>
      <c r="E992" s="1"/>
      <c r="F992" s="3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55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257"/>
      <c r="D993" s="257"/>
      <c r="E993" s="1"/>
      <c r="F993" s="3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55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257"/>
      <c r="D994" s="257"/>
      <c r="E994" s="1"/>
      <c r="F994" s="3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55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257"/>
      <c r="D995" s="257"/>
      <c r="E995" s="1"/>
      <c r="F995" s="3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55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257"/>
      <c r="D996" s="257"/>
      <c r="E996" s="1"/>
      <c r="F996" s="3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55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257"/>
      <c r="D997" s="257"/>
      <c r="E997" s="1"/>
      <c r="F997" s="3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55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257"/>
      <c r="D998" s="257"/>
      <c r="E998" s="1"/>
      <c r="F998" s="3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55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257"/>
      <c r="D999" s="257"/>
      <c r="E999" s="1"/>
      <c r="F999" s="3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55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257"/>
      <c r="D1000" s="257"/>
      <c r="E1000" s="1"/>
      <c r="F1000" s="3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55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1"/>
      <c r="C1001" s="257"/>
      <c r="D1001" s="257"/>
      <c r="E1001" s="1"/>
      <c r="F1001" s="3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55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1"/>
      <c r="C1002" s="257"/>
      <c r="D1002" s="257"/>
      <c r="E1002" s="1"/>
      <c r="F1002" s="3"/>
      <c r="G1002" s="3"/>
      <c r="H1002" s="3"/>
      <c r="I1002" s="1"/>
      <c r="J1002" s="8"/>
      <c r="K1002" s="8"/>
      <c r="L1002" s="1"/>
      <c r="M1002" s="1"/>
      <c r="N1002" s="8"/>
      <c r="O1002" s="1"/>
      <c r="P1002" s="8"/>
      <c r="Q1002" s="8"/>
      <c r="R1002" s="255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L1003" s="258"/>
      <c r="M1003" s="258"/>
      <c r="O1003" s="258"/>
    </row>
  </sheetData>
  <mergeCells count="11">
    <mergeCell ref="L98:O98"/>
    <mergeCell ref="M99:O99"/>
    <mergeCell ref="M100:O100"/>
    <mergeCell ref="N101:O101"/>
    <mergeCell ref="A2:H2"/>
    <mergeCell ref="J3:P3"/>
    <mergeCell ref="T6:U6"/>
    <mergeCell ref="T15:U15"/>
    <mergeCell ref="J95:O95"/>
    <mergeCell ref="K96:O96"/>
    <mergeCell ref="L97:O97"/>
  </mergeCells>
  <dataValidations>
    <dataValidation type="list" allowBlank="1" showErrorMessage="1" sqref="A7:A94">
      <formula1>"Nobre,Publicidade"</formula1>
    </dataValidation>
    <dataValidation type="list" allowBlank="1" showErrorMessage="1" sqref="E7:E94 E211:E1002">
      <formula1>"Vinicius,Gustavo,Kaua,Wesley,Caio,Julia,Thiago,Daniel,Jonatha,Jhonatas,Otavio,Produtor,David,Caio Ferreira,Kaicky,Pamelah,Caio Alves,felipe,Willian ,Camila"</formula1>
    </dataValidation>
    <dataValidation type="list" allowBlank="1" showErrorMessage="1" sqref="I7:I94">
      <formula1>"Mel,Drieli,Fernanda"</formula1>
    </dataValidation>
    <dataValidation type="list" allowBlank="1" showErrorMessage="1" sqref="B7:B94">
      <formula1>"Pix,Cartão"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2" width="14.5"/>
    <col customWidth="1" min="6" max="6" width="16.13"/>
    <col customWidth="1" min="7" max="7" width="37.0"/>
    <col customWidth="1" min="9" max="9" width="13.0"/>
    <col customWidth="1" min="20" max="20" width="13.5"/>
    <col customWidth="1" min="21" max="21" width="13.88"/>
    <col customWidth="1" min="22" max="22" width="14.13"/>
  </cols>
  <sheetData>
    <row r="1">
      <c r="A1" s="1"/>
      <c r="B1" s="1"/>
      <c r="C1" s="2"/>
      <c r="D1" s="2"/>
      <c r="E1" s="1"/>
      <c r="F1" s="3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3"/>
      <c r="V1" s="8"/>
      <c r="W1" s="8"/>
      <c r="X1" s="8"/>
      <c r="Y1" s="8"/>
      <c r="Z1" s="8"/>
      <c r="AA1" s="8"/>
      <c r="AB1" s="8"/>
    </row>
    <row r="2">
      <c r="A2" s="9" t="s">
        <v>0</v>
      </c>
      <c r="B2" s="10"/>
      <c r="C2" s="10"/>
      <c r="D2" s="10"/>
      <c r="E2" s="10"/>
      <c r="F2" s="10"/>
      <c r="G2" s="10"/>
      <c r="H2" s="11"/>
      <c r="I2" s="12"/>
      <c r="J2" s="12"/>
      <c r="K2" s="12"/>
      <c r="L2" s="12"/>
      <c r="M2" s="12"/>
      <c r="N2" s="12"/>
      <c r="O2" s="12"/>
      <c r="P2" s="12"/>
      <c r="Q2" s="6"/>
      <c r="R2" s="7"/>
      <c r="S2" s="13"/>
      <c r="T2" s="13"/>
      <c r="U2" s="3"/>
      <c r="V2" s="8"/>
      <c r="W2" s="8"/>
      <c r="X2" s="8"/>
      <c r="Y2" s="8"/>
      <c r="Z2" s="8"/>
      <c r="AA2" s="8"/>
      <c r="AB2" s="8"/>
    </row>
    <row r="3">
      <c r="A3" s="14" t="s">
        <v>1</v>
      </c>
      <c r="B3" s="10"/>
      <c r="C3" s="10"/>
      <c r="D3" s="10"/>
      <c r="E3" s="10"/>
      <c r="F3" s="10"/>
      <c r="G3" s="10"/>
      <c r="H3" s="11"/>
      <c r="I3" s="4"/>
      <c r="J3" s="15"/>
      <c r="Q3" s="6"/>
      <c r="R3" s="7"/>
      <c r="S3" s="16"/>
      <c r="T3" s="16"/>
      <c r="U3" s="3"/>
      <c r="V3" s="8"/>
      <c r="W3" s="8"/>
      <c r="X3" s="8"/>
      <c r="Y3" s="8"/>
      <c r="Z3" s="8"/>
      <c r="AA3" s="8"/>
      <c r="AB3" s="8"/>
    </row>
    <row r="4">
      <c r="A4" s="1"/>
      <c r="B4" s="1"/>
      <c r="C4" s="2"/>
      <c r="D4" s="17"/>
      <c r="E4" s="18"/>
      <c r="F4" s="19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0"/>
      <c r="U4" s="21" t="s">
        <v>2</v>
      </c>
      <c r="V4" s="22">
        <f>SUM(G103)</f>
        <v>11627</v>
      </c>
      <c r="W4" s="8"/>
      <c r="X4" s="8"/>
      <c r="Y4" s="8"/>
      <c r="Z4" s="8"/>
      <c r="AA4" s="8"/>
      <c r="AB4" s="8"/>
    </row>
    <row r="5">
      <c r="A5" s="1"/>
      <c r="B5" s="1"/>
      <c r="C5" s="2"/>
      <c r="D5" s="17"/>
      <c r="E5" s="23"/>
      <c r="F5" s="24"/>
      <c r="G5" s="24"/>
      <c r="H5" s="25"/>
      <c r="I5" s="26"/>
      <c r="J5" s="27"/>
      <c r="K5" s="28"/>
      <c r="L5" s="26"/>
      <c r="M5" s="26"/>
      <c r="N5" s="29"/>
      <c r="O5" s="30"/>
      <c r="P5" s="28"/>
      <c r="Q5" s="31"/>
      <c r="R5" s="32"/>
      <c r="S5" s="28"/>
      <c r="T5" s="8"/>
      <c r="U5" s="8"/>
      <c r="V5" s="8"/>
      <c r="W5" s="8"/>
      <c r="X5" s="8"/>
      <c r="Y5" s="8"/>
      <c r="Z5" s="8"/>
      <c r="AA5" s="8"/>
      <c r="AB5" s="8"/>
    </row>
    <row r="6">
      <c r="A6" s="33" t="s">
        <v>3</v>
      </c>
      <c r="B6" s="33" t="s">
        <v>4</v>
      </c>
      <c r="C6" s="34" t="s">
        <v>5</v>
      </c>
      <c r="D6" s="35" t="s">
        <v>6</v>
      </c>
      <c r="E6" s="36" t="s">
        <v>7</v>
      </c>
      <c r="F6" s="36" t="s">
        <v>8</v>
      </c>
      <c r="G6" s="36" t="s">
        <v>9</v>
      </c>
      <c r="H6" s="37" t="s">
        <v>10</v>
      </c>
      <c r="I6" s="37" t="s">
        <v>11</v>
      </c>
      <c r="J6" s="38" t="s">
        <v>12</v>
      </c>
      <c r="K6" s="39" t="s">
        <v>13</v>
      </c>
      <c r="L6" s="40" t="s">
        <v>14</v>
      </c>
      <c r="M6" s="41" t="s">
        <v>15</v>
      </c>
      <c r="N6" s="42" t="s">
        <v>16</v>
      </c>
      <c r="O6" s="43" t="s">
        <v>17</v>
      </c>
      <c r="P6" s="44" t="s">
        <v>18</v>
      </c>
      <c r="Q6" s="45" t="s">
        <v>19</v>
      </c>
      <c r="R6" s="46" t="s">
        <v>20</v>
      </c>
      <c r="S6" s="47" t="s">
        <v>21</v>
      </c>
      <c r="T6" s="48" t="s">
        <v>22</v>
      </c>
      <c r="U6" s="49" t="s">
        <v>23</v>
      </c>
      <c r="W6" s="8"/>
      <c r="X6" s="8"/>
      <c r="Y6" s="8"/>
      <c r="Z6" s="8"/>
      <c r="AA6" s="8"/>
      <c r="AB6" s="8"/>
    </row>
    <row r="7">
      <c r="A7" s="50" t="s">
        <v>41</v>
      </c>
      <c r="B7" s="50"/>
      <c r="C7" s="51"/>
      <c r="D7" s="52"/>
      <c r="E7" s="53" t="s">
        <v>43</v>
      </c>
      <c r="F7" s="54"/>
      <c r="G7" s="264" t="s">
        <v>3534</v>
      </c>
      <c r="H7" s="55" t="s">
        <v>3535</v>
      </c>
      <c r="I7" s="50" t="s">
        <v>61</v>
      </c>
      <c r="J7" s="57"/>
      <c r="K7" s="58"/>
      <c r="L7" s="59"/>
      <c r="M7" s="60"/>
      <c r="N7" s="61" t="s">
        <v>46</v>
      </c>
      <c r="O7" s="62"/>
      <c r="P7" s="63"/>
      <c r="Q7" s="64"/>
      <c r="R7" s="65"/>
      <c r="S7" s="53" t="s">
        <v>42</v>
      </c>
      <c r="T7" s="66"/>
      <c r="U7" s="67" t="s">
        <v>24</v>
      </c>
      <c r="V7" s="68">
        <f>SUM(J7:J87)</f>
        <v>3676</v>
      </c>
      <c r="W7" s="8"/>
      <c r="X7" s="8"/>
      <c r="Y7" s="8"/>
      <c r="Z7" s="8"/>
      <c r="AA7" s="8"/>
      <c r="AB7" s="8"/>
    </row>
    <row r="8">
      <c r="A8" s="50" t="s">
        <v>41</v>
      </c>
      <c r="B8" s="50"/>
      <c r="C8" s="51"/>
      <c r="D8" s="69"/>
      <c r="E8" s="53" t="s">
        <v>130</v>
      </c>
      <c r="F8" s="70"/>
      <c r="G8" s="264" t="s">
        <v>3536</v>
      </c>
      <c r="H8" s="55" t="s">
        <v>2956</v>
      </c>
      <c r="I8" s="50" t="s">
        <v>97</v>
      </c>
      <c r="J8" s="71"/>
      <c r="K8" s="58"/>
      <c r="L8" s="72" t="s">
        <v>133</v>
      </c>
      <c r="M8" s="73"/>
      <c r="N8" s="61"/>
      <c r="O8" s="74"/>
      <c r="P8" s="75"/>
      <c r="Q8" s="76"/>
      <c r="R8" s="77"/>
      <c r="S8" s="53" t="s">
        <v>42</v>
      </c>
      <c r="T8" s="66"/>
      <c r="U8" s="39" t="s">
        <v>13</v>
      </c>
      <c r="V8" s="68">
        <f>SUM(K7:K87)</f>
        <v>2846</v>
      </c>
      <c r="W8" s="8"/>
      <c r="X8" s="8"/>
      <c r="Y8" s="8"/>
      <c r="Z8" s="8"/>
      <c r="AA8" s="8"/>
      <c r="AB8" s="8"/>
    </row>
    <row r="9">
      <c r="A9" s="50" t="s">
        <v>47</v>
      </c>
      <c r="B9" s="50" t="s">
        <v>3244</v>
      </c>
      <c r="C9" s="78"/>
      <c r="D9" s="52"/>
      <c r="E9" s="53" t="s">
        <v>2817</v>
      </c>
      <c r="F9" s="70" t="s">
        <v>3537</v>
      </c>
      <c r="G9" s="264" t="s">
        <v>3538</v>
      </c>
      <c r="H9" s="55" t="s">
        <v>3539</v>
      </c>
      <c r="I9" s="50" t="s">
        <v>97</v>
      </c>
      <c r="J9" s="71"/>
      <c r="K9" s="79">
        <v>250.0</v>
      </c>
      <c r="L9" s="72"/>
      <c r="M9" s="80"/>
      <c r="N9" s="61"/>
      <c r="O9" s="74"/>
      <c r="P9" s="75"/>
      <c r="Q9" s="76"/>
      <c r="R9" s="65"/>
      <c r="S9" s="53">
        <v>125.0</v>
      </c>
      <c r="T9" s="66"/>
      <c r="U9" s="81" t="s">
        <v>14</v>
      </c>
      <c r="V9" s="82">
        <f>SUM(L7:L87)</f>
        <v>250</v>
      </c>
      <c r="W9" s="8"/>
      <c r="X9" s="8"/>
      <c r="Y9" s="8"/>
      <c r="Z9" s="8"/>
      <c r="AA9" s="8"/>
      <c r="AB9" s="8"/>
    </row>
    <row r="10">
      <c r="A10" s="50" t="s">
        <v>47</v>
      </c>
      <c r="B10" s="50" t="s">
        <v>3244</v>
      </c>
      <c r="C10" s="51"/>
      <c r="D10" s="83"/>
      <c r="E10" s="53" t="s">
        <v>28</v>
      </c>
      <c r="F10" s="70" t="s">
        <v>3540</v>
      </c>
      <c r="G10" s="264" t="s">
        <v>3541</v>
      </c>
      <c r="H10" s="55" t="s">
        <v>3542</v>
      </c>
      <c r="I10" s="50" t="s">
        <v>61</v>
      </c>
      <c r="J10" s="71"/>
      <c r="K10" s="58">
        <v>147.0</v>
      </c>
      <c r="L10" s="72"/>
      <c r="M10" s="80"/>
      <c r="N10" s="61"/>
      <c r="O10" s="84"/>
      <c r="P10" s="85"/>
      <c r="Q10" s="76"/>
      <c r="R10" s="65"/>
      <c r="S10" s="53">
        <v>50.0</v>
      </c>
      <c r="T10" s="66"/>
      <c r="U10" s="86" t="s">
        <v>25</v>
      </c>
      <c r="V10" s="82">
        <f>SUM(M7:M87)</f>
        <v>1165</v>
      </c>
      <c r="W10" s="8"/>
      <c r="X10" s="8"/>
      <c r="Y10" s="8"/>
      <c r="Z10" s="8"/>
      <c r="AA10" s="8"/>
      <c r="AB10" s="8"/>
    </row>
    <row r="11">
      <c r="A11" s="50" t="s">
        <v>47</v>
      </c>
      <c r="B11" s="50" t="s">
        <v>3244</v>
      </c>
      <c r="C11" s="51"/>
      <c r="D11" s="87"/>
      <c r="E11" s="53" t="s">
        <v>130</v>
      </c>
      <c r="F11" s="70" t="s">
        <v>3543</v>
      </c>
      <c r="G11" s="264" t="s">
        <v>3544</v>
      </c>
      <c r="H11" s="55" t="s">
        <v>3545</v>
      </c>
      <c r="I11" s="50" t="s">
        <v>38</v>
      </c>
      <c r="J11" s="57"/>
      <c r="K11" s="58">
        <v>294.0</v>
      </c>
      <c r="L11" s="72"/>
      <c r="M11" s="90"/>
      <c r="N11" s="91"/>
      <c r="O11" s="62"/>
      <c r="P11" s="85"/>
      <c r="Q11" s="92"/>
      <c r="R11" s="93"/>
      <c r="S11" s="53">
        <v>100.0</v>
      </c>
      <c r="T11" s="66"/>
      <c r="U11" s="42" t="s">
        <v>16</v>
      </c>
      <c r="V11" s="82">
        <f>SUM(N7:N87)</f>
        <v>1935</v>
      </c>
      <c r="W11" s="8"/>
      <c r="X11" s="8"/>
      <c r="Y11" s="8"/>
      <c r="Z11" s="8"/>
      <c r="AA11" s="8"/>
      <c r="AB11" s="8"/>
    </row>
    <row r="12">
      <c r="A12" s="50" t="s">
        <v>47</v>
      </c>
      <c r="B12" s="50" t="s">
        <v>3244</v>
      </c>
      <c r="C12" s="94"/>
      <c r="D12" s="87"/>
      <c r="E12" s="53" t="s">
        <v>28</v>
      </c>
      <c r="F12" s="70" t="s">
        <v>572</v>
      </c>
      <c r="G12" s="264" t="s">
        <v>3546</v>
      </c>
      <c r="H12" s="55" t="s">
        <v>3547</v>
      </c>
      <c r="I12" s="50" t="s">
        <v>61</v>
      </c>
      <c r="J12" s="57"/>
      <c r="K12" s="95"/>
      <c r="L12" s="72"/>
      <c r="M12" s="96"/>
      <c r="N12" s="61"/>
      <c r="O12" s="62">
        <v>294.0</v>
      </c>
      <c r="P12" s="97"/>
      <c r="Q12" s="98"/>
      <c r="R12" s="99"/>
      <c r="S12" s="53">
        <v>100.0</v>
      </c>
      <c r="T12" s="66"/>
      <c r="U12" s="100" t="s">
        <v>17</v>
      </c>
      <c r="V12" s="68">
        <f>SUM(O7:O87)</f>
        <v>985</v>
      </c>
      <c r="W12" s="8"/>
      <c r="X12" s="8"/>
      <c r="Y12" s="8"/>
      <c r="Z12" s="8"/>
      <c r="AA12" s="8"/>
      <c r="AB12" s="8"/>
    </row>
    <row r="13" ht="16.5" customHeight="1">
      <c r="A13" s="50" t="s">
        <v>47</v>
      </c>
      <c r="B13" s="50" t="s">
        <v>3244</v>
      </c>
      <c r="C13" s="78"/>
      <c r="D13" s="52"/>
      <c r="E13" s="53" t="s">
        <v>2042</v>
      </c>
      <c r="F13" s="70" t="s">
        <v>1258</v>
      </c>
      <c r="G13" s="270" t="s">
        <v>3548</v>
      </c>
      <c r="H13" s="55" t="s">
        <v>3549</v>
      </c>
      <c r="I13" s="50" t="s">
        <v>61</v>
      </c>
      <c r="J13" s="71">
        <v>250.0</v>
      </c>
      <c r="K13" s="58"/>
      <c r="L13" s="59"/>
      <c r="M13" s="90"/>
      <c r="N13" s="61"/>
      <c r="O13" s="84"/>
      <c r="P13" s="75"/>
      <c r="Q13" s="92"/>
      <c r="R13" s="99"/>
      <c r="S13" s="102">
        <v>125.0</v>
      </c>
      <c r="T13" s="66"/>
      <c r="U13" s="103"/>
      <c r="V13" s="104"/>
      <c r="W13" s="8"/>
      <c r="X13" s="8"/>
      <c r="Y13" s="8"/>
      <c r="Z13" s="8"/>
      <c r="AA13" s="8"/>
      <c r="AB13" s="8"/>
    </row>
    <row r="14">
      <c r="A14" s="50" t="s">
        <v>41</v>
      </c>
      <c r="B14" s="50" t="s">
        <v>3244</v>
      </c>
      <c r="C14" s="51"/>
      <c r="D14" s="87"/>
      <c r="E14" s="53" t="s">
        <v>88</v>
      </c>
      <c r="F14" s="70"/>
      <c r="G14" s="267" t="s">
        <v>3550</v>
      </c>
      <c r="H14" s="55" t="s">
        <v>3551</v>
      </c>
      <c r="I14" s="50" t="s">
        <v>61</v>
      </c>
      <c r="J14" s="71"/>
      <c r="K14" s="58"/>
      <c r="L14" s="72"/>
      <c r="M14" s="90"/>
      <c r="N14" s="61">
        <v>500.0</v>
      </c>
      <c r="O14" s="84"/>
      <c r="P14" s="85"/>
      <c r="Q14" s="105"/>
      <c r="R14" s="99"/>
      <c r="S14" s="53">
        <v>250.0</v>
      </c>
      <c r="T14" s="66"/>
      <c r="U14" s="8"/>
      <c r="V14" s="8"/>
      <c r="W14" s="8"/>
      <c r="X14" s="8"/>
      <c r="Y14" s="8"/>
      <c r="Z14" s="8"/>
      <c r="AA14" s="8"/>
      <c r="AB14" s="8"/>
    </row>
    <row r="15">
      <c r="A15" s="50" t="s">
        <v>47</v>
      </c>
      <c r="B15" s="50" t="s">
        <v>3244</v>
      </c>
      <c r="C15" s="51"/>
      <c r="D15" s="83"/>
      <c r="E15" s="53" t="s">
        <v>2817</v>
      </c>
      <c r="F15" s="70" t="s">
        <v>1415</v>
      </c>
      <c r="G15" s="264" t="s">
        <v>3552</v>
      </c>
      <c r="H15" s="55" t="s">
        <v>3553</v>
      </c>
      <c r="I15" s="50" t="s">
        <v>97</v>
      </c>
      <c r="J15" s="71">
        <v>250.0</v>
      </c>
      <c r="K15" s="58"/>
      <c r="L15" s="72"/>
      <c r="M15" s="90"/>
      <c r="N15" s="61"/>
      <c r="O15" s="62"/>
      <c r="P15" s="85"/>
      <c r="Q15" s="92"/>
      <c r="R15" s="106"/>
      <c r="S15" s="53">
        <v>125.0</v>
      </c>
      <c r="T15" s="66"/>
      <c r="U15" s="107" t="s">
        <v>26</v>
      </c>
      <c r="W15" s="8"/>
      <c r="X15" s="8"/>
      <c r="Y15" s="8"/>
      <c r="Z15" s="8"/>
      <c r="AA15" s="8"/>
      <c r="AB15" s="8"/>
    </row>
    <row r="16">
      <c r="A16" s="50"/>
      <c r="B16" s="50"/>
      <c r="C16" s="51"/>
      <c r="D16" s="83"/>
      <c r="E16" s="53"/>
      <c r="F16" s="108" t="s">
        <v>3554</v>
      </c>
      <c r="G16" s="264" t="s">
        <v>3555</v>
      </c>
      <c r="H16" s="55" t="s">
        <v>3556</v>
      </c>
      <c r="I16" s="50" t="s">
        <v>97</v>
      </c>
      <c r="J16" s="71"/>
      <c r="K16" s="58"/>
      <c r="L16" s="72"/>
      <c r="M16" s="90"/>
      <c r="N16" s="109"/>
      <c r="O16" s="62"/>
      <c r="P16" s="85"/>
      <c r="Q16" s="105">
        <v>50.0</v>
      </c>
      <c r="R16" s="99"/>
      <c r="S16" s="269">
        <v>50.0</v>
      </c>
      <c r="T16" s="66"/>
      <c r="U16" s="110" t="s">
        <v>18</v>
      </c>
      <c r="V16" s="82">
        <f>SUM(P7:P79)</f>
        <v>220</v>
      </c>
      <c r="W16" s="8"/>
      <c r="X16" s="8"/>
      <c r="Y16" s="8"/>
      <c r="Z16" s="8"/>
      <c r="AA16" s="8"/>
      <c r="AB16" s="8"/>
    </row>
    <row r="17">
      <c r="A17" s="50" t="s">
        <v>41</v>
      </c>
      <c r="B17" s="50"/>
      <c r="C17" s="78"/>
      <c r="D17" s="87"/>
      <c r="E17" s="53" t="s">
        <v>2042</v>
      </c>
      <c r="F17" s="111"/>
      <c r="G17" s="264" t="s">
        <v>3557</v>
      </c>
      <c r="H17" s="55" t="s">
        <v>3558</v>
      </c>
      <c r="I17" s="50" t="s">
        <v>61</v>
      </c>
      <c r="J17" s="71"/>
      <c r="K17" s="89"/>
      <c r="L17" s="72" t="s">
        <v>46</v>
      </c>
      <c r="M17" s="80"/>
      <c r="N17" s="61"/>
      <c r="O17" s="84"/>
      <c r="P17" s="85"/>
      <c r="Q17" s="92"/>
      <c r="R17" s="93"/>
      <c r="S17" s="53" t="s">
        <v>42</v>
      </c>
      <c r="T17" s="66"/>
      <c r="U17" s="112" t="s">
        <v>19</v>
      </c>
      <c r="V17" s="82">
        <f>SUM(Q7:Q87)</f>
        <v>50</v>
      </c>
      <c r="W17" s="8"/>
      <c r="X17" s="8"/>
      <c r="Y17" s="8"/>
      <c r="Z17" s="8"/>
      <c r="AA17" s="8"/>
      <c r="AB17" s="8"/>
    </row>
    <row r="18">
      <c r="A18" s="50" t="s">
        <v>41</v>
      </c>
      <c r="B18" s="50"/>
      <c r="C18" s="78"/>
      <c r="D18" s="87"/>
      <c r="E18" s="88"/>
      <c r="F18" s="70"/>
      <c r="G18" s="54" t="s">
        <v>3559</v>
      </c>
      <c r="H18" s="55" t="s">
        <v>3558</v>
      </c>
      <c r="I18" s="56"/>
      <c r="J18" s="71"/>
      <c r="K18" s="79"/>
      <c r="L18" s="72" t="s">
        <v>46</v>
      </c>
      <c r="M18" s="90"/>
      <c r="N18" s="61"/>
      <c r="O18" s="62"/>
      <c r="P18" s="85"/>
      <c r="Q18" s="92"/>
      <c r="R18" s="99"/>
      <c r="S18" s="53" t="s">
        <v>42</v>
      </c>
      <c r="T18" s="66"/>
      <c r="U18" s="113" t="s">
        <v>20</v>
      </c>
      <c r="V18" s="114">
        <f>SUM(R7:R87)</f>
        <v>500</v>
      </c>
      <c r="W18" s="8"/>
      <c r="X18" s="8"/>
      <c r="Y18" s="8"/>
      <c r="Z18" s="8"/>
      <c r="AA18" s="8"/>
      <c r="AB18" s="8"/>
    </row>
    <row r="19">
      <c r="A19" s="50" t="s">
        <v>41</v>
      </c>
      <c r="B19" s="50"/>
      <c r="C19" s="51"/>
      <c r="D19" s="87"/>
      <c r="E19" s="53"/>
      <c r="F19" s="70"/>
      <c r="G19" s="54" t="s">
        <v>3560</v>
      </c>
      <c r="H19" s="55" t="s">
        <v>3558</v>
      </c>
      <c r="I19" s="50"/>
      <c r="J19" s="71"/>
      <c r="K19" s="115"/>
      <c r="L19" s="72" t="s">
        <v>46</v>
      </c>
      <c r="M19" s="90"/>
      <c r="N19" s="61"/>
      <c r="O19" s="62"/>
      <c r="P19" s="85"/>
      <c r="Q19" s="92"/>
      <c r="R19" s="93"/>
      <c r="S19" s="53" t="s">
        <v>42</v>
      </c>
      <c r="T19" s="66"/>
      <c r="U19" s="116"/>
      <c r="V19" s="6"/>
      <c r="W19" s="8"/>
      <c r="X19" s="8"/>
      <c r="Y19" s="8"/>
      <c r="Z19" s="8"/>
      <c r="AA19" s="8"/>
      <c r="AB19" s="8"/>
    </row>
    <row r="20" ht="15.75" customHeight="1">
      <c r="A20" s="50" t="s">
        <v>47</v>
      </c>
      <c r="B20" s="50" t="s">
        <v>3244</v>
      </c>
      <c r="C20" s="51"/>
      <c r="D20" s="87"/>
      <c r="E20" s="53" t="s">
        <v>49</v>
      </c>
      <c r="F20" s="70" t="s">
        <v>831</v>
      </c>
      <c r="G20" s="264" t="s">
        <v>3561</v>
      </c>
      <c r="H20" s="55" t="s">
        <v>833</v>
      </c>
      <c r="I20" s="50" t="s">
        <v>38</v>
      </c>
      <c r="J20" s="71"/>
      <c r="K20" s="58"/>
      <c r="L20" s="117"/>
      <c r="M20" s="90"/>
      <c r="N20" s="61"/>
      <c r="O20" s="62">
        <v>294.0</v>
      </c>
      <c r="P20" s="75"/>
      <c r="Q20" s="92"/>
      <c r="R20" s="99"/>
      <c r="S20" s="53">
        <v>100.0</v>
      </c>
      <c r="T20" s="66"/>
      <c r="U20" s="118" t="s">
        <v>2</v>
      </c>
      <c r="V20" s="8"/>
      <c r="W20" s="8"/>
      <c r="X20" s="8"/>
      <c r="Y20" s="8"/>
      <c r="Z20" s="8"/>
      <c r="AA20" s="8"/>
      <c r="AB20" s="8"/>
    </row>
    <row r="21">
      <c r="A21" s="50" t="s">
        <v>47</v>
      </c>
      <c r="B21" s="50" t="s">
        <v>3244</v>
      </c>
      <c r="C21" s="51"/>
      <c r="D21" s="87"/>
      <c r="E21" s="53" t="s">
        <v>54</v>
      </c>
      <c r="F21" s="111" t="s">
        <v>3562</v>
      </c>
      <c r="G21" s="264" t="s">
        <v>3563</v>
      </c>
      <c r="H21" s="55" t="s">
        <v>3564</v>
      </c>
      <c r="I21" s="50" t="s">
        <v>38</v>
      </c>
      <c r="J21" s="71"/>
      <c r="K21" s="58">
        <v>294.0</v>
      </c>
      <c r="L21" s="117"/>
      <c r="M21" s="90"/>
      <c r="N21" s="61"/>
      <c r="O21" s="62"/>
      <c r="P21" s="85"/>
      <c r="Q21" s="92"/>
      <c r="R21" s="99"/>
      <c r="S21" s="53">
        <v>100.0</v>
      </c>
      <c r="T21" s="66"/>
      <c r="U21" s="119">
        <f>SUM(G103)</f>
        <v>11627</v>
      </c>
      <c r="V21" s="8"/>
      <c r="W21" s="8"/>
      <c r="X21" s="8"/>
      <c r="Y21" s="8"/>
      <c r="Z21" s="8"/>
      <c r="AA21" s="8"/>
      <c r="AB21" s="8"/>
    </row>
    <row r="22">
      <c r="A22" s="50" t="s">
        <v>41</v>
      </c>
      <c r="B22" s="50" t="s">
        <v>3244</v>
      </c>
      <c r="C22" s="51"/>
      <c r="D22" s="87"/>
      <c r="E22" s="53" t="s">
        <v>166</v>
      </c>
      <c r="F22" s="70" t="s">
        <v>3565</v>
      </c>
      <c r="G22" s="264" t="s">
        <v>3566</v>
      </c>
      <c r="H22" s="55" t="s">
        <v>3567</v>
      </c>
      <c r="I22" s="50" t="s">
        <v>97</v>
      </c>
      <c r="J22" s="71"/>
      <c r="K22" s="58"/>
      <c r="L22" s="72"/>
      <c r="M22" s="120">
        <v>200.0</v>
      </c>
      <c r="N22" s="61"/>
      <c r="O22" s="62"/>
      <c r="P22" s="85"/>
      <c r="Q22" s="92"/>
      <c r="R22" s="99"/>
      <c r="S22" s="53">
        <v>50.0</v>
      </c>
      <c r="T22" s="66"/>
      <c r="U22" s="8"/>
      <c r="V22" s="8"/>
      <c r="W22" s="8"/>
      <c r="X22" s="8"/>
      <c r="Y22" s="8"/>
      <c r="Z22" s="8"/>
      <c r="AA22" s="8"/>
      <c r="AB22" s="8"/>
    </row>
    <row r="23">
      <c r="A23" s="50" t="s">
        <v>47</v>
      </c>
      <c r="B23" s="50" t="s">
        <v>3244</v>
      </c>
      <c r="C23" s="51"/>
      <c r="D23" s="83"/>
      <c r="E23" s="53" t="s">
        <v>82</v>
      </c>
      <c r="F23" s="70" t="s">
        <v>1843</v>
      </c>
      <c r="G23" s="267" t="s">
        <v>3568</v>
      </c>
      <c r="H23" s="55" t="s">
        <v>3569</v>
      </c>
      <c r="I23" s="50" t="s">
        <v>38</v>
      </c>
      <c r="J23" s="71">
        <v>250.0</v>
      </c>
      <c r="K23" s="58"/>
      <c r="L23" s="72"/>
      <c r="M23" s="120"/>
      <c r="N23" s="61"/>
      <c r="O23" s="62"/>
      <c r="P23" s="85"/>
      <c r="Q23" s="92"/>
      <c r="R23" s="99"/>
      <c r="S23" s="53">
        <v>125.0</v>
      </c>
      <c r="T23" s="66"/>
      <c r="U23" s="8"/>
      <c r="V23" s="8"/>
      <c r="W23" s="8"/>
      <c r="X23" s="8"/>
      <c r="Y23" s="8"/>
      <c r="Z23" s="8"/>
      <c r="AA23" s="8"/>
      <c r="AB23" s="8"/>
    </row>
    <row r="24">
      <c r="A24" s="50" t="s">
        <v>41</v>
      </c>
      <c r="B24" s="50" t="s">
        <v>3244</v>
      </c>
      <c r="C24" s="51"/>
      <c r="D24" s="87"/>
      <c r="E24" s="53" t="s">
        <v>166</v>
      </c>
      <c r="F24" s="70"/>
      <c r="G24" s="264" t="s">
        <v>3570</v>
      </c>
      <c r="H24" s="55" t="s">
        <v>3571</v>
      </c>
      <c r="I24" s="50" t="s">
        <v>97</v>
      </c>
      <c r="J24" s="71"/>
      <c r="K24" s="58"/>
      <c r="L24" s="72"/>
      <c r="M24" s="80"/>
      <c r="N24" s="61">
        <v>147.0</v>
      </c>
      <c r="O24" s="62"/>
      <c r="P24" s="121"/>
      <c r="Q24" s="92"/>
      <c r="R24" s="93"/>
      <c r="S24" s="53">
        <v>50.0</v>
      </c>
      <c r="T24" s="66"/>
      <c r="U24" s="8"/>
      <c r="V24" s="8"/>
      <c r="W24" s="8"/>
      <c r="X24" s="8"/>
      <c r="Y24" s="8"/>
      <c r="Z24" s="8"/>
      <c r="AA24" s="8"/>
      <c r="AB24" s="8"/>
    </row>
    <row r="25">
      <c r="A25" s="50" t="s">
        <v>41</v>
      </c>
      <c r="B25" s="50" t="s">
        <v>3244</v>
      </c>
      <c r="C25" s="51"/>
      <c r="D25" s="87"/>
      <c r="E25" s="53" t="s">
        <v>75</v>
      </c>
      <c r="F25" s="70"/>
      <c r="G25" s="264" t="s">
        <v>3572</v>
      </c>
      <c r="H25" s="55" t="s">
        <v>3573</v>
      </c>
      <c r="I25" s="50" t="s">
        <v>97</v>
      </c>
      <c r="J25" s="71"/>
      <c r="K25" s="58"/>
      <c r="L25" s="72"/>
      <c r="M25" s="90"/>
      <c r="N25" s="122">
        <v>147.0</v>
      </c>
      <c r="O25" s="62"/>
      <c r="P25" s="75"/>
      <c r="Q25" s="92"/>
      <c r="R25" s="123"/>
      <c r="S25" s="53">
        <v>50.0</v>
      </c>
      <c r="T25" s="66"/>
      <c r="U25" s="3"/>
      <c r="V25" s="8"/>
      <c r="W25" s="8"/>
      <c r="X25" s="8"/>
      <c r="Y25" s="8"/>
      <c r="Z25" s="8"/>
      <c r="AA25" s="8"/>
      <c r="AB25" s="8"/>
    </row>
    <row r="26">
      <c r="A26" s="50" t="s">
        <v>41</v>
      </c>
      <c r="B26" s="50" t="s">
        <v>3244</v>
      </c>
      <c r="C26" s="51"/>
      <c r="D26" s="78"/>
      <c r="E26" s="53" t="s">
        <v>2817</v>
      </c>
      <c r="F26" s="70"/>
      <c r="G26" s="264" t="s">
        <v>3574</v>
      </c>
      <c r="H26" s="55" t="s">
        <v>3575</v>
      </c>
      <c r="I26" s="50" t="s">
        <v>97</v>
      </c>
      <c r="J26" s="124"/>
      <c r="K26" s="58"/>
      <c r="L26" s="72"/>
      <c r="M26" s="80"/>
      <c r="N26" s="61">
        <v>600.0</v>
      </c>
      <c r="O26" s="62"/>
      <c r="P26" s="85"/>
      <c r="Q26" s="105"/>
      <c r="R26" s="99"/>
      <c r="S26" s="53">
        <v>300.0</v>
      </c>
      <c r="T26" s="66"/>
      <c r="U26" s="8"/>
      <c r="V26" s="8"/>
      <c r="W26" s="8"/>
      <c r="X26" s="8"/>
      <c r="Y26" s="8"/>
      <c r="Z26" s="8"/>
      <c r="AA26" s="8"/>
      <c r="AB26" s="8"/>
    </row>
    <row r="27">
      <c r="A27" s="50" t="s">
        <v>47</v>
      </c>
      <c r="B27" s="50" t="s">
        <v>3244</v>
      </c>
      <c r="C27" s="51"/>
      <c r="D27" s="78"/>
      <c r="E27" s="53" t="s">
        <v>49</v>
      </c>
      <c r="F27" s="70" t="s">
        <v>3576</v>
      </c>
      <c r="G27" s="264" t="s">
        <v>3577</v>
      </c>
      <c r="H27" s="55" t="s">
        <v>3578</v>
      </c>
      <c r="I27" s="50" t="s">
        <v>38</v>
      </c>
      <c r="J27" s="71">
        <v>127.0</v>
      </c>
      <c r="K27" s="79"/>
      <c r="L27" s="59"/>
      <c r="M27" s="80"/>
      <c r="N27" s="125"/>
      <c r="O27" s="62"/>
      <c r="P27" s="85"/>
      <c r="Q27" s="105"/>
      <c r="R27" s="93"/>
      <c r="S27" s="53">
        <v>50.0</v>
      </c>
      <c r="T27" s="66"/>
      <c r="U27" s="8"/>
      <c r="V27" s="8"/>
      <c r="W27" s="8"/>
      <c r="X27" s="8"/>
      <c r="Y27" s="8"/>
      <c r="Z27" s="8"/>
      <c r="AA27" s="8"/>
      <c r="AB27" s="8"/>
    </row>
    <row r="28">
      <c r="A28" s="50" t="s">
        <v>41</v>
      </c>
      <c r="B28" s="50"/>
      <c r="C28" s="78"/>
      <c r="D28" s="87"/>
      <c r="E28" s="53" t="s">
        <v>54</v>
      </c>
      <c r="F28" s="70"/>
      <c r="G28" s="264" t="s">
        <v>3579</v>
      </c>
      <c r="H28" s="55" t="s">
        <v>3580</v>
      </c>
      <c r="I28" s="50" t="s">
        <v>38</v>
      </c>
      <c r="J28" s="57"/>
      <c r="K28" s="58"/>
      <c r="L28" s="126"/>
      <c r="M28" s="80"/>
      <c r="N28" s="61" t="s">
        <v>133</v>
      </c>
      <c r="O28" s="74"/>
      <c r="P28" s="85"/>
      <c r="Q28" s="105"/>
      <c r="R28" s="93"/>
      <c r="S28" s="53" t="s">
        <v>42</v>
      </c>
      <c r="T28" s="66"/>
      <c r="U28" s="8"/>
      <c r="V28" s="8"/>
      <c r="W28" s="8"/>
      <c r="X28" s="8"/>
      <c r="Y28" s="8"/>
      <c r="Z28" s="8"/>
      <c r="AA28" s="8"/>
      <c r="AB28" s="8"/>
    </row>
    <row r="29">
      <c r="A29" s="50" t="s">
        <v>41</v>
      </c>
      <c r="B29" s="50"/>
      <c r="C29" s="78"/>
      <c r="D29" s="87"/>
      <c r="E29" s="53" t="s">
        <v>54</v>
      </c>
      <c r="F29" s="70"/>
      <c r="G29" s="264" t="s">
        <v>3581</v>
      </c>
      <c r="H29" s="55" t="s">
        <v>3580</v>
      </c>
      <c r="I29" s="50" t="s">
        <v>38</v>
      </c>
      <c r="J29" s="127"/>
      <c r="K29" s="58"/>
      <c r="L29" s="117"/>
      <c r="M29" s="90"/>
      <c r="N29" s="61" t="s">
        <v>133</v>
      </c>
      <c r="O29" s="62"/>
      <c r="P29" s="85"/>
      <c r="Q29" s="105"/>
      <c r="R29" s="128"/>
      <c r="S29" s="53" t="s">
        <v>42</v>
      </c>
      <c r="T29" s="66"/>
      <c r="U29" s="8"/>
      <c r="V29" s="8"/>
      <c r="W29" s="8"/>
      <c r="X29" s="8"/>
      <c r="Y29" s="8"/>
      <c r="Z29" s="8"/>
      <c r="AA29" s="8"/>
      <c r="AB29" s="8"/>
    </row>
    <row r="30">
      <c r="A30" s="50" t="s">
        <v>41</v>
      </c>
      <c r="B30" s="50"/>
      <c r="C30" s="78"/>
      <c r="D30" s="87"/>
      <c r="E30" s="53" t="s">
        <v>54</v>
      </c>
      <c r="F30" s="70"/>
      <c r="G30" s="264" t="s">
        <v>3582</v>
      </c>
      <c r="H30" s="55" t="s">
        <v>3580</v>
      </c>
      <c r="I30" s="50" t="s">
        <v>38</v>
      </c>
      <c r="J30" s="127"/>
      <c r="K30" s="58"/>
      <c r="L30" s="72"/>
      <c r="M30" s="120"/>
      <c r="N30" s="61" t="s">
        <v>133</v>
      </c>
      <c r="O30" s="62"/>
      <c r="P30" s="75"/>
      <c r="Q30" s="92"/>
      <c r="R30" s="129"/>
      <c r="S30" s="53" t="s">
        <v>42</v>
      </c>
      <c r="T30" s="66"/>
      <c r="U30" s="8"/>
      <c r="V30" s="8"/>
      <c r="W30" s="8"/>
      <c r="X30" s="8"/>
      <c r="Y30" s="8"/>
      <c r="Z30" s="8"/>
      <c r="AA30" s="8"/>
      <c r="AB30" s="8"/>
    </row>
    <row r="31">
      <c r="A31" s="50" t="s">
        <v>41</v>
      </c>
      <c r="B31" s="50"/>
      <c r="C31" s="78"/>
      <c r="D31" s="69"/>
      <c r="E31" s="53" t="s">
        <v>54</v>
      </c>
      <c r="F31" s="70"/>
      <c r="G31" s="264" t="s">
        <v>3583</v>
      </c>
      <c r="H31" s="55" t="s">
        <v>3580</v>
      </c>
      <c r="I31" s="50" t="s">
        <v>38</v>
      </c>
      <c r="J31" s="71"/>
      <c r="K31" s="58"/>
      <c r="L31" s="72"/>
      <c r="M31" s="90"/>
      <c r="N31" s="122" t="s">
        <v>133</v>
      </c>
      <c r="O31" s="62"/>
      <c r="P31" s="85"/>
      <c r="Q31" s="92"/>
      <c r="R31" s="129"/>
      <c r="S31" s="53" t="s">
        <v>42</v>
      </c>
      <c r="T31" s="66"/>
      <c r="U31" s="8"/>
      <c r="V31" s="8"/>
      <c r="W31" s="8"/>
      <c r="X31" s="8"/>
      <c r="Y31" s="8"/>
      <c r="Z31" s="8"/>
      <c r="AA31" s="8"/>
      <c r="AB31" s="8"/>
    </row>
    <row r="32">
      <c r="A32" s="50" t="s">
        <v>41</v>
      </c>
      <c r="B32" s="50"/>
      <c r="C32" s="51"/>
      <c r="D32" s="52"/>
      <c r="E32" s="53" t="s">
        <v>54</v>
      </c>
      <c r="F32" s="70"/>
      <c r="G32" s="264" t="s">
        <v>3584</v>
      </c>
      <c r="H32" s="55" t="s">
        <v>3580</v>
      </c>
      <c r="I32" s="50" t="s">
        <v>38</v>
      </c>
      <c r="J32" s="71"/>
      <c r="K32" s="79"/>
      <c r="L32" s="72"/>
      <c r="M32" s="90"/>
      <c r="N32" s="61" t="s">
        <v>46</v>
      </c>
      <c r="O32" s="62"/>
      <c r="P32" s="130"/>
      <c r="Q32" s="131"/>
      <c r="R32" s="129"/>
      <c r="S32" s="53" t="s">
        <v>42</v>
      </c>
      <c r="T32" s="66"/>
      <c r="U32" s="8"/>
      <c r="V32" s="8"/>
      <c r="W32" s="8"/>
      <c r="X32" s="8"/>
      <c r="Y32" s="8"/>
      <c r="Z32" s="8"/>
      <c r="AA32" s="8"/>
      <c r="AB32" s="8"/>
    </row>
    <row r="33">
      <c r="A33" s="50" t="s">
        <v>41</v>
      </c>
      <c r="B33" s="50" t="s">
        <v>3244</v>
      </c>
      <c r="C33" s="132"/>
      <c r="D33" s="69"/>
      <c r="E33" s="53" t="s">
        <v>28</v>
      </c>
      <c r="F33" s="70"/>
      <c r="G33" s="264" t="s">
        <v>3585</v>
      </c>
      <c r="H33" s="55" t="s">
        <v>3586</v>
      </c>
      <c r="I33" s="50" t="s">
        <v>61</v>
      </c>
      <c r="J33" s="71"/>
      <c r="K33" s="58"/>
      <c r="L33" s="72"/>
      <c r="M33" s="90">
        <v>127.0</v>
      </c>
      <c r="N33" s="61"/>
      <c r="O33" s="84"/>
      <c r="P33" s="130"/>
      <c r="Q33" s="131"/>
      <c r="R33" s="129"/>
      <c r="S33" s="269">
        <v>127.0</v>
      </c>
      <c r="T33" s="66"/>
      <c r="U33" s="8"/>
      <c r="V33" s="8"/>
      <c r="W33" s="8"/>
      <c r="X33" s="8"/>
      <c r="Y33" s="8"/>
      <c r="Z33" s="8"/>
      <c r="AA33" s="8"/>
      <c r="AB33" s="8"/>
    </row>
    <row r="34">
      <c r="A34" s="50" t="s">
        <v>47</v>
      </c>
      <c r="B34" s="50" t="s">
        <v>3244</v>
      </c>
      <c r="C34" s="51"/>
      <c r="D34" s="69"/>
      <c r="E34" s="53" t="s">
        <v>28</v>
      </c>
      <c r="F34" s="133" t="s">
        <v>3587</v>
      </c>
      <c r="G34" s="278" t="s">
        <v>3588</v>
      </c>
      <c r="H34" s="55" t="s">
        <v>3589</v>
      </c>
      <c r="I34" s="50" t="s">
        <v>61</v>
      </c>
      <c r="J34" s="71">
        <v>147.0</v>
      </c>
      <c r="K34" s="58"/>
      <c r="L34" s="135"/>
      <c r="M34" s="90"/>
      <c r="N34" s="61"/>
      <c r="O34" s="62"/>
      <c r="P34" s="130"/>
      <c r="Q34" s="131"/>
      <c r="R34" s="128"/>
      <c r="S34" s="53">
        <v>50.0</v>
      </c>
      <c r="T34" s="66"/>
      <c r="U34" s="8"/>
      <c r="V34" s="8"/>
      <c r="W34" s="8"/>
      <c r="X34" s="8"/>
      <c r="Y34" s="8"/>
      <c r="Z34" s="8"/>
      <c r="AA34" s="8"/>
      <c r="AB34" s="8"/>
    </row>
    <row r="35">
      <c r="A35" s="50" t="s">
        <v>47</v>
      </c>
      <c r="B35" s="50" t="s">
        <v>3244</v>
      </c>
      <c r="C35" s="136"/>
      <c r="D35" s="83"/>
      <c r="E35" s="53" t="s">
        <v>28</v>
      </c>
      <c r="F35" s="70" t="s">
        <v>3590</v>
      </c>
      <c r="G35" s="264" t="s">
        <v>3591</v>
      </c>
      <c r="H35" s="55" t="s">
        <v>3592</v>
      </c>
      <c r="I35" s="50" t="s">
        <v>38</v>
      </c>
      <c r="J35" s="71">
        <v>250.0</v>
      </c>
      <c r="K35" s="58"/>
      <c r="L35" s="135"/>
      <c r="M35" s="90"/>
      <c r="N35" s="61"/>
      <c r="O35" s="62"/>
      <c r="P35" s="130"/>
      <c r="Q35" s="131"/>
      <c r="R35" s="129"/>
      <c r="S35" s="53">
        <v>50.0</v>
      </c>
      <c r="T35" s="66"/>
      <c r="U35" s="8"/>
      <c r="V35" s="8"/>
      <c r="W35" s="8"/>
      <c r="X35" s="8"/>
      <c r="Y35" s="8"/>
      <c r="Z35" s="8"/>
      <c r="AA35" s="8"/>
      <c r="AB35" s="8"/>
    </row>
    <row r="36">
      <c r="A36" s="50" t="s">
        <v>47</v>
      </c>
      <c r="B36" s="50" t="s">
        <v>3244</v>
      </c>
      <c r="C36" s="51"/>
      <c r="D36" s="137"/>
      <c r="E36" s="53" t="s">
        <v>28</v>
      </c>
      <c r="F36" s="108" t="s">
        <v>3593</v>
      </c>
      <c r="G36" s="264" t="s">
        <v>3594</v>
      </c>
      <c r="H36" s="55" t="s">
        <v>3595</v>
      </c>
      <c r="I36" s="50" t="s">
        <v>61</v>
      </c>
      <c r="J36" s="71">
        <v>250.0</v>
      </c>
      <c r="K36" s="58"/>
      <c r="L36" s="117"/>
      <c r="M36" s="90"/>
      <c r="N36" s="61"/>
      <c r="O36" s="74"/>
      <c r="P36" s="130"/>
      <c r="Q36" s="138"/>
      <c r="R36" s="129"/>
      <c r="S36" s="53">
        <v>150.0</v>
      </c>
      <c r="T36" s="66"/>
      <c r="U36" s="8"/>
      <c r="V36" s="8"/>
      <c r="W36" s="8"/>
      <c r="X36" s="8"/>
      <c r="Y36" s="8"/>
      <c r="Z36" s="8"/>
      <c r="AA36" s="8"/>
      <c r="AB36" s="8"/>
    </row>
    <row r="37">
      <c r="A37" s="50" t="s">
        <v>41</v>
      </c>
      <c r="B37" s="50" t="s">
        <v>3244</v>
      </c>
      <c r="C37" s="51"/>
      <c r="D37" s="139"/>
      <c r="E37" s="53" t="s">
        <v>43</v>
      </c>
      <c r="F37" s="70" t="s">
        <v>3596</v>
      </c>
      <c r="G37" s="264" t="s">
        <v>3597</v>
      </c>
      <c r="H37" s="54" t="s">
        <v>3598</v>
      </c>
      <c r="I37" s="50" t="s">
        <v>97</v>
      </c>
      <c r="J37" s="71"/>
      <c r="K37" s="58"/>
      <c r="L37" s="59"/>
      <c r="M37" s="90"/>
      <c r="N37" s="61"/>
      <c r="O37" s="84" t="s">
        <v>85</v>
      </c>
      <c r="P37" s="130"/>
      <c r="Q37" s="131"/>
      <c r="R37" s="129"/>
      <c r="S37" s="53"/>
      <c r="T37" s="66"/>
      <c r="U37" s="8"/>
      <c r="V37" s="8"/>
      <c r="W37" s="8"/>
      <c r="X37" s="8"/>
      <c r="Y37" s="8"/>
      <c r="Z37" s="8"/>
      <c r="AA37" s="8"/>
      <c r="AB37" s="8"/>
    </row>
    <row r="38">
      <c r="A38" s="50" t="s">
        <v>47</v>
      </c>
      <c r="B38" s="50" t="s">
        <v>3244</v>
      </c>
      <c r="C38" s="78"/>
      <c r="D38" s="139"/>
      <c r="E38" s="53" t="s">
        <v>2042</v>
      </c>
      <c r="F38" s="70"/>
      <c r="G38" s="264" t="s">
        <v>3599</v>
      </c>
      <c r="H38" s="54" t="s">
        <v>2139</v>
      </c>
      <c r="I38" s="50" t="s">
        <v>61</v>
      </c>
      <c r="J38" s="57"/>
      <c r="K38" s="58"/>
      <c r="L38" s="72">
        <v>250.0</v>
      </c>
      <c r="M38" s="90"/>
      <c r="N38" s="61"/>
      <c r="O38" s="62"/>
      <c r="P38" s="130"/>
      <c r="Q38" s="131"/>
      <c r="R38" s="128"/>
      <c r="S38" s="53">
        <v>100.0</v>
      </c>
      <c r="T38" s="66"/>
      <c r="U38" s="8"/>
      <c r="V38" s="8"/>
      <c r="W38" s="8"/>
      <c r="X38" s="8"/>
      <c r="Y38" s="8"/>
      <c r="Z38" s="8"/>
      <c r="AA38" s="8"/>
      <c r="AB38" s="8"/>
    </row>
    <row r="39">
      <c r="A39" s="50" t="s">
        <v>47</v>
      </c>
      <c r="B39" s="50"/>
      <c r="C39" s="78"/>
      <c r="D39" s="52"/>
      <c r="E39" s="53" t="s">
        <v>28</v>
      </c>
      <c r="F39" s="70" t="s">
        <v>3600</v>
      </c>
      <c r="G39" s="270" t="s">
        <v>3601</v>
      </c>
      <c r="H39" s="54" t="s">
        <v>3602</v>
      </c>
      <c r="I39" s="50" t="s">
        <v>61</v>
      </c>
      <c r="J39" s="57">
        <v>294.0</v>
      </c>
      <c r="K39" s="58"/>
      <c r="L39" s="72"/>
      <c r="M39" s="90"/>
      <c r="N39" s="61"/>
      <c r="O39" s="62"/>
      <c r="P39" s="141"/>
      <c r="Q39" s="131"/>
      <c r="R39" s="128"/>
      <c r="S39" s="53">
        <v>100.0</v>
      </c>
      <c r="T39" s="66"/>
      <c r="U39" s="8"/>
      <c r="V39" s="8"/>
      <c r="W39" s="8"/>
      <c r="X39" s="8"/>
      <c r="Y39" s="8"/>
      <c r="Z39" s="8"/>
      <c r="AA39" s="8"/>
      <c r="AB39" s="8"/>
    </row>
    <row r="40">
      <c r="A40" s="50" t="s">
        <v>41</v>
      </c>
      <c r="B40" s="50"/>
      <c r="C40" s="78"/>
      <c r="D40" s="52"/>
      <c r="E40" s="53" t="s">
        <v>28</v>
      </c>
      <c r="F40" s="70"/>
      <c r="G40" s="271" t="s">
        <v>3603</v>
      </c>
      <c r="H40" s="55" t="s">
        <v>1409</v>
      </c>
      <c r="I40" s="50" t="s">
        <v>61</v>
      </c>
      <c r="J40" s="71"/>
      <c r="K40" s="58"/>
      <c r="L40" s="72" t="s">
        <v>46</v>
      </c>
      <c r="M40" s="80"/>
      <c r="N40" s="61"/>
      <c r="O40" s="74"/>
      <c r="P40" s="130"/>
      <c r="Q40" s="131"/>
      <c r="R40" s="128"/>
      <c r="S40" s="53" t="s">
        <v>42</v>
      </c>
      <c r="T40" s="66"/>
      <c r="U40" s="8"/>
      <c r="V40" s="8"/>
      <c r="W40" s="8"/>
      <c r="X40" s="8"/>
      <c r="Y40" s="8"/>
      <c r="Z40" s="8"/>
      <c r="AA40" s="8"/>
      <c r="AB40" s="8"/>
    </row>
    <row r="41">
      <c r="A41" s="50" t="s">
        <v>47</v>
      </c>
      <c r="B41" s="50" t="s">
        <v>3244</v>
      </c>
      <c r="C41" s="51"/>
      <c r="D41" s="69"/>
      <c r="E41" s="53" t="s">
        <v>75</v>
      </c>
      <c r="F41" s="70" t="s">
        <v>3604</v>
      </c>
      <c r="G41" s="270" t="s">
        <v>3605</v>
      </c>
      <c r="H41" s="55" t="s">
        <v>3606</v>
      </c>
      <c r="I41" s="50" t="s">
        <v>97</v>
      </c>
      <c r="J41" s="71">
        <v>890.0</v>
      </c>
      <c r="K41" s="58"/>
      <c r="L41" s="72"/>
      <c r="M41" s="90"/>
      <c r="N41" s="61"/>
      <c r="O41" s="143"/>
      <c r="P41" s="130"/>
      <c r="Q41" s="131"/>
      <c r="R41" s="129"/>
      <c r="S41" s="269">
        <v>890.0</v>
      </c>
      <c r="T41" s="66"/>
      <c r="U41" s="8"/>
      <c r="V41" s="8"/>
      <c r="W41" s="8"/>
      <c r="X41" s="8"/>
      <c r="Y41" s="8"/>
      <c r="Z41" s="8"/>
      <c r="AA41" s="8"/>
      <c r="AB41" s="8"/>
    </row>
    <row r="42">
      <c r="A42" s="50" t="s">
        <v>47</v>
      </c>
      <c r="B42" s="50" t="s">
        <v>3244</v>
      </c>
      <c r="C42" s="51"/>
      <c r="D42" s="52"/>
      <c r="E42" s="53" t="s">
        <v>344</v>
      </c>
      <c r="F42" s="70" t="s">
        <v>3607</v>
      </c>
      <c r="G42" s="264" t="s">
        <v>3608</v>
      </c>
      <c r="H42" s="53" t="s">
        <v>3609</v>
      </c>
      <c r="I42" s="50" t="s">
        <v>97</v>
      </c>
      <c r="J42" s="127"/>
      <c r="K42" s="58"/>
      <c r="L42" s="72"/>
      <c r="M42" s="90"/>
      <c r="N42" s="61"/>
      <c r="O42" s="62">
        <v>147.0</v>
      </c>
      <c r="P42" s="130"/>
      <c r="Q42" s="131"/>
      <c r="R42" s="128"/>
      <c r="S42" s="53">
        <v>50.0</v>
      </c>
      <c r="T42" s="66"/>
      <c r="U42" s="8"/>
      <c r="V42" s="8"/>
      <c r="W42" s="8"/>
      <c r="X42" s="8"/>
      <c r="Y42" s="8"/>
      <c r="Z42" s="8"/>
      <c r="AA42" s="8"/>
      <c r="AB42" s="8"/>
    </row>
    <row r="43">
      <c r="A43" s="50" t="s">
        <v>41</v>
      </c>
      <c r="B43" s="50" t="s">
        <v>3244</v>
      </c>
      <c r="C43" s="51"/>
      <c r="D43" s="87"/>
      <c r="E43" s="53" t="s">
        <v>28</v>
      </c>
      <c r="F43" s="70" t="s">
        <v>3610</v>
      </c>
      <c r="G43" s="264" t="s">
        <v>3611</v>
      </c>
      <c r="H43" s="55" t="s">
        <v>3612</v>
      </c>
      <c r="I43" s="50" t="s">
        <v>61</v>
      </c>
      <c r="J43" s="71"/>
      <c r="K43" s="58"/>
      <c r="L43" s="59"/>
      <c r="M43" s="144">
        <v>147.0</v>
      </c>
      <c r="N43" s="122"/>
      <c r="O43" s="62"/>
      <c r="P43" s="130"/>
      <c r="Q43" s="131"/>
      <c r="R43" s="129"/>
      <c r="S43" s="53">
        <v>50.0</v>
      </c>
      <c r="T43" s="66"/>
      <c r="U43" s="8"/>
      <c r="V43" s="8"/>
      <c r="W43" s="8"/>
      <c r="X43" s="8"/>
      <c r="Y43" s="8"/>
      <c r="Z43" s="8"/>
      <c r="AA43" s="8"/>
      <c r="AB43" s="8"/>
    </row>
    <row r="44">
      <c r="A44" s="50" t="s">
        <v>47</v>
      </c>
      <c r="B44" s="50" t="s">
        <v>3244</v>
      </c>
      <c r="C44" s="51"/>
      <c r="D44" s="52"/>
      <c r="E44" s="53" t="s">
        <v>67</v>
      </c>
      <c r="F44" s="70" t="s">
        <v>3613</v>
      </c>
      <c r="G44" s="264" t="s">
        <v>3614</v>
      </c>
      <c r="H44" s="55" t="s">
        <v>3615</v>
      </c>
      <c r="I44" s="50" t="s">
        <v>61</v>
      </c>
      <c r="J44" s="71"/>
      <c r="K44" s="58">
        <v>294.0</v>
      </c>
      <c r="L44" s="72"/>
      <c r="M44" s="145"/>
      <c r="N44" s="61"/>
      <c r="O44" s="62"/>
      <c r="P44" s="130"/>
      <c r="Q44" s="131"/>
      <c r="R44" s="129"/>
      <c r="S44" s="53">
        <v>100.0</v>
      </c>
      <c r="T44" s="66"/>
      <c r="U44" s="8"/>
      <c r="V44" s="8"/>
      <c r="W44" s="8"/>
      <c r="X44" s="8"/>
      <c r="Y44" s="8"/>
      <c r="Z44" s="8"/>
      <c r="AA44" s="8"/>
      <c r="AB44" s="8"/>
    </row>
    <row r="45">
      <c r="A45" s="50" t="s">
        <v>47</v>
      </c>
      <c r="B45" s="50" t="s">
        <v>3244</v>
      </c>
      <c r="C45" s="78"/>
      <c r="D45" s="146"/>
      <c r="E45" s="53" t="s">
        <v>49</v>
      </c>
      <c r="F45" s="70" t="s">
        <v>3616</v>
      </c>
      <c r="G45" s="273" t="s">
        <v>3617</v>
      </c>
      <c r="H45" s="142" t="s">
        <v>3618</v>
      </c>
      <c r="I45" s="50" t="s">
        <v>38</v>
      </c>
      <c r="J45" s="148"/>
      <c r="K45" s="58">
        <v>147.0</v>
      </c>
      <c r="L45" s="72"/>
      <c r="M45" s="144"/>
      <c r="N45" s="61"/>
      <c r="O45" s="62"/>
      <c r="P45" s="130"/>
      <c r="Q45" s="138"/>
      <c r="R45" s="129"/>
      <c r="S45" s="53">
        <v>50.0</v>
      </c>
      <c r="T45" s="66"/>
      <c r="U45" s="8"/>
      <c r="V45" s="8"/>
      <c r="W45" s="8"/>
      <c r="X45" s="8"/>
      <c r="Y45" s="8"/>
      <c r="Z45" s="8"/>
      <c r="AA45" s="8"/>
      <c r="AB45" s="8"/>
    </row>
    <row r="46">
      <c r="A46" s="50" t="s">
        <v>47</v>
      </c>
      <c r="B46" s="50" t="s">
        <v>3244</v>
      </c>
      <c r="C46" s="78"/>
      <c r="D46" s="87"/>
      <c r="E46" s="53" t="s">
        <v>344</v>
      </c>
      <c r="F46" s="111" t="s">
        <v>3619</v>
      </c>
      <c r="G46" s="264" t="s">
        <v>3620</v>
      </c>
      <c r="H46" s="55" t="s">
        <v>3621</v>
      </c>
      <c r="I46" s="50" t="s">
        <v>97</v>
      </c>
      <c r="J46" s="71"/>
      <c r="K46" s="58">
        <v>294.0</v>
      </c>
      <c r="L46" s="72"/>
      <c r="M46" s="149"/>
      <c r="N46" s="61"/>
      <c r="O46" s="62"/>
      <c r="P46" s="130"/>
      <c r="Q46" s="138"/>
      <c r="R46" s="99"/>
      <c r="S46" s="53">
        <v>100.0</v>
      </c>
      <c r="T46" s="66"/>
      <c r="U46" s="8"/>
      <c r="V46" s="8"/>
      <c r="W46" s="8"/>
      <c r="X46" s="8"/>
      <c r="Y46" s="8"/>
      <c r="Z46" s="8"/>
      <c r="AA46" s="8"/>
      <c r="AB46" s="8"/>
    </row>
    <row r="47">
      <c r="A47" s="50" t="s">
        <v>47</v>
      </c>
      <c r="B47" s="50" t="s">
        <v>3244</v>
      </c>
      <c r="C47" s="51"/>
      <c r="D47" s="87"/>
      <c r="E47" s="53" t="s">
        <v>49</v>
      </c>
      <c r="F47" s="111" t="s">
        <v>3622</v>
      </c>
      <c r="G47" s="264" t="s">
        <v>3623</v>
      </c>
      <c r="H47" s="55" t="s">
        <v>3624</v>
      </c>
      <c r="I47" s="50" t="s">
        <v>38</v>
      </c>
      <c r="J47" s="57"/>
      <c r="K47" s="58">
        <v>147.0</v>
      </c>
      <c r="L47" s="72"/>
      <c r="M47" s="150"/>
      <c r="N47" s="125"/>
      <c r="O47" s="62"/>
      <c r="P47" s="141"/>
      <c r="Q47" s="131"/>
      <c r="R47" s="99"/>
      <c r="S47" s="53">
        <v>50.0</v>
      </c>
      <c r="T47" s="66"/>
      <c r="U47" s="8"/>
      <c r="V47" s="8"/>
      <c r="W47" s="8"/>
      <c r="X47" s="8"/>
      <c r="Y47" s="8"/>
      <c r="Z47" s="8"/>
      <c r="AA47" s="8"/>
      <c r="AB47" s="8"/>
    </row>
    <row r="48">
      <c r="A48" s="50" t="s">
        <v>41</v>
      </c>
      <c r="B48" s="50" t="s">
        <v>3244</v>
      </c>
      <c r="C48" s="51"/>
      <c r="D48" s="151"/>
      <c r="E48" s="53" t="s">
        <v>103</v>
      </c>
      <c r="F48" s="70"/>
      <c r="G48" s="264" t="s">
        <v>3625</v>
      </c>
      <c r="H48" s="55" t="s">
        <v>3626</v>
      </c>
      <c r="I48" s="50" t="s">
        <v>38</v>
      </c>
      <c r="J48" s="71"/>
      <c r="K48" s="89"/>
      <c r="L48" s="72"/>
      <c r="M48" s="150">
        <v>250.0</v>
      </c>
      <c r="N48" s="61"/>
      <c r="O48" s="62"/>
      <c r="P48" s="130"/>
      <c r="Q48" s="131"/>
      <c r="R48" s="93"/>
      <c r="S48" s="269">
        <v>250.0</v>
      </c>
      <c r="T48" s="66"/>
      <c r="U48" s="8"/>
      <c r="V48" s="8"/>
      <c r="W48" s="8"/>
      <c r="X48" s="8"/>
      <c r="Y48" s="8"/>
      <c r="Z48" s="8"/>
      <c r="AA48" s="8"/>
      <c r="AB48" s="8"/>
    </row>
    <row r="49">
      <c r="A49" s="50" t="s">
        <v>47</v>
      </c>
      <c r="B49" s="50" t="s">
        <v>3244</v>
      </c>
      <c r="C49" s="51"/>
      <c r="D49" s="52"/>
      <c r="E49" s="53" t="s">
        <v>75</v>
      </c>
      <c r="F49" s="70" t="s">
        <v>3627</v>
      </c>
      <c r="G49" s="279" t="s">
        <v>3628</v>
      </c>
      <c r="H49" s="55" t="s">
        <v>3629</v>
      </c>
      <c r="I49" s="50" t="s">
        <v>97</v>
      </c>
      <c r="J49" s="71"/>
      <c r="K49" s="58">
        <v>147.0</v>
      </c>
      <c r="L49" s="135"/>
      <c r="M49" s="150"/>
      <c r="N49" s="61"/>
      <c r="O49" s="74"/>
      <c r="P49" s="153"/>
      <c r="Q49" s="154"/>
      <c r="R49" s="99"/>
      <c r="S49" s="53">
        <v>73.0</v>
      </c>
      <c r="T49" s="66"/>
      <c r="U49" s="8"/>
      <c r="V49" s="8"/>
      <c r="W49" s="8"/>
      <c r="X49" s="8"/>
      <c r="Y49" s="8"/>
      <c r="Z49" s="8"/>
      <c r="AA49" s="8"/>
      <c r="AB49" s="8"/>
    </row>
    <row r="50">
      <c r="A50" s="50" t="s">
        <v>47</v>
      </c>
      <c r="B50" s="50" t="s">
        <v>3244</v>
      </c>
      <c r="C50" s="78"/>
      <c r="D50" s="52"/>
      <c r="E50" s="88"/>
      <c r="F50" s="108"/>
      <c r="G50" s="264" t="s">
        <v>3630</v>
      </c>
      <c r="H50" s="54" t="s">
        <v>3631</v>
      </c>
      <c r="I50" s="50" t="s">
        <v>61</v>
      </c>
      <c r="J50" s="71"/>
      <c r="K50" s="58"/>
      <c r="L50" s="155"/>
      <c r="M50" s="150"/>
      <c r="N50" s="61"/>
      <c r="O50" s="62"/>
      <c r="P50" s="157">
        <v>220.0</v>
      </c>
      <c r="Q50" s="156"/>
      <c r="R50" s="128"/>
      <c r="S50" s="269">
        <v>220.0</v>
      </c>
      <c r="T50" s="66"/>
      <c r="U50" s="8"/>
      <c r="V50" s="8"/>
      <c r="W50" s="8"/>
      <c r="X50" s="8"/>
      <c r="Y50" s="8"/>
      <c r="Z50" s="8"/>
      <c r="AA50" s="8"/>
      <c r="AB50" s="8"/>
    </row>
    <row r="51">
      <c r="A51" s="50" t="s">
        <v>41</v>
      </c>
      <c r="B51" s="50" t="s">
        <v>3244</v>
      </c>
      <c r="C51" s="51"/>
      <c r="D51" s="52"/>
      <c r="E51" s="53" t="s">
        <v>75</v>
      </c>
      <c r="F51" s="70"/>
      <c r="G51" s="264" t="s">
        <v>3632</v>
      </c>
      <c r="H51" s="54" t="s">
        <v>3633</v>
      </c>
      <c r="I51" s="50" t="s">
        <v>97</v>
      </c>
      <c r="J51" s="71"/>
      <c r="K51" s="58"/>
      <c r="L51" s="155"/>
      <c r="M51" s="150"/>
      <c r="N51" s="61">
        <v>147.0</v>
      </c>
      <c r="O51" s="84"/>
      <c r="P51" s="153"/>
      <c r="Q51" s="156"/>
      <c r="R51" s="129"/>
      <c r="S51" s="69">
        <v>50.0</v>
      </c>
      <c r="T51" s="66"/>
      <c r="U51" s="8"/>
      <c r="V51" s="8"/>
      <c r="W51" s="8"/>
      <c r="X51" s="8"/>
      <c r="Y51" s="8"/>
      <c r="Z51" s="8"/>
      <c r="AA51" s="8"/>
      <c r="AB51" s="8"/>
    </row>
    <row r="52">
      <c r="A52" s="50" t="s">
        <v>41</v>
      </c>
      <c r="B52" s="50" t="s">
        <v>3244</v>
      </c>
      <c r="C52" s="51"/>
      <c r="D52" s="137"/>
      <c r="E52" s="53" t="s">
        <v>166</v>
      </c>
      <c r="F52" s="54" t="s">
        <v>3634</v>
      </c>
      <c r="G52" s="264" t="s">
        <v>3635</v>
      </c>
      <c r="H52" s="101" t="s">
        <v>3636</v>
      </c>
      <c r="I52" s="50" t="s">
        <v>97</v>
      </c>
      <c r="J52" s="57"/>
      <c r="K52" s="58"/>
      <c r="L52" s="155"/>
      <c r="M52" s="150">
        <v>147.0</v>
      </c>
      <c r="N52" s="61"/>
      <c r="O52" s="74"/>
      <c r="P52" s="157"/>
      <c r="Q52" s="156"/>
      <c r="R52" s="129"/>
      <c r="S52" s="53">
        <v>50.0</v>
      </c>
      <c r="T52" s="66"/>
      <c r="U52" s="8"/>
      <c r="V52" s="8"/>
      <c r="W52" s="8"/>
      <c r="X52" s="8"/>
      <c r="Y52" s="8"/>
      <c r="Z52" s="8"/>
      <c r="AA52" s="8"/>
      <c r="AB52" s="8"/>
    </row>
    <row r="53">
      <c r="A53" s="50" t="s">
        <v>47</v>
      </c>
      <c r="B53" s="50" t="s">
        <v>3244</v>
      </c>
      <c r="C53" s="51"/>
      <c r="D53" s="158"/>
      <c r="E53" s="53" t="s">
        <v>67</v>
      </c>
      <c r="F53" s="70" t="s">
        <v>3637</v>
      </c>
      <c r="G53" s="264" t="s">
        <v>3638</v>
      </c>
      <c r="H53" s="55" t="s">
        <v>3639</v>
      </c>
      <c r="I53" s="50" t="s">
        <v>61</v>
      </c>
      <c r="J53" s="57"/>
      <c r="K53" s="58">
        <v>244.0</v>
      </c>
      <c r="L53" s="159"/>
      <c r="M53" s="150"/>
      <c r="N53" s="160"/>
      <c r="O53" s="74"/>
      <c r="P53" s="153"/>
      <c r="Q53" s="156"/>
      <c r="R53" s="129"/>
      <c r="S53" s="280">
        <v>244.0</v>
      </c>
      <c r="T53" s="66"/>
      <c r="U53" s="8"/>
      <c r="V53" s="8"/>
      <c r="W53" s="8"/>
      <c r="X53" s="8"/>
      <c r="Y53" s="8"/>
      <c r="Z53" s="8"/>
      <c r="AA53" s="8"/>
      <c r="AB53" s="8"/>
    </row>
    <row r="54">
      <c r="A54" s="50" t="s">
        <v>47</v>
      </c>
      <c r="B54" s="50" t="s">
        <v>3244</v>
      </c>
      <c r="C54" s="51"/>
      <c r="D54" s="78"/>
      <c r="E54" s="53" t="s">
        <v>82</v>
      </c>
      <c r="F54" s="54" t="s">
        <v>3640</v>
      </c>
      <c r="G54" s="329" t="s">
        <v>3641</v>
      </c>
      <c r="H54" s="55" t="s">
        <v>3642</v>
      </c>
      <c r="I54" s="50" t="s">
        <v>38</v>
      </c>
      <c r="J54" s="71">
        <v>250.0</v>
      </c>
      <c r="K54" s="89"/>
      <c r="L54" s="155"/>
      <c r="M54" s="161"/>
      <c r="N54" s="160"/>
      <c r="O54" s="62"/>
      <c r="P54" s="153"/>
      <c r="Q54" s="156"/>
      <c r="R54" s="129"/>
      <c r="S54" s="53">
        <v>125.0</v>
      </c>
      <c r="T54" s="66"/>
      <c r="U54" s="8"/>
      <c r="V54" s="8"/>
      <c r="W54" s="8"/>
      <c r="X54" s="8"/>
      <c r="Y54" s="8"/>
      <c r="Z54" s="8"/>
      <c r="AA54" s="8"/>
      <c r="AB54" s="8"/>
    </row>
    <row r="55">
      <c r="A55" s="50" t="s">
        <v>47</v>
      </c>
      <c r="B55" s="50" t="s">
        <v>3244</v>
      </c>
      <c r="C55" s="51"/>
      <c r="D55" s="132" t="s">
        <v>3643</v>
      </c>
      <c r="E55" s="53" t="s">
        <v>82</v>
      </c>
      <c r="F55" s="54" t="s">
        <v>3644</v>
      </c>
      <c r="G55" s="270" t="s">
        <v>3645</v>
      </c>
      <c r="H55" s="55" t="s">
        <v>3646</v>
      </c>
      <c r="I55" s="50" t="s">
        <v>38</v>
      </c>
      <c r="J55" s="148"/>
      <c r="K55" s="58"/>
      <c r="L55" s="155"/>
      <c r="M55" s="150"/>
      <c r="N55" s="160"/>
      <c r="O55" s="62">
        <v>250.0</v>
      </c>
      <c r="P55" s="153"/>
      <c r="Q55" s="154"/>
      <c r="R55" s="129"/>
      <c r="S55" s="53">
        <v>125.0</v>
      </c>
      <c r="T55" s="66"/>
      <c r="U55" s="8"/>
      <c r="V55" s="8"/>
      <c r="W55" s="8"/>
      <c r="X55" s="8"/>
      <c r="Y55" s="8"/>
      <c r="Z55" s="8"/>
      <c r="AA55" s="8"/>
      <c r="AB55" s="8"/>
    </row>
    <row r="56">
      <c r="A56" s="50" t="s">
        <v>41</v>
      </c>
      <c r="B56" s="50" t="s">
        <v>3244</v>
      </c>
      <c r="C56" s="51"/>
      <c r="D56" s="51"/>
      <c r="E56" s="162" t="s">
        <v>28</v>
      </c>
      <c r="F56" s="163"/>
      <c r="G56" s="267" t="s">
        <v>3647</v>
      </c>
      <c r="H56" s="55" t="s">
        <v>3648</v>
      </c>
      <c r="I56" s="50" t="s">
        <v>61</v>
      </c>
      <c r="J56" s="71"/>
      <c r="K56" s="164"/>
      <c r="L56" s="155"/>
      <c r="M56" s="161"/>
      <c r="N56" s="160">
        <v>294.0</v>
      </c>
      <c r="O56" s="62"/>
      <c r="P56" s="157"/>
      <c r="Q56" s="156"/>
      <c r="R56" s="129"/>
      <c r="S56" s="66">
        <v>50.0</v>
      </c>
      <c r="T56" s="66"/>
      <c r="U56" s="8"/>
      <c r="V56" s="8"/>
      <c r="W56" s="8"/>
      <c r="X56" s="8"/>
      <c r="Y56" s="8"/>
      <c r="Z56" s="8"/>
      <c r="AA56" s="8"/>
      <c r="AB56" s="8"/>
    </row>
    <row r="57">
      <c r="A57" s="50" t="s">
        <v>41</v>
      </c>
      <c r="B57" s="50" t="s">
        <v>3244</v>
      </c>
      <c r="C57" s="51"/>
      <c r="D57" s="51"/>
      <c r="E57" s="23"/>
      <c r="F57" s="54"/>
      <c r="G57" s="287" t="s">
        <v>3649</v>
      </c>
      <c r="H57" s="55" t="s">
        <v>2819</v>
      </c>
      <c r="I57" s="56"/>
      <c r="J57" s="71"/>
      <c r="K57" s="58"/>
      <c r="L57" s="155"/>
      <c r="M57" s="166"/>
      <c r="N57" s="160">
        <v>100.0</v>
      </c>
      <c r="O57" s="62"/>
      <c r="P57" s="157"/>
      <c r="Q57" s="156"/>
      <c r="R57" s="129"/>
      <c r="S57" s="269">
        <v>100.0</v>
      </c>
      <c r="T57" s="66"/>
      <c r="U57" s="8"/>
      <c r="V57" s="8"/>
      <c r="W57" s="8"/>
      <c r="X57" s="8"/>
      <c r="Y57" s="8"/>
      <c r="Z57" s="8"/>
      <c r="AA57" s="8"/>
      <c r="AB57" s="8"/>
    </row>
    <row r="58">
      <c r="A58" s="50" t="s">
        <v>41</v>
      </c>
      <c r="B58" s="50" t="s">
        <v>3244</v>
      </c>
      <c r="C58" s="51"/>
      <c r="D58" s="51"/>
      <c r="E58" s="162" t="s">
        <v>166</v>
      </c>
      <c r="F58" s="54"/>
      <c r="G58" s="264" t="s">
        <v>3650</v>
      </c>
      <c r="H58" s="55" t="s">
        <v>3651</v>
      </c>
      <c r="I58" s="50" t="s">
        <v>97</v>
      </c>
      <c r="J58" s="167"/>
      <c r="K58" s="58"/>
      <c r="L58" s="155"/>
      <c r="M58" s="150">
        <v>147.0</v>
      </c>
      <c r="N58" s="160"/>
      <c r="O58" s="143"/>
      <c r="P58" s="157"/>
      <c r="Q58" s="156"/>
      <c r="R58" s="129"/>
      <c r="S58" s="53">
        <v>50.0</v>
      </c>
      <c r="T58" s="66"/>
      <c r="U58" s="8"/>
      <c r="V58" s="8"/>
      <c r="W58" s="8"/>
      <c r="X58" s="8"/>
      <c r="Y58" s="8"/>
      <c r="Z58" s="8"/>
      <c r="AA58" s="8"/>
      <c r="AB58" s="8"/>
    </row>
    <row r="59">
      <c r="A59" s="50" t="s">
        <v>47</v>
      </c>
      <c r="B59" s="50" t="s">
        <v>3244</v>
      </c>
      <c r="C59" s="51"/>
      <c r="D59" s="51"/>
      <c r="E59" s="162" t="s">
        <v>82</v>
      </c>
      <c r="F59" s="54"/>
      <c r="G59" s="264" t="s">
        <v>3652</v>
      </c>
      <c r="H59" s="55" t="s">
        <v>3653</v>
      </c>
      <c r="I59" s="50" t="s">
        <v>38</v>
      </c>
      <c r="J59" s="168"/>
      <c r="K59" s="58"/>
      <c r="L59" s="155"/>
      <c r="M59" s="161"/>
      <c r="N59" s="169"/>
      <c r="O59" s="143"/>
      <c r="P59" s="157"/>
      <c r="Q59" s="156"/>
      <c r="R59" s="128">
        <v>500.0</v>
      </c>
      <c r="S59" s="269">
        <v>500.0</v>
      </c>
      <c r="T59" s="66"/>
      <c r="U59" s="8"/>
      <c r="V59" s="8"/>
      <c r="W59" s="8"/>
      <c r="X59" s="8"/>
      <c r="Y59" s="8"/>
      <c r="Z59" s="8"/>
      <c r="AA59" s="8"/>
      <c r="AB59" s="8"/>
    </row>
    <row r="60">
      <c r="A60" s="50" t="s">
        <v>41</v>
      </c>
      <c r="B60" s="50" t="s">
        <v>3244</v>
      </c>
      <c r="C60" s="51"/>
      <c r="D60" s="51"/>
      <c r="E60" s="162" t="s">
        <v>28</v>
      </c>
      <c r="F60" s="54"/>
      <c r="G60" s="264" t="s">
        <v>3654</v>
      </c>
      <c r="H60" s="55" t="s">
        <v>3655</v>
      </c>
      <c r="I60" s="50" t="s">
        <v>61</v>
      </c>
      <c r="J60" s="167"/>
      <c r="K60" s="58"/>
      <c r="L60" s="170"/>
      <c r="M60" s="150">
        <v>147.0</v>
      </c>
      <c r="N60" s="160"/>
      <c r="O60" s="62"/>
      <c r="P60" s="153"/>
      <c r="Q60" s="156"/>
      <c r="R60" s="129"/>
      <c r="S60" s="53">
        <v>50.0</v>
      </c>
      <c r="T60" s="66"/>
      <c r="U60" s="8"/>
      <c r="V60" s="8"/>
      <c r="W60" s="8"/>
      <c r="X60" s="8"/>
      <c r="Y60" s="8"/>
      <c r="Z60" s="8"/>
      <c r="AA60" s="8"/>
      <c r="AB60" s="8"/>
    </row>
    <row r="61">
      <c r="A61" s="50" t="s">
        <v>47</v>
      </c>
      <c r="B61" s="50" t="s">
        <v>3244</v>
      </c>
      <c r="C61" s="51"/>
      <c r="D61" s="132"/>
      <c r="E61" s="162" t="s">
        <v>28</v>
      </c>
      <c r="F61" s="54" t="s">
        <v>1694</v>
      </c>
      <c r="G61" s="264" t="s">
        <v>3656</v>
      </c>
      <c r="H61" s="55" t="s">
        <v>3657</v>
      </c>
      <c r="I61" s="50" t="s">
        <v>61</v>
      </c>
      <c r="J61" s="167">
        <v>147.0</v>
      </c>
      <c r="K61" s="58"/>
      <c r="L61" s="155"/>
      <c r="M61" s="166"/>
      <c r="N61" s="160"/>
      <c r="O61" s="74"/>
      <c r="P61" s="153"/>
      <c r="Q61" s="156"/>
      <c r="R61" s="129"/>
      <c r="S61" s="53">
        <v>50.0</v>
      </c>
      <c r="T61" s="66"/>
      <c r="U61" s="8"/>
      <c r="V61" s="8"/>
      <c r="W61" s="8"/>
      <c r="X61" s="8"/>
      <c r="Y61" s="8"/>
      <c r="Z61" s="8"/>
      <c r="AA61" s="8"/>
      <c r="AB61" s="8"/>
    </row>
    <row r="62">
      <c r="A62" s="50" t="s">
        <v>47</v>
      </c>
      <c r="B62" s="50" t="s">
        <v>3244</v>
      </c>
      <c r="C62" s="78"/>
      <c r="D62" s="51"/>
      <c r="E62" s="162" t="s">
        <v>130</v>
      </c>
      <c r="F62" s="54" t="s">
        <v>3658</v>
      </c>
      <c r="G62" s="264" t="s">
        <v>3659</v>
      </c>
      <c r="H62" s="55" t="s">
        <v>3660</v>
      </c>
      <c r="I62" s="50" t="s">
        <v>38</v>
      </c>
      <c r="J62" s="167">
        <v>127.0</v>
      </c>
      <c r="K62" s="58"/>
      <c r="L62" s="155"/>
      <c r="M62" s="161"/>
      <c r="N62" s="160"/>
      <c r="O62" s="74"/>
      <c r="P62" s="153"/>
      <c r="Q62" s="156"/>
      <c r="R62" s="129"/>
      <c r="S62" s="53">
        <v>50.0</v>
      </c>
      <c r="T62" s="66"/>
      <c r="U62" s="8"/>
      <c r="V62" s="8"/>
      <c r="W62" s="8"/>
      <c r="X62" s="8"/>
      <c r="Y62" s="8"/>
      <c r="Z62" s="8"/>
      <c r="AA62" s="8"/>
      <c r="AB62" s="8"/>
    </row>
    <row r="63">
      <c r="A63" s="50" t="s">
        <v>47</v>
      </c>
      <c r="B63" s="50" t="s">
        <v>3244</v>
      </c>
      <c r="C63" s="51"/>
      <c r="D63" s="51"/>
      <c r="E63" s="162" t="s">
        <v>28</v>
      </c>
      <c r="F63" s="54" t="s">
        <v>3661</v>
      </c>
      <c r="G63" s="264" t="s">
        <v>3662</v>
      </c>
      <c r="H63" s="55" t="s">
        <v>3663</v>
      </c>
      <c r="I63" s="50" t="s">
        <v>61</v>
      </c>
      <c r="J63" s="167">
        <v>200.0</v>
      </c>
      <c r="K63" s="89"/>
      <c r="L63" s="155"/>
      <c r="M63" s="171"/>
      <c r="N63" s="169"/>
      <c r="O63" s="74"/>
      <c r="P63" s="153"/>
      <c r="Q63" s="156"/>
      <c r="R63" s="128"/>
      <c r="S63" s="53">
        <v>100.0</v>
      </c>
      <c r="T63" s="66"/>
      <c r="U63" s="8"/>
      <c r="V63" s="8"/>
      <c r="W63" s="8"/>
      <c r="X63" s="8"/>
      <c r="Y63" s="8"/>
      <c r="Z63" s="8"/>
      <c r="AA63" s="8"/>
      <c r="AB63" s="8"/>
    </row>
    <row r="64">
      <c r="A64" s="50" t="s">
        <v>47</v>
      </c>
      <c r="B64" s="50" t="s">
        <v>3244</v>
      </c>
      <c r="C64" s="51"/>
      <c r="D64" s="51"/>
      <c r="E64" s="162" t="s">
        <v>344</v>
      </c>
      <c r="F64" s="54" t="s">
        <v>2724</v>
      </c>
      <c r="G64" s="264" t="s">
        <v>3664</v>
      </c>
      <c r="H64" s="55" t="s">
        <v>3665</v>
      </c>
      <c r="I64" s="50" t="s">
        <v>97</v>
      </c>
      <c r="J64" s="167">
        <v>244.0</v>
      </c>
      <c r="K64" s="58"/>
      <c r="L64" s="155"/>
      <c r="M64" s="171"/>
      <c r="N64" s="160"/>
      <c r="O64" s="74"/>
      <c r="P64" s="153"/>
      <c r="Q64" s="156"/>
      <c r="R64" s="129"/>
      <c r="S64" s="53">
        <v>100.0</v>
      </c>
      <c r="T64" s="66"/>
      <c r="U64" s="8"/>
      <c r="V64" s="8"/>
      <c r="W64" s="8"/>
      <c r="X64" s="8"/>
      <c r="Y64" s="8"/>
      <c r="Z64" s="8"/>
      <c r="AA64" s="8"/>
      <c r="AB64" s="8"/>
    </row>
    <row r="65">
      <c r="A65" s="50" t="s">
        <v>47</v>
      </c>
      <c r="B65" s="50" t="s">
        <v>3244</v>
      </c>
      <c r="C65" s="51"/>
      <c r="D65" s="51"/>
      <c r="E65" s="162" t="s">
        <v>166</v>
      </c>
      <c r="F65" s="54" t="s">
        <v>1203</v>
      </c>
      <c r="G65" s="264" t="s">
        <v>3666</v>
      </c>
      <c r="H65" s="55" t="s">
        <v>3667</v>
      </c>
      <c r="I65" s="50" t="s">
        <v>97</v>
      </c>
      <c r="J65" s="167"/>
      <c r="K65" s="58">
        <v>294.0</v>
      </c>
      <c r="L65" s="159"/>
      <c r="M65" s="171"/>
      <c r="N65" s="169"/>
      <c r="O65" s="62"/>
      <c r="P65" s="153"/>
      <c r="Q65" s="156"/>
      <c r="R65" s="129"/>
      <c r="S65" s="53">
        <v>100.0</v>
      </c>
      <c r="T65" s="66"/>
      <c r="U65" s="8"/>
      <c r="V65" s="8"/>
      <c r="W65" s="8"/>
      <c r="X65" s="8"/>
      <c r="Y65" s="8"/>
      <c r="Z65" s="8"/>
      <c r="AA65" s="8"/>
      <c r="AB65" s="8"/>
    </row>
    <row r="66">
      <c r="A66" s="50" t="s">
        <v>47</v>
      </c>
      <c r="B66" s="50" t="s">
        <v>3244</v>
      </c>
      <c r="C66" s="51"/>
      <c r="D66" s="51"/>
      <c r="E66" s="162" t="s">
        <v>130</v>
      </c>
      <c r="F66" s="54" t="s">
        <v>3668</v>
      </c>
      <c r="G66" s="264" t="s">
        <v>3669</v>
      </c>
      <c r="H66" s="55" t="s">
        <v>3670</v>
      </c>
      <c r="I66" s="50" t="s">
        <v>38</v>
      </c>
      <c r="J66" s="167"/>
      <c r="K66" s="58">
        <v>294.0</v>
      </c>
      <c r="L66" s="159"/>
      <c r="M66" s="171"/>
      <c r="N66" s="169"/>
      <c r="O66" s="74"/>
      <c r="P66" s="153"/>
      <c r="Q66" s="156"/>
      <c r="R66" s="129"/>
      <c r="S66" s="53">
        <v>100.0</v>
      </c>
      <c r="T66" s="70"/>
      <c r="U66" s="8"/>
      <c r="V66" s="8"/>
      <c r="W66" s="8"/>
      <c r="X66" s="8"/>
      <c r="Y66" s="8"/>
      <c r="Z66" s="8"/>
      <c r="AA66" s="8"/>
      <c r="AB66" s="8"/>
    </row>
    <row r="67">
      <c r="A67" s="50"/>
      <c r="B67" s="50"/>
      <c r="C67" s="51"/>
      <c r="D67" s="51"/>
      <c r="E67" s="23"/>
      <c r="F67" s="54"/>
      <c r="G67" s="54"/>
      <c r="H67" s="55" t="s">
        <v>559</v>
      </c>
      <c r="I67" s="56"/>
      <c r="J67" s="168"/>
      <c r="K67" s="89"/>
      <c r="L67" s="155"/>
      <c r="M67" s="161"/>
      <c r="N67" s="169"/>
      <c r="O67" s="62"/>
      <c r="P67" s="153"/>
      <c r="Q67" s="156"/>
      <c r="R67" s="129"/>
      <c r="S67" s="53"/>
      <c r="T67" s="66"/>
      <c r="U67" s="8"/>
      <c r="V67" s="8"/>
      <c r="W67" s="8"/>
      <c r="X67" s="8"/>
      <c r="Y67" s="8"/>
      <c r="Z67" s="8"/>
      <c r="AA67" s="8"/>
      <c r="AB67" s="8"/>
    </row>
    <row r="68">
      <c r="A68" s="50"/>
      <c r="B68" s="50"/>
      <c r="C68" s="51"/>
      <c r="D68" s="51"/>
      <c r="E68" s="23"/>
      <c r="F68" s="54"/>
      <c r="G68" s="54"/>
      <c r="H68" s="55"/>
      <c r="I68" s="56"/>
      <c r="J68" s="168"/>
      <c r="K68" s="89"/>
      <c r="L68" s="159"/>
      <c r="M68" s="166"/>
      <c r="N68" s="160"/>
      <c r="O68" s="74"/>
      <c r="P68" s="153"/>
      <c r="Q68" s="156"/>
      <c r="R68" s="129"/>
      <c r="S68" s="53"/>
      <c r="T68" s="66"/>
      <c r="U68" s="8"/>
      <c r="V68" s="8"/>
      <c r="W68" s="8"/>
      <c r="X68" s="8"/>
      <c r="Y68" s="8"/>
      <c r="Z68" s="8"/>
      <c r="AA68" s="8"/>
      <c r="AB68" s="8"/>
    </row>
    <row r="69">
      <c r="A69" s="50"/>
      <c r="B69" s="50"/>
      <c r="C69" s="51"/>
      <c r="D69" s="51"/>
      <c r="E69" s="23"/>
      <c r="F69" s="54"/>
      <c r="G69" s="54"/>
      <c r="H69" s="55"/>
      <c r="I69" s="56"/>
      <c r="J69" s="167"/>
      <c r="K69" s="89"/>
      <c r="L69" s="159"/>
      <c r="M69" s="150"/>
      <c r="N69" s="173"/>
      <c r="O69" s="74"/>
      <c r="P69" s="153"/>
      <c r="Q69" s="156"/>
      <c r="R69" s="129"/>
      <c r="S69" s="53"/>
      <c r="T69" s="66"/>
      <c r="U69" s="8"/>
      <c r="V69" s="8"/>
      <c r="W69" s="8"/>
      <c r="X69" s="8"/>
      <c r="Y69" s="8"/>
      <c r="Z69" s="8"/>
      <c r="AA69" s="8"/>
      <c r="AB69" s="8"/>
    </row>
    <row r="70">
      <c r="A70" s="50"/>
      <c r="B70" s="50"/>
      <c r="C70" s="51"/>
      <c r="D70" s="51"/>
      <c r="E70" s="174"/>
      <c r="F70" s="54"/>
      <c r="G70" s="54"/>
      <c r="H70" s="55"/>
      <c r="I70" s="56"/>
      <c r="J70" s="175"/>
      <c r="K70" s="89"/>
      <c r="L70" s="155"/>
      <c r="M70" s="161"/>
      <c r="N70" s="169"/>
      <c r="O70" s="62"/>
      <c r="P70" s="153"/>
      <c r="Q70" s="156"/>
      <c r="R70" s="129"/>
      <c r="S70" s="53"/>
      <c r="T70" s="66"/>
      <c r="U70" s="8"/>
      <c r="V70" s="8"/>
      <c r="W70" s="8"/>
      <c r="X70" s="8"/>
      <c r="Y70" s="8"/>
      <c r="Z70" s="8"/>
      <c r="AA70" s="8"/>
      <c r="AB70" s="8"/>
    </row>
    <row r="71">
      <c r="A71" s="50"/>
      <c r="B71" s="50"/>
      <c r="C71" s="51"/>
      <c r="D71" s="51"/>
      <c r="E71" s="174"/>
      <c r="F71" s="176"/>
      <c r="G71" s="54"/>
      <c r="H71" s="55"/>
      <c r="I71" s="56"/>
      <c r="J71" s="177"/>
      <c r="K71" s="89"/>
      <c r="L71" s="159"/>
      <c r="M71" s="161"/>
      <c r="N71" s="169"/>
      <c r="O71" s="74"/>
      <c r="P71" s="153"/>
      <c r="Q71" s="156"/>
      <c r="R71" s="129"/>
      <c r="S71" s="53"/>
      <c r="T71" s="66"/>
      <c r="U71" s="8"/>
      <c r="V71" s="8"/>
      <c r="W71" s="8"/>
      <c r="X71" s="8"/>
      <c r="Y71" s="8"/>
      <c r="Z71" s="8"/>
      <c r="AA71" s="8"/>
      <c r="AB71" s="8"/>
    </row>
    <row r="72">
      <c r="A72" s="50"/>
      <c r="B72" s="50"/>
      <c r="C72" s="51"/>
      <c r="D72" s="51"/>
      <c r="E72" s="174"/>
      <c r="F72" s="54"/>
      <c r="G72" s="54"/>
      <c r="H72" s="55"/>
      <c r="I72" s="56"/>
      <c r="J72" s="167"/>
      <c r="K72" s="89"/>
      <c r="L72" s="178"/>
      <c r="M72" s="161"/>
      <c r="N72" s="169"/>
      <c r="O72" s="74"/>
      <c r="P72" s="153"/>
      <c r="Q72" s="156"/>
      <c r="R72" s="129"/>
      <c r="S72" s="66"/>
      <c r="T72" s="66"/>
      <c r="U72" s="8"/>
      <c r="V72" s="8"/>
      <c r="W72" s="8"/>
      <c r="X72" s="8"/>
      <c r="Y72" s="8"/>
      <c r="Z72" s="8"/>
      <c r="AA72" s="8"/>
      <c r="AB72" s="8"/>
    </row>
    <row r="73">
      <c r="A73" s="50"/>
      <c r="B73" s="50"/>
      <c r="C73" s="51"/>
      <c r="D73" s="51"/>
      <c r="E73" s="174"/>
      <c r="F73" s="54"/>
      <c r="G73" s="54"/>
      <c r="H73" s="55"/>
      <c r="I73" s="56"/>
      <c r="J73" s="175"/>
      <c r="K73" s="58"/>
      <c r="L73" s="159"/>
      <c r="M73" s="161"/>
      <c r="N73" s="169"/>
      <c r="O73" s="74"/>
      <c r="P73" s="153"/>
      <c r="Q73" s="156"/>
      <c r="R73" s="129"/>
      <c r="S73" s="53"/>
      <c r="T73" s="66"/>
      <c r="U73" s="8"/>
      <c r="V73" s="8"/>
      <c r="W73" s="8"/>
      <c r="X73" s="8"/>
      <c r="Y73" s="8"/>
      <c r="Z73" s="8"/>
      <c r="AA73" s="8"/>
      <c r="AB73" s="8"/>
    </row>
    <row r="74">
      <c r="A74" s="50"/>
      <c r="B74" s="50"/>
      <c r="C74" s="179"/>
      <c r="D74" s="180"/>
      <c r="E74" s="174"/>
      <c r="F74" s="54"/>
      <c r="G74" s="54"/>
      <c r="H74" s="55"/>
      <c r="I74" s="56"/>
      <c r="J74" s="181"/>
      <c r="K74" s="58"/>
      <c r="L74" s="182"/>
      <c r="M74" s="183"/>
      <c r="N74" s="184"/>
      <c r="O74" s="74"/>
      <c r="P74" s="185"/>
      <c r="Q74" s="186"/>
      <c r="R74" s="129"/>
      <c r="S74" s="53"/>
      <c r="T74" s="66"/>
      <c r="U74" s="8"/>
      <c r="V74" s="8"/>
      <c r="W74" s="8"/>
      <c r="X74" s="8"/>
      <c r="Y74" s="8"/>
      <c r="Z74" s="8"/>
      <c r="AA74" s="8"/>
      <c r="AB74" s="8"/>
    </row>
    <row r="75">
      <c r="A75" s="50"/>
      <c r="B75" s="50"/>
      <c r="C75" s="179"/>
      <c r="D75" s="51"/>
      <c r="E75" s="174"/>
      <c r="F75" s="54"/>
      <c r="G75" s="54"/>
      <c r="H75" s="55"/>
      <c r="I75" s="56"/>
      <c r="J75" s="187"/>
      <c r="K75" s="89"/>
      <c r="L75" s="182"/>
      <c r="M75" s="183"/>
      <c r="N75" s="188"/>
      <c r="O75" s="143"/>
      <c r="P75" s="185"/>
      <c r="Q75" s="186"/>
      <c r="R75" s="129"/>
      <c r="S75" s="172"/>
      <c r="T75" s="70"/>
      <c r="U75" s="8"/>
      <c r="V75" s="8"/>
      <c r="W75" s="8"/>
      <c r="X75" s="8"/>
      <c r="Y75" s="8"/>
      <c r="Z75" s="8"/>
      <c r="AA75" s="8"/>
      <c r="AB75" s="8"/>
    </row>
    <row r="76">
      <c r="A76" s="50"/>
      <c r="B76" s="50"/>
      <c r="C76" s="179"/>
      <c r="D76" s="87"/>
      <c r="E76" s="174"/>
      <c r="F76" s="176"/>
      <c r="G76" s="54"/>
      <c r="H76" s="54"/>
      <c r="I76" s="56"/>
      <c r="J76" s="181"/>
      <c r="K76" s="89"/>
      <c r="L76" s="189"/>
      <c r="M76" s="183"/>
      <c r="N76" s="188"/>
      <c r="O76" s="74"/>
      <c r="P76" s="185"/>
      <c r="Q76" s="186"/>
      <c r="R76" s="129"/>
      <c r="S76" s="172"/>
      <c r="T76" s="70"/>
      <c r="U76" s="8"/>
      <c r="V76" s="8"/>
      <c r="W76" s="8"/>
      <c r="X76" s="8"/>
      <c r="Y76" s="8"/>
      <c r="Z76" s="8"/>
      <c r="AA76" s="8"/>
      <c r="AB76" s="8"/>
    </row>
    <row r="77">
      <c r="A77" s="50"/>
      <c r="B77" s="50"/>
      <c r="C77" s="179"/>
      <c r="D77" s="51"/>
      <c r="E77" s="174"/>
      <c r="F77" s="54"/>
      <c r="G77" s="54"/>
      <c r="H77" s="54"/>
      <c r="I77" s="56"/>
      <c r="J77" s="181"/>
      <c r="K77" s="58"/>
      <c r="L77" s="182"/>
      <c r="M77" s="183"/>
      <c r="N77" s="188"/>
      <c r="O77" s="74"/>
      <c r="P77" s="185"/>
      <c r="Q77" s="186"/>
      <c r="R77" s="129"/>
      <c r="S77" s="172"/>
      <c r="T77" s="70"/>
      <c r="U77" s="8"/>
      <c r="V77" s="8"/>
      <c r="W77" s="8"/>
      <c r="X77" s="8"/>
      <c r="Y77" s="8"/>
      <c r="Z77" s="8"/>
      <c r="AA77" s="8"/>
      <c r="AB77" s="8"/>
    </row>
    <row r="78">
      <c r="A78" s="50"/>
      <c r="B78" s="50"/>
      <c r="C78" s="179"/>
      <c r="D78" s="51"/>
      <c r="E78" s="174"/>
      <c r="F78" s="176"/>
      <c r="G78" s="54"/>
      <c r="H78" s="54"/>
      <c r="I78" s="56"/>
      <c r="J78" s="187"/>
      <c r="K78" s="89"/>
      <c r="L78" s="182"/>
      <c r="M78" s="183"/>
      <c r="N78" s="188"/>
      <c r="O78" s="74"/>
      <c r="P78" s="185"/>
      <c r="Q78" s="186"/>
      <c r="R78" s="129"/>
      <c r="S78" s="172"/>
      <c r="T78" s="70"/>
      <c r="U78" s="8"/>
      <c r="V78" s="8"/>
      <c r="W78" s="8"/>
      <c r="X78" s="8"/>
      <c r="Y78" s="8"/>
      <c r="Z78" s="8"/>
      <c r="AA78" s="8"/>
      <c r="AB78" s="8"/>
    </row>
    <row r="79">
      <c r="A79" s="50"/>
      <c r="B79" s="50"/>
      <c r="C79" s="179"/>
      <c r="D79" s="51"/>
      <c r="E79" s="23"/>
      <c r="F79" s="190"/>
      <c r="G79" s="54"/>
      <c r="H79" s="54"/>
      <c r="I79" s="56"/>
      <c r="J79" s="187"/>
      <c r="K79" s="89"/>
      <c r="L79" s="182"/>
      <c r="M79" s="183"/>
      <c r="N79" s="188"/>
      <c r="O79" s="74"/>
      <c r="P79" s="185"/>
      <c r="Q79" s="186"/>
      <c r="R79" s="129"/>
      <c r="S79" s="70"/>
      <c r="T79" s="70"/>
      <c r="U79" s="8"/>
      <c r="V79" s="8"/>
      <c r="W79" s="8"/>
      <c r="X79" s="8"/>
      <c r="Y79" s="8"/>
      <c r="Z79" s="8"/>
      <c r="AA79" s="8"/>
      <c r="AB79" s="8"/>
    </row>
    <row r="80">
      <c r="A80" s="50"/>
      <c r="B80" s="50"/>
      <c r="C80" s="179"/>
      <c r="D80" s="51"/>
      <c r="E80" s="23"/>
      <c r="F80" s="190"/>
      <c r="G80" s="54"/>
      <c r="H80" s="54"/>
      <c r="I80" s="56"/>
      <c r="J80" s="187"/>
      <c r="K80" s="89"/>
      <c r="L80" s="182"/>
      <c r="M80" s="183"/>
      <c r="N80" s="188"/>
      <c r="O80" s="74"/>
      <c r="P80" s="185"/>
      <c r="Q80" s="186"/>
      <c r="R80" s="129"/>
      <c r="S80" s="172"/>
      <c r="T80" s="70"/>
      <c r="U80" s="8"/>
      <c r="V80" s="8"/>
      <c r="W80" s="8"/>
      <c r="X80" s="8"/>
      <c r="Y80" s="8"/>
      <c r="Z80" s="8"/>
      <c r="AA80" s="8"/>
      <c r="AB80" s="8"/>
    </row>
    <row r="81">
      <c r="A81" s="56"/>
      <c r="B81" s="50"/>
      <c r="C81" s="179"/>
      <c r="D81" s="51"/>
      <c r="E81" s="23"/>
      <c r="F81" s="191"/>
      <c r="G81" s="176"/>
      <c r="H81" s="176"/>
      <c r="I81" s="56"/>
      <c r="J81" s="181"/>
      <c r="K81" s="89"/>
      <c r="L81" s="182"/>
      <c r="M81" s="183"/>
      <c r="N81" s="188"/>
      <c r="O81" s="74"/>
      <c r="P81" s="185"/>
      <c r="Q81" s="186"/>
      <c r="R81" s="129"/>
      <c r="S81" s="192"/>
      <c r="T81" s="193"/>
      <c r="U81" s="8"/>
      <c r="V81" s="8"/>
      <c r="W81" s="8"/>
      <c r="X81" s="8"/>
      <c r="Y81" s="8"/>
      <c r="Z81" s="8"/>
      <c r="AA81" s="8"/>
      <c r="AB81" s="8"/>
    </row>
    <row r="82">
      <c r="A82" s="56"/>
      <c r="B82" s="50"/>
      <c r="C82" s="179"/>
      <c r="D82" s="51"/>
      <c r="E82" s="23"/>
      <c r="F82" s="191"/>
      <c r="G82" s="176"/>
      <c r="H82" s="176"/>
      <c r="I82" s="56"/>
      <c r="J82" s="181"/>
      <c r="K82" s="89"/>
      <c r="L82" s="182"/>
      <c r="M82" s="183"/>
      <c r="N82" s="188"/>
      <c r="O82" s="74"/>
      <c r="P82" s="185"/>
      <c r="Q82" s="186"/>
      <c r="R82" s="129"/>
      <c r="S82" s="193"/>
      <c r="T82" s="193"/>
      <c r="U82" s="8"/>
      <c r="V82" s="8"/>
      <c r="W82" s="8"/>
      <c r="X82" s="8"/>
      <c r="Y82" s="8"/>
      <c r="Z82" s="8"/>
      <c r="AA82" s="8"/>
      <c r="AB82" s="8"/>
    </row>
    <row r="83">
      <c r="A83" s="56"/>
      <c r="B83" s="50"/>
      <c r="C83" s="179"/>
      <c r="D83" s="51"/>
      <c r="E83" s="23"/>
      <c r="F83" s="191"/>
      <c r="G83" s="176"/>
      <c r="H83" s="176"/>
      <c r="I83" s="56"/>
      <c r="J83" s="181"/>
      <c r="K83" s="89"/>
      <c r="L83" s="182"/>
      <c r="M83" s="183"/>
      <c r="N83" s="188"/>
      <c r="O83" s="74"/>
      <c r="P83" s="185"/>
      <c r="Q83" s="186"/>
      <c r="R83" s="129"/>
      <c r="S83" s="193"/>
      <c r="T83" s="193"/>
      <c r="U83" s="8"/>
      <c r="V83" s="8"/>
      <c r="W83" s="8"/>
      <c r="X83" s="8"/>
      <c r="Y83" s="8"/>
      <c r="Z83" s="8"/>
      <c r="AA83" s="8"/>
      <c r="AB83" s="8"/>
    </row>
    <row r="84">
      <c r="A84" s="56"/>
      <c r="B84" s="50"/>
      <c r="C84" s="179"/>
      <c r="D84" s="51"/>
      <c r="E84" s="23"/>
      <c r="F84" s="191"/>
      <c r="G84" s="176"/>
      <c r="H84" s="176"/>
      <c r="I84" s="56"/>
      <c r="J84" s="194"/>
      <c r="K84" s="195"/>
      <c r="L84" s="196"/>
      <c r="M84" s="197"/>
      <c r="N84" s="198"/>
      <c r="O84" s="199"/>
      <c r="P84" s="200"/>
      <c r="Q84" s="201"/>
      <c r="R84" s="202"/>
      <c r="S84" s="193"/>
      <c r="T84" s="193"/>
      <c r="U84" s="8"/>
      <c r="V84" s="8"/>
      <c r="W84" s="8"/>
      <c r="X84" s="8"/>
      <c r="Y84" s="8"/>
      <c r="Z84" s="8"/>
      <c r="AA84" s="8"/>
      <c r="AB84" s="8"/>
    </row>
    <row r="85">
      <c r="A85" s="56"/>
      <c r="B85" s="50"/>
      <c r="C85" s="179"/>
      <c r="D85" s="51"/>
      <c r="E85" s="23"/>
      <c r="F85" s="191"/>
      <c r="G85" s="176"/>
      <c r="H85" s="176"/>
      <c r="I85" s="56"/>
      <c r="J85" s="194"/>
      <c r="K85" s="195"/>
      <c r="L85" s="196"/>
      <c r="M85" s="197"/>
      <c r="N85" s="198"/>
      <c r="O85" s="199"/>
      <c r="P85" s="200"/>
      <c r="Q85" s="201"/>
      <c r="R85" s="202"/>
      <c r="S85" s="193"/>
      <c r="T85" s="193"/>
      <c r="U85" s="8"/>
      <c r="V85" s="8"/>
      <c r="W85" s="8"/>
      <c r="X85" s="8"/>
      <c r="Y85" s="8"/>
      <c r="Z85" s="8"/>
      <c r="AA85" s="8"/>
      <c r="AB85" s="8"/>
    </row>
    <row r="86">
      <c r="A86" s="56"/>
      <c r="B86" s="50"/>
      <c r="C86" s="179"/>
      <c r="D86" s="51"/>
      <c r="E86" s="23"/>
      <c r="F86" s="191"/>
      <c r="G86" s="176"/>
      <c r="H86" s="176"/>
      <c r="I86" s="56"/>
      <c r="J86" s="194"/>
      <c r="K86" s="195"/>
      <c r="L86" s="196"/>
      <c r="M86" s="197"/>
      <c r="N86" s="198"/>
      <c r="O86" s="199"/>
      <c r="P86" s="200"/>
      <c r="Q86" s="201"/>
      <c r="R86" s="202"/>
      <c r="S86" s="193"/>
      <c r="T86" s="193"/>
      <c r="U86" s="8"/>
      <c r="V86" s="8"/>
      <c r="W86" s="8"/>
      <c r="X86" s="8"/>
      <c r="Y86" s="8"/>
      <c r="Z86" s="8"/>
      <c r="AA86" s="8"/>
      <c r="AB86" s="8"/>
    </row>
    <row r="87">
      <c r="A87" s="56"/>
      <c r="B87" s="50"/>
      <c r="C87" s="179"/>
      <c r="D87" s="51"/>
      <c r="E87" s="23"/>
      <c r="F87" s="191"/>
      <c r="G87" s="176"/>
      <c r="H87" s="176"/>
      <c r="I87" s="56"/>
      <c r="J87" s="203"/>
      <c r="K87" s="195"/>
      <c r="L87" s="204"/>
      <c r="M87" s="205"/>
      <c r="N87" s="206"/>
      <c r="O87" s="207"/>
      <c r="P87" s="208"/>
      <c r="Q87" s="201"/>
      <c r="R87" s="202"/>
      <c r="S87" s="193"/>
      <c r="T87" s="193"/>
      <c r="U87" s="8"/>
      <c r="V87" s="8"/>
      <c r="W87" s="8"/>
      <c r="X87" s="8"/>
      <c r="Y87" s="8"/>
      <c r="Z87" s="8"/>
      <c r="AA87" s="8"/>
      <c r="AB87" s="8"/>
    </row>
    <row r="88">
      <c r="A88" s="56"/>
      <c r="B88" s="50"/>
      <c r="C88" s="179"/>
      <c r="D88" s="51"/>
      <c r="E88" s="174"/>
      <c r="F88" s="176"/>
      <c r="G88" s="176"/>
      <c r="H88" s="176"/>
      <c r="I88" s="56"/>
      <c r="J88" s="194"/>
      <c r="K88" s="209"/>
      <c r="L88" s="196"/>
      <c r="M88" s="197"/>
      <c r="N88" s="198"/>
      <c r="O88" s="210"/>
      <c r="P88" s="200"/>
      <c r="Q88" s="201"/>
      <c r="R88" s="202"/>
      <c r="S88" s="193"/>
      <c r="T88" s="193"/>
      <c r="U88" s="8"/>
      <c r="V88" s="8"/>
      <c r="W88" s="8"/>
      <c r="X88" s="8"/>
      <c r="Y88" s="8"/>
      <c r="Z88" s="8"/>
      <c r="AA88" s="8"/>
      <c r="AB88" s="8"/>
    </row>
    <row r="89">
      <c r="A89" s="56"/>
      <c r="B89" s="50"/>
      <c r="C89" s="179"/>
      <c r="D89" s="51"/>
      <c r="E89" s="174"/>
      <c r="F89" s="176"/>
      <c r="G89" s="176"/>
      <c r="H89" s="176"/>
      <c r="I89" s="56"/>
      <c r="J89" s="194"/>
      <c r="K89" s="209"/>
      <c r="L89" s="196"/>
      <c r="M89" s="197"/>
      <c r="N89" s="198"/>
      <c r="O89" s="210"/>
      <c r="P89" s="200"/>
      <c r="Q89" s="201"/>
      <c r="R89" s="202"/>
      <c r="S89" s="193"/>
      <c r="T89" s="193"/>
      <c r="U89" s="8"/>
      <c r="V89" s="8"/>
      <c r="W89" s="8"/>
      <c r="X89" s="8"/>
      <c r="Y89" s="8"/>
      <c r="Z89" s="8"/>
      <c r="AA89" s="8"/>
      <c r="AB89" s="8"/>
    </row>
    <row r="90">
      <c r="A90" s="56"/>
      <c r="B90" s="50"/>
      <c r="C90" s="179"/>
      <c r="D90" s="51"/>
      <c r="E90" s="174"/>
      <c r="F90" s="176"/>
      <c r="G90" s="176"/>
      <c r="H90" s="176"/>
      <c r="I90" s="56"/>
      <c r="J90" s="194"/>
      <c r="K90" s="209"/>
      <c r="L90" s="196"/>
      <c r="M90" s="197"/>
      <c r="N90" s="198"/>
      <c r="O90" s="210"/>
      <c r="P90" s="200"/>
      <c r="Q90" s="201"/>
      <c r="R90" s="202"/>
      <c r="S90" s="193"/>
      <c r="T90" s="193"/>
      <c r="U90" s="8"/>
      <c r="V90" s="8"/>
      <c r="W90" s="8"/>
      <c r="X90" s="8"/>
      <c r="Y90" s="8"/>
      <c r="Z90" s="8"/>
      <c r="AA90" s="8"/>
      <c r="AB90" s="8"/>
    </row>
    <row r="91">
      <c r="A91" s="56"/>
      <c r="B91" s="50"/>
      <c r="C91" s="179"/>
      <c r="D91" s="51"/>
      <c r="E91" s="174"/>
      <c r="F91" s="176"/>
      <c r="G91" s="176"/>
      <c r="H91" s="176"/>
      <c r="I91" s="56"/>
      <c r="J91" s="194"/>
      <c r="K91" s="209"/>
      <c r="L91" s="196"/>
      <c r="M91" s="197"/>
      <c r="N91" s="198"/>
      <c r="O91" s="210"/>
      <c r="P91" s="200"/>
      <c r="Q91" s="201"/>
      <c r="R91" s="202"/>
      <c r="S91" s="193"/>
      <c r="T91" s="193"/>
      <c r="U91" s="8"/>
      <c r="V91" s="8"/>
      <c r="W91" s="8"/>
      <c r="X91" s="8"/>
      <c r="Y91" s="8"/>
      <c r="Z91" s="8"/>
      <c r="AA91" s="8"/>
      <c r="AB91" s="8"/>
    </row>
    <row r="92">
      <c r="A92" s="56"/>
      <c r="B92" s="50"/>
      <c r="C92" s="179"/>
      <c r="D92" s="51"/>
      <c r="E92" s="174"/>
      <c r="F92" s="176"/>
      <c r="G92" s="176"/>
      <c r="H92" s="176"/>
      <c r="I92" s="56"/>
      <c r="J92" s="194"/>
      <c r="K92" s="209"/>
      <c r="L92" s="196"/>
      <c r="M92" s="197"/>
      <c r="N92" s="198"/>
      <c r="O92" s="210"/>
      <c r="P92" s="200"/>
      <c r="Q92" s="201"/>
      <c r="R92" s="202"/>
      <c r="S92" s="193"/>
      <c r="T92" s="193"/>
      <c r="U92" s="8"/>
      <c r="V92" s="8"/>
      <c r="W92" s="8"/>
      <c r="X92" s="8"/>
      <c r="Y92" s="8"/>
      <c r="Z92" s="8"/>
      <c r="AA92" s="8"/>
      <c r="AB92" s="8"/>
    </row>
    <row r="93">
      <c r="A93" s="56"/>
      <c r="B93" s="50"/>
      <c r="C93" s="179"/>
      <c r="D93" s="51"/>
      <c r="E93" s="174"/>
      <c r="F93" s="176"/>
      <c r="G93" s="176"/>
      <c r="H93" s="176"/>
      <c r="I93" s="56"/>
      <c r="J93" s="194"/>
      <c r="K93" s="209"/>
      <c r="L93" s="196"/>
      <c r="M93" s="197"/>
      <c r="N93" s="198"/>
      <c r="O93" s="210"/>
      <c r="P93" s="200"/>
      <c r="Q93" s="201"/>
      <c r="R93" s="202"/>
      <c r="S93" s="193"/>
      <c r="T93" s="193"/>
      <c r="U93" s="8"/>
      <c r="V93" s="8"/>
      <c r="W93" s="8"/>
      <c r="X93" s="8"/>
      <c r="Y93" s="8"/>
      <c r="Z93" s="8"/>
      <c r="AA93" s="8"/>
      <c r="AB93" s="8"/>
    </row>
    <row r="94">
      <c r="A94" s="56"/>
      <c r="B94" s="50"/>
      <c r="C94" s="179"/>
      <c r="D94" s="51"/>
      <c r="E94" s="174"/>
      <c r="F94" s="176"/>
      <c r="G94" s="176"/>
      <c r="H94" s="176"/>
      <c r="I94" s="56"/>
      <c r="J94" s="194"/>
      <c r="K94" s="209"/>
      <c r="L94" s="196"/>
      <c r="M94" s="197"/>
      <c r="N94" s="198"/>
      <c r="O94" s="210"/>
      <c r="P94" s="200"/>
      <c r="Q94" s="201"/>
      <c r="R94" s="202"/>
      <c r="S94" s="193"/>
      <c r="T94" s="193"/>
      <c r="U94" s="8"/>
      <c r="V94" s="8"/>
      <c r="W94" s="8"/>
      <c r="X94" s="8"/>
      <c r="Y94" s="8"/>
      <c r="Z94" s="8"/>
      <c r="AA94" s="8"/>
      <c r="AB94" s="8"/>
    </row>
    <row r="95">
      <c r="A95" s="56"/>
      <c r="B95" s="50"/>
      <c r="C95" s="179"/>
      <c r="D95" s="51"/>
      <c r="E95" s="174"/>
      <c r="F95" s="176"/>
      <c r="G95" s="176"/>
      <c r="H95" s="176"/>
      <c r="I95" s="56"/>
      <c r="J95" s="194"/>
      <c r="K95" s="209"/>
      <c r="L95" s="196"/>
      <c r="M95" s="197"/>
      <c r="N95" s="198"/>
      <c r="O95" s="210"/>
      <c r="P95" s="200"/>
      <c r="Q95" s="201"/>
      <c r="R95" s="202"/>
      <c r="S95" s="193"/>
      <c r="T95" s="193"/>
      <c r="U95" s="8"/>
      <c r="V95" s="8"/>
      <c r="W95" s="8"/>
      <c r="X95" s="8"/>
      <c r="Y95" s="8"/>
      <c r="Z95" s="8"/>
      <c r="AA95" s="8"/>
      <c r="AB95" s="8"/>
    </row>
    <row r="96">
      <c r="A96" s="4"/>
      <c r="B96" s="4"/>
      <c r="C96" s="2"/>
      <c r="D96" s="211"/>
      <c r="E96" s="212"/>
      <c r="F96" s="3"/>
      <c r="G96" s="213"/>
      <c r="H96" s="214"/>
      <c r="I96" s="4"/>
      <c r="J96" s="215"/>
      <c r="P96" s="216"/>
      <c r="Q96" s="216"/>
      <c r="R96" s="217"/>
      <c r="S96" s="218">
        <f>SUM(S7:S95)</f>
        <v>6004</v>
      </c>
      <c r="T96" s="218"/>
      <c r="U96" s="8"/>
      <c r="V96" s="8"/>
      <c r="W96" s="8"/>
      <c r="X96" s="8"/>
      <c r="Y96" s="8"/>
      <c r="Z96" s="8"/>
      <c r="AA96" s="8"/>
      <c r="AB96" s="8"/>
    </row>
    <row r="97">
      <c r="A97" s="4"/>
      <c r="B97" s="4"/>
      <c r="C97" s="2"/>
      <c r="D97" s="219"/>
      <c r="E97" s="220"/>
      <c r="F97" s="3"/>
      <c r="G97" s="221"/>
      <c r="H97" s="222"/>
      <c r="I97" s="1"/>
      <c r="J97" s="223" t="s">
        <v>27</v>
      </c>
      <c r="K97" s="224"/>
      <c r="P97" s="216"/>
      <c r="Q97" s="216"/>
      <c r="R97" s="217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4"/>
      <c r="B98" s="4"/>
      <c r="C98" s="225"/>
      <c r="D98" s="17"/>
      <c r="E98" s="226"/>
      <c r="F98" s="227"/>
      <c r="G98" s="213"/>
      <c r="H98" s="3"/>
      <c r="I98" s="1"/>
      <c r="J98" s="180">
        <f>SUM(J7:J95)</f>
        <v>3676</v>
      </c>
      <c r="K98" s="228" t="s">
        <v>28</v>
      </c>
      <c r="L98" s="229"/>
      <c r="P98" s="230"/>
      <c r="Q98" s="230"/>
      <c r="R98" s="217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1"/>
      <c r="B99" s="1"/>
      <c r="C99" s="2"/>
      <c r="D99" s="17"/>
      <c r="E99" s="1"/>
      <c r="F99" s="3"/>
      <c r="G99" s="213"/>
      <c r="H99" s="3"/>
      <c r="I99" s="1"/>
      <c r="J99" s="180">
        <f>SUM(J98*2%)</f>
        <v>73.52</v>
      </c>
      <c r="K99" s="231">
        <f>SUM(K7:K95)</f>
        <v>2846</v>
      </c>
      <c r="L99" s="232" t="s">
        <v>23</v>
      </c>
      <c r="P99" s="233" t="s">
        <v>11</v>
      </c>
      <c r="Q99" s="230"/>
      <c r="R99" s="217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1"/>
      <c r="B100" s="1"/>
      <c r="C100" s="2"/>
      <c r="D100" s="17"/>
      <c r="E100" s="1"/>
      <c r="F100" s="3"/>
      <c r="G100" s="3"/>
      <c r="H100" s="3"/>
      <c r="I100" s="1"/>
      <c r="J100" s="234"/>
      <c r="K100" s="87">
        <f>SUM(K99*2%)</f>
        <v>56.92</v>
      </c>
      <c r="L100" s="235" t="s">
        <v>29</v>
      </c>
      <c r="M100" s="236"/>
      <c r="P100" s="216"/>
      <c r="Q100" s="216"/>
      <c r="R100" s="217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1"/>
      <c r="B101" s="1"/>
      <c r="C101" s="2"/>
      <c r="D101" s="17"/>
      <c r="E101" s="1"/>
      <c r="F101" s="3"/>
      <c r="G101" s="3"/>
      <c r="H101" s="3"/>
      <c r="I101" s="1"/>
      <c r="J101" s="8"/>
      <c r="K101" s="234"/>
      <c r="L101" s="231">
        <f>SUM(L7:L95)</f>
        <v>250</v>
      </c>
      <c r="M101" s="236"/>
      <c r="P101" s="237"/>
      <c r="Q101" s="237"/>
      <c r="R101" s="217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1"/>
      <c r="B102" s="1"/>
      <c r="C102" s="2"/>
      <c r="D102" s="17"/>
      <c r="E102" s="1"/>
      <c r="F102" s="238" t="s">
        <v>30</v>
      </c>
      <c r="G102" s="274">
        <f>SUM(N14,J23,J54,N56)</f>
        <v>1294</v>
      </c>
      <c r="H102" s="3"/>
      <c r="I102" s="1"/>
      <c r="J102" s="8"/>
      <c r="K102" s="8"/>
      <c r="L102" s="87">
        <f>SUM(L101*1%)</f>
        <v>2.5</v>
      </c>
      <c r="M102" s="240" t="s">
        <v>31</v>
      </c>
      <c r="N102" s="215"/>
      <c r="P102" s="237"/>
      <c r="Q102" s="237"/>
      <c r="R102" s="217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1"/>
      <c r="B103" s="1"/>
      <c r="C103" s="2"/>
      <c r="D103" s="17"/>
      <c r="E103" s="1"/>
      <c r="F103" s="241" t="s">
        <v>32</v>
      </c>
      <c r="G103" s="242">
        <f>SUM(J98,K99,L101,M103,N104,O105,P108,Q109,R110)</f>
        <v>11627</v>
      </c>
      <c r="H103" s="3"/>
      <c r="I103" s="1"/>
      <c r="J103" s="8"/>
      <c r="K103" s="8"/>
      <c r="L103" s="18"/>
      <c r="M103" s="180">
        <f>SUM(M7:M95)</f>
        <v>1165</v>
      </c>
      <c r="N103" s="243" t="s">
        <v>33</v>
      </c>
      <c r="O103" s="244"/>
      <c r="P103" s="237"/>
      <c r="Q103" s="237"/>
      <c r="R103" s="217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1"/>
      <c r="B104" s="1"/>
      <c r="C104" s="2"/>
      <c r="D104" s="17"/>
      <c r="E104" s="1"/>
      <c r="F104" s="3"/>
      <c r="G104" s="3"/>
      <c r="H104" s="3"/>
      <c r="I104" s="1"/>
      <c r="J104" s="8"/>
      <c r="K104" s="8"/>
      <c r="L104" s="1"/>
      <c r="M104" s="180">
        <f>SUM(M103*1%)</f>
        <v>11.65</v>
      </c>
      <c r="N104" s="180">
        <f>SUM(N7:N95)</f>
        <v>1935</v>
      </c>
      <c r="O104" s="245" t="s">
        <v>34</v>
      </c>
      <c r="P104" s="237"/>
      <c r="Q104" s="237"/>
      <c r="R104" s="217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1"/>
      <c r="B105" s="1"/>
      <c r="C105" s="2"/>
      <c r="D105" s="17"/>
      <c r="E105" s="1"/>
      <c r="F105" s="3"/>
      <c r="G105" s="3"/>
      <c r="H105" s="3"/>
      <c r="I105" s="1"/>
      <c r="J105" s="8"/>
      <c r="K105" s="8"/>
      <c r="L105" s="1"/>
      <c r="M105" s="1"/>
      <c r="N105" s="180">
        <f>SUM(N104*2%)</f>
        <v>38.7</v>
      </c>
      <c r="O105" s="180">
        <f>SUM(O7:O95)</f>
        <v>985</v>
      </c>
      <c r="P105" s="237"/>
      <c r="Q105" s="237"/>
      <c r="R105" s="217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1"/>
      <c r="B106" s="1"/>
      <c r="C106" s="2"/>
      <c r="D106" s="17"/>
      <c r="E106" s="1"/>
      <c r="F106" s="246" t="s">
        <v>35</v>
      </c>
      <c r="G106" s="247">
        <f>SUM(K10,O12,J13,N14,M33,J34,J36,L38,J39,M43,K44,P50,K53,N56,M60,J61,J63)</f>
        <v>3952</v>
      </c>
      <c r="H106" s="276">
        <f>SUM(N14,N56)</f>
        <v>794</v>
      </c>
      <c r="I106" s="1"/>
      <c r="J106" s="8"/>
      <c r="K106" s="8"/>
      <c r="L106" s="1"/>
      <c r="M106" s="1"/>
      <c r="N106" s="8"/>
      <c r="O106" s="180">
        <f>SUM(O105*1%)</f>
        <v>9.85</v>
      </c>
      <c r="P106" s="237"/>
      <c r="Q106" s="237"/>
      <c r="R106" s="217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1"/>
      <c r="B107" s="1"/>
      <c r="C107" s="2"/>
      <c r="D107" s="17"/>
      <c r="E107" s="1"/>
      <c r="F107" s="249" t="s">
        <v>36</v>
      </c>
      <c r="G107" s="294">
        <f>SUM(K9,J15,Q16,N24,N25,O42,K46,K49,N51,M52,M58,J64,K65)</f>
        <v>2411</v>
      </c>
      <c r="H107" s="295"/>
      <c r="I107" s="1"/>
      <c r="J107" s="8"/>
      <c r="K107" s="8"/>
      <c r="L107" s="1"/>
      <c r="M107" s="1"/>
      <c r="N107" s="8"/>
      <c r="O107" s="18"/>
      <c r="P107" s="251" t="s">
        <v>37</v>
      </c>
      <c r="Q107" s="237"/>
      <c r="R107" s="217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1"/>
      <c r="B108" s="1"/>
      <c r="C108" s="2"/>
      <c r="D108" s="17"/>
      <c r="E108" s="1"/>
      <c r="F108" s="252" t="s">
        <v>38</v>
      </c>
      <c r="G108" s="294">
        <f>SUM(K11,O20,K21,J23,J27,J35,K45,K47,M48,J54,O55,R59,J62,K66)</f>
        <v>3474</v>
      </c>
      <c r="H108" s="293">
        <f>SUM(J23,J54,O55)</f>
        <v>750</v>
      </c>
      <c r="I108" s="1"/>
      <c r="J108" s="8"/>
      <c r="K108" s="8"/>
      <c r="L108" s="1"/>
      <c r="M108" s="1"/>
      <c r="N108" s="8"/>
      <c r="O108" s="18"/>
      <c r="P108" s="180">
        <f>SUM(P7:P95)</f>
        <v>220</v>
      </c>
      <c r="Q108" s="253" t="s">
        <v>39</v>
      </c>
      <c r="R108" s="217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1"/>
      <c r="B109" s="1"/>
      <c r="C109" s="136"/>
      <c r="D109" s="17"/>
      <c r="E109" s="1"/>
      <c r="F109" s="3"/>
      <c r="G109" s="3"/>
      <c r="H109" s="3"/>
      <c r="I109" s="1"/>
      <c r="J109" s="8"/>
      <c r="K109" s="8"/>
      <c r="L109" s="1"/>
      <c r="M109" s="1"/>
      <c r="N109" s="8"/>
      <c r="O109" s="1"/>
      <c r="P109" s="180">
        <f>SUM(P108*2%)</f>
        <v>4.4</v>
      </c>
      <c r="Q109" s="180">
        <f>SUM(Q7:Q95)</f>
        <v>50</v>
      </c>
      <c r="R109" s="252" t="s">
        <v>38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1"/>
      <c r="B110" s="1"/>
      <c r="C110" s="136"/>
      <c r="D110" s="17"/>
      <c r="E110" s="1"/>
      <c r="F110" s="3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180">
        <f>SUM(Q109*2%)</f>
        <v>1</v>
      </c>
      <c r="R110" s="254">
        <f>SUM(R7:R95)</f>
        <v>500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1"/>
      <c r="B111" s="1"/>
      <c r="C111" s="136"/>
      <c r="D111" s="17"/>
      <c r="E111" s="1"/>
      <c r="F111" s="3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180">
        <f>SUM(R110*2%)</f>
        <v>10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1"/>
      <c r="B112" s="1"/>
      <c r="C112" s="136"/>
      <c r="D112" s="17"/>
      <c r="E112" s="1"/>
      <c r="F112" s="3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8"/>
      <c r="R112" s="255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1"/>
      <c r="B113" s="1"/>
      <c r="C113" s="136"/>
      <c r="D113" s="17"/>
      <c r="E113" s="1"/>
      <c r="F113" s="3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256"/>
      <c r="R113" s="255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1"/>
      <c r="B114" s="1"/>
      <c r="C114" s="136"/>
      <c r="D114" s="17"/>
      <c r="E114" s="1"/>
      <c r="F114" s="3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256"/>
      <c r="R114" s="255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1"/>
      <c r="B115" s="1"/>
      <c r="C115" s="136"/>
      <c r="D115" s="17"/>
      <c r="E115" s="1"/>
      <c r="F115" s="3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55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1"/>
      <c r="B116" s="1"/>
      <c r="C116" s="136"/>
      <c r="D116" s="17"/>
      <c r="E116" s="1"/>
      <c r="F116" s="3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55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1"/>
      <c r="B117" s="1"/>
      <c r="C117" s="136"/>
      <c r="D117" s="17"/>
      <c r="E117" s="1"/>
      <c r="F117" s="3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55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1"/>
      <c r="B118" s="1"/>
      <c r="C118" s="136"/>
      <c r="D118" s="17"/>
      <c r="E118" s="1"/>
      <c r="F118" s="3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55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1"/>
      <c r="B119" s="1"/>
      <c r="C119" s="136"/>
      <c r="D119" s="17"/>
      <c r="E119" s="1"/>
      <c r="F119" s="3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55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1"/>
      <c r="B120" s="1"/>
      <c r="C120" s="136"/>
      <c r="D120" s="17"/>
      <c r="E120" s="1"/>
      <c r="F120" s="3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55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1"/>
      <c r="B121" s="1"/>
      <c r="C121" s="136"/>
      <c r="D121" s="17"/>
      <c r="E121" s="1"/>
      <c r="F121" s="3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55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1"/>
      <c r="B122" s="1"/>
      <c r="C122" s="136"/>
      <c r="D122" s="17"/>
      <c r="E122" s="1"/>
      <c r="F122" s="3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55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1"/>
      <c r="B123" s="1"/>
      <c r="C123" s="136"/>
      <c r="D123" s="17"/>
      <c r="E123" s="1"/>
      <c r="F123" s="3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55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"/>
      <c r="B124" s="1"/>
      <c r="C124" s="136"/>
      <c r="D124" s="17"/>
      <c r="E124" s="1"/>
      <c r="F124" s="3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55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"/>
      <c r="B125" s="1"/>
      <c r="C125" s="136"/>
      <c r="D125" s="17"/>
      <c r="E125" s="1"/>
      <c r="F125" s="3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55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1"/>
      <c r="B126" s="1"/>
      <c r="C126" s="136"/>
      <c r="D126" s="17"/>
      <c r="E126" s="1"/>
      <c r="F126" s="3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55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"/>
      <c r="B127" s="1"/>
      <c r="C127" s="136"/>
      <c r="D127" s="17"/>
      <c r="E127" s="1"/>
      <c r="F127" s="3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55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1"/>
      <c r="B128" s="1"/>
      <c r="C128" s="136"/>
      <c r="D128" s="17"/>
      <c r="E128" s="1"/>
      <c r="F128" s="3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55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1"/>
      <c r="B129" s="1"/>
      <c r="C129" s="136"/>
      <c r="D129" s="17"/>
      <c r="E129" s="1"/>
      <c r="F129" s="3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55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1"/>
      <c r="B130" s="1"/>
      <c r="C130" s="136"/>
      <c r="D130" s="17"/>
      <c r="E130" s="1"/>
      <c r="F130" s="3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55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1"/>
      <c r="B131" s="1"/>
      <c r="C131" s="136"/>
      <c r="D131" s="17"/>
      <c r="E131" s="1"/>
      <c r="F131" s="3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55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1"/>
      <c r="B132" s="1"/>
      <c r="C132" s="136"/>
      <c r="D132" s="17"/>
      <c r="E132" s="1"/>
      <c r="F132" s="3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55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1"/>
      <c r="B133" s="1"/>
      <c r="C133" s="136"/>
      <c r="D133" s="17"/>
      <c r="E133" s="1"/>
      <c r="F133" s="3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55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1"/>
      <c r="B134" s="1"/>
      <c r="C134" s="136"/>
      <c r="D134" s="17"/>
      <c r="E134" s="1"/>
      <c r="F134" s="3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55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1"/>
      <c r="B135" s="1"/>
      <c r="C135" s="136"/>
      <c r="D135" s="17"/>
      <c r="E135" s="1"/>
      <c r="F135" s="3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55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1"/>
      <c r="B136" s="1"/>
      <c r="C136" s="136"/>
      <c r="D136" s="17"/>
      <c r="E136" s="1"/>
      <c r="F136" s="3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55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1"/>
      <c r="B137" s="1"/>
      <c r="C137" s="136"/>
      <c r="D137" s="17"/>
      <c r="E137" s="1"/>
      <c r="F137" s="3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55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1"/>
      <c r="B138" s="1"/>
      <c r="C138" s="136"/>
      <c r="D138" s="17"/>
      <c r="E138" s="1"/>
      <c r="F138" s="3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55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1"/>
      <c r="B139" s="1"/>
      <c r="C139" s="136"/>
      <c r="D139" s="17"/>
      <c r="E139" s="1"/>
      <c r="F139" s="3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55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1"/>
      <c r="B140" s="1"/>
      <c r="C140" s="136"/>
      <c r="D140" s="17"/>
      <c r="E140" s="1"/>
      <c r="F140" s="3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55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1"/>
      <c r="B141" s="1"/>
      <c r="C141" s="136"/>
      <c r="D141" s="17"/>
      <c r="E141" s="1"/>
      <c r="F141" s="3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55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1"/>
      <c r="B142" s="1"/>
      <c r="C142" s="136"/>
      <c r="D142" s="17"/>
      <c r="E142" s="1"/>
      <c r="F142" s="3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55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1"/>
      <c r="B143" s="1"/>
      <c r="C143" s="136"/>
      <c r="D143" s="17"/>
      <c r="E143" s="1"/>
      <c r="F143" s="3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55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1"/>
      <c r="B144" s="1"/>
      <c r="C144" s="136"/>
      <c r="D144" s="17"/>
      <c r="E144" s="1"/>
      <c r="F144" s="3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55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1"/>
      <c r="B145" s="1"/>
      <c r="C145" s="136"/>
      <c r="D145" s="17"/>
      <c r="E145" s="1"/>
      <c r="F145" s="3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55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1"/>
      <c r="B146" s="1"/>
      <c r="C146" s="136"/>
      <c r="D146" s="17"/>
      <c r="E146" s="1"/>
      <c r="F146" s="3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55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1"/>
      <c r="B147" s="1"/>
      <c r="C147" s="136"/>
      <c r="D147" s="17"/>
      <c r="E147" s="1"/>
      <c r="F147" s="3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55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1"/>
      <c r="B148" s="1"/>
      <c r="C148" s="136"/>
      <c r="D148" s="17"/>
      <c r="E148" s="1"/>
      <c r="F148" s="3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55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1"/>
      <c r="B149" s="1"/>
      <c r="C149" s="136"/>
      <c r="D149" s="17"/>
      <c r="E149" s="1"/>
      <c r="F149" s="3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55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1"/>
      <c r="B150" s="1"/>
      <c r="C150" s="136"/>
      <c r="D150" s="17"/>
      <c r="E150" s="1"/>
      <c r="F150" s="3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55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1"/>
      <c r="B151" s="1"/>
      <c r="C151" s="136"/>
      <c r="D151" s="17"/>
      <c r="E151" s="1"/>
      <c r="F151" s="3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55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1"/>
      <c r="B152" s="1"/>
      <c r="C152" s="136"/>
      <c r="D152" s="17"/>
      <c r="E152" s="1"/>
      <c r="F152" s="3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55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1"/>
      <c r="B153" s="1"/>
      <c r="C153" s="136"/>
      <c r="D153" s="17"/>
      <c r="E153" s="1"/>
      <c r="F153" s="3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55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1"/>
      <c r="B154" s="1"/>
      <c r="C154" s="136"/>
      <c r="D154" s="17"/>
      <c r="E154" s="1"/>
      <c r="F154" s="3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55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1"/>
      <c r="B155" s="1"/>
      <c r="C155" s="136"/>
      <c r="D155" s="17"/>
      <c r="E155" s="1"/>
      <c r="F155" s="3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55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1"/>
      <c r="B156" s="1"/>
      <c r="C156" s="136"/>
      <c r="D156" s="17"/>
      <c r="E156" s="1"/>
      <c r="F156" s="3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55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1"/>
      <c r="B157" s="1"/>
      <c r="C157" s="136"/>
      <c r="D157" s="17"/>
      <c r="E157" s="1"/>
      <c r="F157" s="3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55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1"/>
      <c r="B158" s="1"/>
      <c r="C158" s="136"/>
      <c r="D158" s="17"/>
      <c r="E158" s="1"/>
      <c r="F158" s="3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55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1"/>
      <c r="B159" s="1"/>
      <c r="C159" s="136"/>
      <c r="D159" s="17"/>
      <c r="E159" s="1"/>
      <c r="F159" s="3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55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1"/>
      <c r="B160" s="1"/>
      <c r="C160" s="136"/>
      <c r="D160" s="17"/>
      <c r="E160" s="1"/>
      <c r="F160" s="3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55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1"/>
      <c r="B161" s="1"/>
      <c r="C161" s="136"/>
      <c r="D161" s="17"/>
      <c r="E161" s="1"/>
      <c r="F161" s="3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55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1"/>
      <c r="B162" s="1"/>
      <c r="C162" s="136"/>
      <c r="D162" s="17"/>
      <c r="E162" s="1"/>
      <c r="F162" s="3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55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1"/>
      <c r="B163" s="1"/>
      <c r="C163" s="136"/>
      <c r="D163" s="17"/>
      <c r="E163" s="1"/>
      <c r="F163" s="3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55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1"/>
      <c r="B164" s="1"/>
      <c r="C164" s="136"/>
      <c r="D164" s="17"/>
      <c r="E164" s="1"/>
      <c r="F164" s="3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55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1"/>
      <c r="B165" s="1"/>
      <c r="C165" s="136"/>
      <c r="D165" s="17"/>
      <c r="E165" s="1"/>
      <c r="F165" s="3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55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1"/>
      <c r="B166" s="1"/>
      <c r="C166" s="136"/>
      <c r="D166" s="17"/>
      <c r="E166" s="1"/>
      <c r="F166" s="3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55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1"/>
      <c r="B167" s="1"/>
      <c r="C167" s="136"/>
      <c r="D167" s="17"/>
      <c r="E167" s="1"/>
      <c r="F167" s="3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55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1"/>
      <c r="B168" s="1"/>
      <c r="C168" s="136"/>
      <c r="D168" s="17"/>
      <c r="E168" s="1"/>
      <c r="F168" s="3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55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1"/>
      <c r="B169" s="1"/>
      <c r="C169" s="136"/>
      <c r="D169" s="17"/>
      <c r="E169" s="1"/>
      <c r="F169" s="3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55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1"/>
      <c r="B170" s="1"/>
      <c r="C170" s="136"/>
      <c r="D170" s="17"/>
      <c r="E170" s="1"/>
      <c r="F170" s="3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55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1"/>
      <c r="B171" s="1"/>
      <c r="C171" s="136"/>
      <c r="D171" s="17"/>
      <c r="E171" s="1"/>
      <c r="F171" s="3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55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1"/>
      <c r="B172" s="1"/>
      <c r="C172" s="136"/>
      <c r="D172" s="17"/>
      <c r="E172" s="1"/>
      <c r="F172" s="3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55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1"/>
      <c r="B173" s="1"/>
      <c r="C173" s="136"/>
      <c r="D173" s="17"/>
      <c r="E173" s="1"/>
      <c r="F173" s="3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55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1"/>
      <c r="B174" s="1"/>
      <c r="C174" s="136"/>
      <c r="D174" s="17"/>
      <c r="E174" s="1"/>
      <c r="F174" s="3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55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1"/>
      <c r="B175" s="1"/>
      <c r="C175" s="136"/>
      <c r="D175" s="17"/>
      <c r="E175" s="1"/>
      <c r="F175" s="3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55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1"/>
      <c r="B176" s="1"/>
      <c r="C176" s="136"/>
      <c r="D176" s="17"/>
      <c r="E176" s="1"/>
      <c r="F176" s="3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55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1"/>
      <c r="B177" s="1"/>
      <c r="C177" s="136"/>
      <c r="D177" s="17"/>
      <c r="E177" s="1"/>
      <c r="F177" s="3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55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1"/>
      <c r="B178" s="1"/>
      <c r="C178" s="136"/>
      <c r="D178" s="17"/>
      <c r="E178" s="1"/>
      <c r="F178" s="3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55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1"/>
      <c r="B179" s="1"/>
      <c r="C179" s="136"/>
      <c r="D179" s="17"/>
      <c r="E179" s="1"/>
      <c r="F179" s="3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55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1"/>
      <c r="B180" s="1"/>
      <c r="C180" s="136"/>
      <c r="D180" s="17"/>
      <c r="E180" s="1"/>
      <c r="F180" s="3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55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1"/>
      <c r="B181" s="1"/>
      <c r="C181" s="136"/>
      <c r="D181" s="17"/>
      <c r="E181" s="1"/>
      <c r="F181" s="3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55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1"/>
      <c r="B182" s="1"/>
      <c r="C182" s="136"/>
      <c r="D182" s="17"/>
      <c r="E182" s="1"/>
      <c r="F182" s="3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55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1"/>
      <c r="B183" s="1"/>
      <c r="C183" s="136"/>
      <c r="D183" s="17"/>
      <c r="E183" s="1"/>
      <c r="F183" s="3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55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1"/>
      <c r="B184" s="1"/>
      <c r="C184" s="136"/>
      <c r="D184" s="17"/>
      <c r="E184" s="1"/>
      <c r="F184" s="3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55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1"/>
      <c r="B185" s="1"/>
      <c r="C185" s="136"/>
      <c r="D185" s="17"/>
      <c r="E185" s="1"/>
      <c r="F185" s="3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55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1"/>
      <c r="B186" s="1"/>
      <c r="C186" s="136"/>
      <c r="D186" s="17"/>
      <c r="E186" s="1"/>
      <c r="F186" s="3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55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1"/>
      <c r="B187" s="1"/>
      <c r="C187" s="136"/>
      <c r="D187" s="17"/>
      <c r="E187" s="1"/>
      <c r="F187" s="3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55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1"/>
      <c r="B188" s="1"/>
      <c r="C188" s="136"/>
      <c r="D188" s="17"/>
      <c r="E188" s="1"/>
      <c r="F188" s="3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55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1"/>
      <c r="B189" s="1"/>
      <c r="C189" s="136"/>
      <c r="D189" s="17"/>
      <c r="E189" s="1"/>
      <c r="F189" s="3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55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"/>
      <c r="B190" s="1"/>
      <c r="C190" s="136"/>
      <c r="D190" s="17"/>
      <c r="E190" s="1"/>
      <c r="F190" s="3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55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1"/>
      <c r="B191" s="1"/>
      <c r="C191" s="136"/>
      <c r="D191" s="17"/>
      <c r="E191" s="1"/>
      <c r="F191" s="3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55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"/>
      <c r="B192" s="1"/>
      <c r="C192" s="136"/>
      <c r="D192" s="17"/>
      <c r="E192" s="1"/>
      <c r="F192" s="3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55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1"/>
      <c r="B193" s="1"/>
      <c r="C193" s="136"/>
      <c r="D193" s="17"/>
      <c r="E193" s="1"/>
      <c r="F193" s="3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55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1"/>
      <c r="B194" s="1"/>
      <c r="C194" s="136"/>
      <c r="D194" s="17"/>
      <c r="E194" s="1"/>
      <c r="F194" s="3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55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1"/>
      <c r="B195" s="1"/>
      <c r="C195" s="136"/>
      <c r="D195" s="17"/>
      <c r="E195" s="1"/>
      <c r="F195" s="3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55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1"/>
      <c r="B196" s="1"/>
      <c r="C196" s="136"/>
      <c r="D196" s="17"/>
      <c r="E196" s="1"/>
      <c r="F196" s="3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55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1"/>
      <c r="B197" s="1"/>
      <c r="C197" s="136"/>
      <c r="D197" s="17"/>
      <c r="E197" s="1"/>
      <c r="F197" s="3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55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1"/>
      <c r="B198" s="1"/>
      <c r="C198" s="136"/>
      <c r="D198" s="17"/>
      <c r="E198" s="1"/>
      <c r="F198" s="3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55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1"/>
      <c r="B199" s="1"/>
      <c r="C199" s="136"/>
      <c r="D199" s="17"/>
      <c r="E199" s="1"/>
      <c r="F199" s="3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55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1"/>
      <c r="B200" s="1"/>
      <c r="C200" s="136"/>
      <c r="D200" s="17"/>
      <c r="E200" s="1"/>
      <c r="F200" s="3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55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1"/>
      <c r="B201" s="1"/>
      <c r="C201" s="136"/>
      <c r="D201" s="17"/>
      <c r="E201" s="1"/>
      <c r="F201" s="3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55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1"/>
      <c r="B202" s="1"/>
      <c r="C202" s="136"/>
      <c r="D202" s="17"/>
      <c r="E202" s="1"/>
      <c r="F202" s="3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55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1"/>
      <c r="B203" s="1"/>
      <c r="C203" s="136"/>
      <c r="D203" s="17"/>
      <c r="E203" s="1"/>
      <c r="F203" s="3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55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1"/>
      <c r="B204" s="1"/>
      <c r="C204" s="136"/>
      <c r="D204" s="17"/>
      <c r="E204" s="1"/>
      <c r="F204" s="3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55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1"/>
      <c r="B205" s="1"/>
      <c r="C205" s="136"/>
      <c r="D205" s="17"/>
      <c r="E205" s="1"/>
      <c r="F205" s="3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55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1"/>
      <c r="B206" s="1"/>
      <c r="C206" s="136"/>
      <c r="D206" s="17"/>
      <c r="E206" s="1"/>
      <c r="F206" s="3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55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1"/>
      <c r="B207" s="1"/>
      <c r="C207" s="136"/>
      <c r="D207" s="17"/>
      <c r="E207" s="1"/>
      <c r="F207" s="3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55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1"/>
      <c r="B208" s="1"/>
      <c r="C208" s="136"/>
      <c r="D208" s="17"/>
      <c r="E208" s="1"/>
      <c r="F208" s="3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55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1"/>
      <c r="B209" s="1"/>
      <c r="C209" s="136"/>
      <c r="D209" s="17"/>
      <c r="E209" s="1"/>
      <c r="F209" s="3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55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1"/>
      <c r="B210" s="1"/>
      <c r="C210" s="136"/>
      <c r="D210" s="17"/>
      <c r="E210" s="1"/>
      <c r="F210" s="3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55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1"/>
      <c r="B211" s="1"/>
      <c r="C211" s="136"/>
      <c r="D211" s="17"/>
      <c r="E211" s="1"/>
      <c r="F211" s="3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55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1"/>
      <c r="B212" s="1"/>
      <c r="C212" s="136"/>
      <c r="D212" s="17"/>
      <c r="E212" s="1"/>
      <c r="F212" s="3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55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1"/>
      <c r="B213" s="1"/>
      <c r="C213" s="136"/>
      <c r="D213" s="17"/>
      <c r="E213" s="1"/>
      <c r="F213" s="3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55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1"/>
      <c r="B214" s="1"/>
      <c r="C214" s="136"/>
      <c r="D214" s="17"/>
      <c r="E214" s="1"/>
      <c r="F214" s="3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55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1"/>
      <c r="B215" s="1"/>
      <c r="C215" s="136"/>
      <c r="D215" s="17"/>
      <c r="E215" s="1"/>
      <c r="F215" s="3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55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1"/>
      <c r="B216" s="1"/>
      <c r="C216" s="136"/>
      <c r="D216" s="17"/>
      <c r="E216" s="1"/>
      <c r="F216" s="3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55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1"/>
      <c r="B217" s="1"/>
      <c r="C217" s="136"/>
      <c r="D217" s="17"/>
      <c r="E217" s="1"/>
      <c r="F217" s="3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55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1"/>
      <c r="B218" s="1"/>
      <c r="C218" s="136"/>
      <c r="D218" s="17"/>
      <c r="E218" s="1"/>
      <c r="F218" s="3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55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1"/>
      <c r="B219" s="1"/>
      <c r="C219" s="136"/>
      <c r="D219" s="17"/>
      <c r="E219" s="1"/>
      <c r="F219" s="3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55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1"/>
      <c r="B220" s="1"/>
      <c r="C220" s="136"/>
      <c r="D220" s="17"/>
      <c r="E220" s="1"/>
      <c r="F220" s="3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55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1"/>
      <c r="B221" s="1"/>
      <c r="C221" s="136"/>
      <c r="D221" s="17"/>
      <c r="E221" s="1"/>
      <c r="F221" s="3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55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1"/>
      <c r="B222" s="1"/>
      <c r="C222" s="136"/>
      <c r="D222" s="17"/>
      <c r="E222" s="1"/>
      <c r="F222" s="3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55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1"/>
      <c r="B223" s="1"/>
      <c r="C223" s="136"/>
      <c r="D223" s="17"/>
      <c r="E223" s="1"/>
      <c r="F223" s="3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55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1"/>
      <c r="B224" s="1"/>
      <c r="C224" s="136"/>
      <c r="D224" s="17"/>
      <c r="E224" s="1"/>
      <c r="F224" s="3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55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1"/>
      <c r="B225" s="1"/>
      <c r="C225" s="136"/>
      <c r="D225" s="17"/>
      <c r="E225" s="1"/>
      <c r="F225" s="3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55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1"/>
      <c r="B226" s="1"/>
      <c r="C226" s="136"/>
      <c r="D226" s="17"/>
      <c r="E226" s="1"/>
      <c r="F226" s="3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55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1"/>
      <c r="B227" s="1"/>
      <c r="C227" s="136"/>
      <c r="D227" s="17"/>
      <c r="E227" s="1"/>
      <c r="F227" s="3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55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1"/>
      <c r="B228" s="1"/>
      <c r="C228" s="136"/>
      <c r="D228" s="17"/>
      <c r="E228" s="1"/>
      <c r="F228" s="3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55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1"/>
      <c r="B229" s="1"/>
      <c r="C229" s="257"/>
      <c r="D229" s="257"/>
      <c r="E229" s="1"/>
      <c r="F229" s="3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55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1"/>
      <c r="B230" s="1"/>
      <c r="C230" s="257"/>
      <c r="D230" s="257"/>
      <c r="E230" s="1"/>
      <c r="F230" s="3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55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1"/>
      <c r="B231" s="1"/>
      <c r="C231" s="257"/>
      <c r="D231" s="257"/>
      <c r="E231" s="1"/>
      <c r="F231" s="3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55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1"/>
      <c r="B232" s="1"/>
      <c r="C232" s="257"/>
      <c r="D232" s="257"/>
      <c r="E232" s="1"/>
      <c r="F232" s="3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55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1"/>
      <c r="B233" s="1"/>
      <c r="C233" s="257"/>
      <c r="D233" s="257"/>
      <c r="E233" s="1"/>
      <c r="F233" s="3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55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1"/>
      <c r="B234" s="1"/>
      <c r="C234" s="257"/>
      <c r="D234" s="257"/>
      <c r="E234" s="1"/>
      <c r="F234" s="3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55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1"/>
      <c r="B235" s="1"/>
      <c r="C235" s="257"/>
      <c r="D235" s="257"/>
      <c r="E235" s="1"/>
      <c r="F235" s="3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55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1"/>
      <c r="B236" s="1"/>
      <c r="C236" s="257"/>
      <c r="D236" s="257"/>
      <c r="E236" s="1"/>
      <c r="F236" s="3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55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1"/>
      <c r="B237" s="1"/>
      <c r="C237" s="257"/>
      <c r="D237" s="257"/>
      <c r="E237" s="1"/>
      <c r="F237" s="3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55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1"/>
      <c r="B238" s="1"/>
      <c r="C238" s="257"/>
      <c r="D238" s="257"/>
      <c r="E238" s="1"/>
      <c r="F238" s="3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55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1"/>
      <c r="B239" s="1"/>
      <c r="C239" s="257"/>
      <c r="D239" s="257"/>
      <c r="E239" s="1"/>
      <c r="F239" s="3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55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1"/>
      <c r="B240" s="1"/>
      <c r="C240" s="257"/>
      <c r="D240" s="257"/>
      <c r="E240" s="1"/>
      <c r="F240" s="3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55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1"/>
      <c r="B241" s="1"/>
      <c r="C241" s="257"/>
      <c r="D241" s="257"/>
      <c r="E241" s="1"/>
      <c r="F241" s="3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55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1"/>
      <c r="B242" s="1"/>
      <c r="C242" s="257"/>
      <c r="D242" s="257"/>
      <c r="E242" s="1"/>
      <c r="F242" s="3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55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1"/>
      <c r="B243" s="1"/>
      <c r="C243" s="257"/>
      <c r="D243" s="257"/>
      <c r="E243" s="1"/>
      <c r="F243" s="3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55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1"/>
      <c r="B244" s="1"/>
      <c r="C244" s="257"/>
      <c r="D244" s="257"/>
      <c r="E244" s="1"/>
      <c r="F244" s="3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55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1"/>
      <c r="B245" s="1"/>
      <c r="C245" s="257"/>
      <c r="D245" s="257"/>
      <c r="E245" s="1"/>
      <c r="F245" s="3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55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1"/>
      <c r="B246" s="1"/>
      <c r="C246" s="257"/>
      <c r="D246" s="257"/>
      <c r="E246" s="1"/>
      <c r="F246" s="3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55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1"/>
      <c r="B247" s="1"/>
      <c r="C247" s="257"/>
      <c r="D247" s="257"/>
      <c r="E247" s="1"/>
      <c r="F247" s="3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55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1"/>
      <c r="B248" s="1"/>
      <c r="C248" s="257"/>
      <c r="D248" s="257"/>
      <c r="E248" s="1"/>
      <c r="F248" s="3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55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1"/>
      <c r="B249" s="1"/>
      <c r="C249" s="257"/>
      <c r="D249" s="257"/>
      <c r="E249" s="1"/>
      <c r="F249" s="3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55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1"/>
      <c r="B250" s="1"/>
      <c r="C250" s="257"/>
      <c r="D250" s="257"/>
      <c r="E250" s="1"/>
      <c r="F250" s="3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55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1"/>
      <c r="B251" s="1"/>
      <c r="C251" s="257"/>
      <c r="D251" s="257"/>
      <c r="E251" s="1"/>
      <c r="F251" s="3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55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1"/>
      <c r="B252" s="1"/>
      <c r="C252" s="257"/>
      <c r="D252" s="257"/>
      <c r="E252" s="1"/>
      <c r="F252" s="3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55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1"/>
      <c r="B253" s="1"/>
      <c r="C253" s="257"/>
      <c r="D253" s="257"/>
      <c r="E253" s="1"/>
      <c r="F253" s="3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55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1"/>
      <c r="B254" s="1"/>
      <c r="C254" s="257"/>
      <c r="D254" s="257"/>
      <c r="E254" s="1"/>
      <c r="F254" s="3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55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1"/>
      <c r="B255" s="1"/>
      <c r="C255" s="257"/>
      <c r="D255" s="257"/>
      <c r="E255" s="1"/>
      <c r="F255" s="3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55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1"/>
      <c r="B256" s="1"/>
      <c r="C256" s="257"/>
      <c r="D256" s="257"/>
      <c r="E256" s="1"/>
      <c r="F256" s="3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55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1"/>
      <c r="B257" s="1"/>
      <c r="C257" s="257"/>
      <c r="D257" s="257"/>
      <c r="E257" s="1"/>
      <c r="F257" s="3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55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1"/>
      <c r="B258" s="1"/>
      <c r="C258" s="257"/>
      <c r="D258" s="257"/>
      <c r="E258" s="1"/>
      <c r="F258" s="3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55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1"/>
      <c r="B259" s="1"/>
      <c r="C259" s="257"/>
      <c r="D259" s="257"/>
      <c r="E259" s="1"/>
      <c r="F259" s="3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55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1"/>
      <c r="B260" s="1"/>
      <c r="C260" s="257"/>
      <c r="D260" s="257"/>
      <c r="E260" s="1"/>
      <c r="F260" s="3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55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1"/>
      <c r="B261" s="1"/>
      <c r="C261" s="257"/>
      <c r="D261" s="257"/>
      <c r="E261" s="1"/>
      <c r="F261" s="3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55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1"/>
      <c r="B262" s="1"/>
      <c r="C262" s="257"/>
      <c r="D262" s="257"/>
      <c r="E262" s="1"/>
      <c r="F262" s="3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55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1"/>
      <c r="B263" s="1"/>
      <c r="C263" s="257"/>
      <c r="D263" s="257"/>
      <c r="E263" s="1"/>
      <c r="F263" s="3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55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1"/>
      <c r="B264" s="1"/>
      <c r="C264" s="257"/>
      <c r="D264" s="257"/>
      <c r="E264" s="1"/>
      <c r="F264" s="3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55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1"/>
      <c r="B265" s="1"/>
      <c r="C265" s="257"/>
      <c r="D265" s="257"/>
      <c r="E265" s="1"/>
      <c r="F265" s="3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55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1"/>
      <c r="B266" s="1"/>
      <c r="C266" s="257"/>
      <c r="D266" s="257"/>
      <c r="E266" s="1"/>
      <c r="F266" s="3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55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1"/>
      <c r="B267" s="1"/>
      <c r="C267" s="257"/>
      <c r="D267" s="257"/>
      <c r="E267" s="1"/>
      <c r="F267" s="3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55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1"/>
      <c r="B268" s="1"/>
      <c r="C268" s="257"/>
      <c r="D268" s="257"/>
      <c r="E268" s="1"/>
      <c r="F268" s="3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55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1"/>
      <c r="B269" s="1"/>
      <c r="C269" s="257"/>
      <c r="D269" s="257"/>
      <c r="E269" s="1"/>
      <c r="F269" s="3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55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1"/>
      <c r="B270" s="1"/>
      <c r="C270" s="257"/>
      <c r="D270" s="257"/>
      <c r="E270" s="1"/>
      <c r="F270" s="3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55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1"/>
      <c r="B271" s="1"/>
      <c r="C271" s="257"/>
      <c r="D271" s="257"/>
      <c r="E271" s="1"/>
      <c r="F271" s="3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55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1"/>
      <c r="B272" s="1"/>
      <c r="C272" s="257"/>
      <c r="D272" s="257"/>
      <c r="E272" s="1"/>
      <c r="F272" s="3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55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1"/>
      <c r="B273" s="1"/>
      <c r="C273" s="257"/>
      <c r="D273" s="257"/>
      <c r="E273" s="1"/>
      <c r="F273" s="3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55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1"/>
      <c r="B274" s="1"/>
      <c r="C274" s="257"/>
      <c r="D274" s="257"/>
      <c r="E274" s="1"/>
      <c r="F274" s="3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55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1"/>
      <c r="B275" s="1"/>
      <c r="C275" s="257"/>
      <c r="D275" s="257"/>
      <c r="E275" s="1"/>
      <c r="F275" s="3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55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1"/>
      <c r="B276" s="1"/>
      <c r="C276" s="257"/>
      <c r="D276" s="257"/>
      <c r="E276" s="1"/>
      <c r="F276" s="3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55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1"/>
      <c r="B277" s="1"/>
      <c r="C277" s="257"/>
      <c r="D277" s="257"/>
      <c r="E277" s="1"/>
      <c r="F277" s="3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55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1"/>
      <c r="B278" s="1"/>
      <c r="C278" s="257"/>
      <c r="D278" s="257"/>
      <c r="E278" s="1"/>
      <c r="F278" s="3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55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1"/>
      <c r="B279" s="1"/>
      <c r="C279" s="257"/>
      <c r="D279" s="257"/>
      <c r="E279" s="1"/>
      <c r="F279" s="3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55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1"/>
      <c r="B280" s="1"/>
      <c r="C280" s="257"/>
      <c r="D280" s="257"/>
      <c r="E280" s="1"/>
      <c r="F280" s="3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55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1"/>
      <c r="B281" s="1"/>
      <c r="C281" s="257"/>
      <c r="D281" s="257"/>
      <c r="E281" s="1"/>
      <c r="F281" s="3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55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1"/>
      <c r="B282" s="1"/>
      <c r="C282" s="257"/>
      <c r="D282" s="257"/>
      <c r="E282" s="1"/>
      <c r="F282" s="3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55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1"/>
      <c r="B283" s="1"/>
      <c r="C283" s="257"/>
      <c r="D283" s="257"/>
      <c r="E283" s="1"/>
      <c r="F283" s="3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55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1"/>
      <c r="B284" s="1"/>
      <c r="C284" s="257"/>
      <c r="D284" s="257"/>
      <c r="E284" s="1"/>
      <c r="F284" s="3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55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1"/>
      <c r="B285" s="1"/>
      <c r="C285" s="257"/>
      <c r="D285" s="257"/>
      <c r="E285" s="1"/>
      <c r="F285" s="3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55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1"/>
      <c r="B286" s="1"/>
      <c r="C286" s="257"/>
      <c r="D286" s="257"/>
      <c r="E286" s="1"/>
      <c r="F286" s="3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55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1"/>
      <c r="B287" s="1"/>
      <c r="C287" s="257"/>
      <c r="D287" s="257"/>
      <c r="E287" s="1"/>
      <c r="F287" s="3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55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1"/>
      <c r="B288" s="1"/>
      <c r="C288" s="257"/>
      <c r="D288" s="257"/>
      <c r="E288" s="1"/>
      <c r="F288" s="3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55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1"/>
      <c r="B289" s="1"/>
      <c r="C289" s="257"/>
      <c r="D289" s="257"/>
      <c r="E289" s="1"/>
      <c r="F289" s="3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55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1"/>
      <c r="B290" s="1"/>
      <c r="C290" s="257"/>
      <c r="D290" s="257"/>
      <c r="E290" s="1"/>
      <c r="F290" s="3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55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1"/>
      <c r="B291" s="1"/>
      <c r="C291" s="257"/>
      <c r="D291" s="257"/>
      <c r="E291" s="1"/>
      <c r="F291" s="3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55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1"/>
      <c r="B292" s="1"/>
      <c r="C292" s="257"/>
      <c r="D292" s="257"/>
      <c r="E292" s="1"/>
      <c r="F292" s="3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55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1"/>
      <c r="B293" s="1"/>
      <c r="C293" s="257"/>
      <c r="D293" s="257"/>
      <c r="E293" s="1"/>
      <c r="F293" s="3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55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1"/>
      <c r="B294" s="1"/>
      <c r="C294" s="257"/>
      <c r="D294" s="257"/>
      <c r="E294" s="1"/>
      <c r="F294" s="3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55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1"/>
      <c r="B295" s="1"/>
      <c r="C295" s="257"/>
      <c r="D295" s="257"/>
      <c r="E295" s="1"/>
      <c r="F295" s="3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55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1"/>
      <c r="B296" s="1"/>
      <c r="C296" s="257"/>
      <c r="D296" s="257"/>
      <c r="E296" s="1"/>
      <c r="F296" s="3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55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1"/>
      <c r="B297" s="1"/>
      <c r="C297" s="257"/>
      <c r="D297" s="257"/>
      <c r="E297" s="1"/>
      <c r="F297" s="3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55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1"/>
      <c r="B298" s="1"/>
      <c r="C298" s="257"/>
      <c r="D298" s="257"/>
      <c r="E298" s="1"/>
      <c r="F298" s="3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55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1"/>
      <c r="B299" s="1"/>
      <c r="C299" s="257"/>
      <c r="D299" s="257"/>
      <c r="E299" s="1"/>
      <c r="F299" s="3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55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1"/>
      <c r="B300" s="1"/>
      <c r="C300" s="257"/>
      <c r="D300" s="257"/>
      <c r="E300" s="1"/>
      <c r="F300" s="3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55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1"/>
      <c r="B301" s="1"/>
      <c r="C301" s="257"/>
      <c r="D301" s="257"/>
      <c r="E301" s="1"/>
      <c r="F301" s="3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55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1"/>
      <c r="B302" s="1"/>
      <c r="C302" s="257"/>
      <c r="D302" s="257"/>
      <c r="E302" s="1"/>
      <c r="F302" s="3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55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1"/>
      <c r="B303" s="1"/>
      <c r="C303" s="257"/>
      <c r="D303" s="257"/>
      <c r="E303" s="1"/>
      <c r="F303" s="3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55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1"/>
      <c r="B304" s="1"/>
      <c r="C304" s="257"/>
      <c r="D304" s="257"/>
      <c r="E304" s="1"/>
      <c r="F304" s="3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55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1"/>
      <c r="B305" s="1"/>
      <c r="C305" s="257"/>
      <c r="D305" s="257"/>
      <c r="E305" s="1"/>
      <c r="F305" s="3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55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1"/>
      <c r="B306" s="1"/>
      <c r="C306" s="257"/>
      <c r="D306" s="257"/>
      <c r="E306" s="1"/>
      <c r="F306" s="3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55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1"/>
      <c r="B307" s="1"/>
      <c r="C307" s="257"/>
      <c r="D307" s="257"/>
      <c r="E307" s="1"/>
      <c r="F307" s="3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55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1"/>
      <c r="B308" s="1"/>
      <c r="C308" s="257"/>
      <c r="D308" s="257"/>
      <c r="E308" s="1"/>
      <c r="F308" s="3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55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1"/>
      <c r="B309" s="1"/>
      <c r="C309" s="257"/>
      <c r="D309" s="257"/>
      <c r="E309" s="1"/>
      <c r="F309" s="3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55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1"/>
      <c r="B310" s="1"/>
      <c r="C310" s="257"/>
      <c r="D310" s="257"/>
      <c r="E310" s="1"/>
      <c r="F310" s="3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55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1"/>
      <c r="B311" s="1"/>
      <c r="C311" s="257"/>
      <c r="D311" s="257"/>
      <c r="E311" s="1"/>
      <c r="F311" s="3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55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1"/>
      <c r="B312" s="1"/>
      <c r="C312" s="257"/>
      <c r="D312" s="257"/>
      <c r="E312" s="1"/>
      <c r="F312" s="3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55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1"/>
      <c r="B313" s="1"/>
      <c r="C313" s="257"/>
      <c r="D313" s="257"/>
      <c r="E313" s="1"/>
      <c r="F313" s="3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55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1"/>
      <c r="B314" s="1"/>
      <c r="C314" s="257"/>
      <c r="D314" s="257"/>
      <c r="E314" s="1"/>
      <c r="F314" s="3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55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1"/>
      <c r="B315" s="1"/>
      <c r="C315" s="257"/>
      <c r="D315" s="257"/>
      <c r="E315" s="1"/>
      <c r="F315" s="3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55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1"/>
      <c r="B316" s="1"/>
      <c r="C316" s="257"/>
      <c r="D316" s="257"/>
      <c r="E316" s="1"/>
      <c r="F316" s="3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55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1"/>
      <c r="B317" s="1"/>
      <c r="C317" s="257"/>
      <c r="D317" s="257"/>
      <c r="E317" s="1"/>
      <c r="F317" s="3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55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1"/>
      <c r="B318" s="1"/>
      <c r="C318" s="257"/>
      <c r="D318" s="257"/>
      <c r="E318" s="1"/>
      <c r="F318" s="3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55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1"/>
      <c r="B319" s="1"/>
      <c r="C319" s="257"/>
      <c r="D319" s="257"/>
      <c r="E319" s="1"/>
      <c r="F319" s="3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55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1"/>
      <c r="B320" s="1"/>
      <c r="C320" s="257"/>
      <c r="D320" s="257"/>
      <c r="E320" s="1"/>
      <c r="F320" s="3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55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1"/>
      <c r="B321" s="1"/>
      <c r="C321" s="257"/>
      <c r="D321" s="257"/>
      <c r="E321" s="1"/>
      <c r="F321" s="3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55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1"/>
      <c r="B322" s="1"/>
      <c r="C322" s="257"/>
      <c r="D322" s="257"/>
      <c r="E322" s="1"/>
      <c r="F322" s="3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55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1"/>
      <c r="B323" s="1"/>
      <c r="C323" s="257"/>
      <c r="D323" s="257"/>
      <c r="E323" s="1"/>
      <c r="F323" s="3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55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1"/>
      <c r="B324" s="1"/>
      <c r="C324" s="257"/>
      <c r="D324" s="257"/>
      <c r="E324" s="1"/>
      <c r="F324" s="3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55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1"/>
      <c r="B325" s="1"/>
      <c r="C325" s="257"/>
      <c r="D325" s="257"/>
      <c r="E325" s="1"/>
      <c r="F325" s="3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55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1"/>
      <c r="B326" s="1"/>
      <c r="C326" s="257"/>
      <c r="D326" s="257"/>
      <c r="E326" s="1"/>
      <c r="F326" s="3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55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1"/>
      <c r="B327" s="1"/>
      <c r="C327" s="257"/>
      <c r="D327" s="257"/>
      <c r="E327" s="1"/>
      <c r="F327" s="3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55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1"/>
      <c r="B328" s="1"/>
      <c r="C328" s="257"/>
      <c r="D328" s="257"/>
      <c r="E328" s="1"/>
      <c r="F328" s="3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55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1"/>
      <c r="B329" s="1"/>
      <c r="C329" s="257"/>
      <c r="D329" s="257"/>
      <c r="E329" s="1"/>
      <c r="F329" s="3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55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1"/>
      <c r="B330" s="1"/>
      <c r="C330" s="257"/>
      <c r="D330" s="257"/>
      <c r="E330" s="1"/>
      <c r="F330" s="3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55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1"/>
      <c r="B331" s="1"/>
      <c r="C331" s="257"/>
      <c r="D331" s="257"/>
      <c r="E331" s="1"/>
      <c r="F331" s="3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55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1"/>
      <c r="B332" s="1"/>
      <c r="C332" s="257"/>
      <c r="D332" s="257"/>
      <c r="E332" s="1"/>
      <c r="F332" s="3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55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1"/>
      <c r="B333" s="1"/>
      <c r="C333" s="257"/>
      <c r="D333" s="257"/>
      <c r="E333" s="1"/>
      <c r="F333" s="3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55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1"/>
      <c r="B334" s="1"/>
      <c r="C334" s="257"/>
      <c r="D334" s="257"/>
      <c r="E334" s="1"/>
      <c r="F334" s="3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55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1"/>
      <c r="B335" s="1"/>
      <c r="C335" s="257"/>
      <c r="D335" s="257"/>
      <c r="E335" s="1"/>
      <c r="F335" s="3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55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1"/>
      <c r="B336" s="1"/>
      <c r="C336" s="257"/>
      <c r="D336" s="257"/>
      <c r="E336" s="1"/>
      <c r="F336" s="3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55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1"/>
      <c r="B337" s="1"/>
      <c r="C337" s="257"/>
      <c r="D337" s="257"/>
      <c r="E337" s="1"/>
      <c r="F337" s="3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55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1"/>
      <c r="B338" s="1"/>
      <c r="C338" s="257"/>
      <c r="D338" s="257"/>
      <c r="E338" s="1"/>
      <c r="F338" s="3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55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1"/>
      <c r="B339" s="1"/>
      <c r="C339" s="257"/>
      <c r="D339" s="257"/>
      <c r="E339" s="1"/>
      <c r="F339" s="3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55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1"/>
      <c r="B340" s="1"/>
      <c r="C340" s="257"/>
      <c r="D340" s="257"/>
      <c r="E340" s="1"/>
      <c r="F340" s="3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55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1"/>
      <c r="B341" s="1"/>
      <c r="C341" s="257"/>
      <c r="D341" s="257"/>
      <c r="E341" s="1"/>
      <c r="F341" s="3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55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1"/>
      <c r="B342" s="1"/>
      <c r="C342" s="257"/>
      <c r="D342" s="257"/>
      <c r="E342" s="1"/>
      <c r="F342" s="3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55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1"/>
      <c r="B343" s="1"/>
      <c r="C343" s="257"/>
      <c r="D343" s="257"/>
      <c r="E343" s="1"/>
      <c r="F343" s="3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55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1"/>
      <c r="B344" s="1"/>
      <c r="C344" s="257"/>
      <c r="D344" s="257"/>
      <c r="E344" s="1"/>
      <c r="F344" s="3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55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1"/>
      <c r="B345" s="1"/>
      <c r="C345" s="257"/>
      <c r="D345" s="257"/>
      <c r="E345" s="1"/>
      <c r="F345" s="3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55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1"/>
      <c r="B346" s="1"/>
      <c r="C346" s="257"/>
      <c r="D346" s="257"/>
      <c r="E346" s="1"/>
      <c r="F346" s="3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55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1"/>
      <c r="B347" s="1"/>
      <c r="C347" s="257"/>
      <c r="D347" s="257"/>
      <c r="E347" s="1"/>
      <c r="F347" s="3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55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1"/>
      <c r="B348" s="1"/>
      <c r="C348" s="257"/>
      <c r="D348" s="257"/>
      <c r="E348" s="1"/>
      <c r="F348" s="3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55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1"/>
      <c r="B349" s="1"/>
      <c r="C349" s="257"/>
      <c r="D349" s="257"/>
      <c r="E349" s="1"/>
      <c r="F349" s="3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55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1"/>
      <c r="B350" s="1"/>
      <c r="C350" s="257"/>
      <c r="D350" s="257"/>
      <c r="E350" s="1"/>
      <c r="F350" s="3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55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1"/>
      <c r="B351" s="1"/>
      <c r="C351" s="257"/>
      <c r="D351" s="257"/>
      <c r="E351" s="1"/>
      <c r="F351" s="3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55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1"/>
      <c r="B352" s="1"/>
      <c r="C352" s="257"/>
      <c r="D352" s="257"/>
      <c r="E352" s="1"/>
      <c r="F352" s="3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55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1"/>
      <c r="B353" s="1"/>
      <c r="C353" s="257"/>
      <c r="D353" s="257"/>
      <c r="E353" s="1"/>
      <c r="F353" s="3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55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1"/>
      <c r="B354" s="1"/>
      <c r="C354" s="257"/>
      <c r="D354" s="257"/>
      <c r="E354" s="1"/>
      <c r="F354" s="3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55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1"/>
      <c r="B355" s="1"/>
      <c r="C355" s="257"/>
      <c r="D355" s="257"/>
      <c r="E355" s="1"/>
      <c r="F355" s="3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55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1"/>
      <c r="B356" s="1"/>
      <c r="C356" s="257"/>
      <c r="D356" s="257"/>
      <c r="E356" s="1"/>
      <c r="F356" s="3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55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1"/>
      <c r="B357" s="1"/>
      <c r="C357" s="257"/>
      <c r="D357" s="257"/>
      <c r="E357" s="1"/>
      <c r="F357" s="3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55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1"/>
      <c r="B358" s="1"/>
      <c r="C358" s="257"/>
      <c r="D358" s="257"/>
      <c r="E358" s="1"/>
      <c r="F358" s="3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55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1"/>
      <c r="B359" s="1"/>
      <c r="C359" s="257"/>
      <c r="D359" s="257"/>
      <c r="E359" s="1"/>
      <c r="F359" s="3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55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1"/>
      <c r="B360" s="1"/>
      <c r="C360" s="257"/>
      <c r="D360" s="257"/>
      <c r="E360" s="1"/>
      <c r="F360" s="3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55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1"/>
      <c r="B361" s="1"/>
      <c r="C361" s="257"/>
      <c r="D361" s="257"/>
      <c r="E361" s="1"/>
      <c r="F361" s="3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55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1"/>
      <c r="B362" s="1"/>
      <c r="C362" s="257"/>
      <c r="D362" s="257"/>
      <c r="E362" s="1"/>
      <c r="F362" s="3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55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1"/>
      <c r="B363" s="1"/>
      <c r="C363" s="257"/>
      <c r="D363" s="257"/>
      <c r="E363" s="1"/>
      <c r="F363" s="3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55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1"/>
      <c r="B364" s="1"/>
      <c r="C364" s="257"/>
      <c r="D364" s="257"/>
      <c r="E364" s="1"/>
      <c r="F364" s="3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55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1"/>
      <c r="B365" s="1"/>
      <c r="C365" s="257"/>
      <c r="D365" s="257"/>
      <c r="E365" s="1"/>
      <c r="F365" s="3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55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1"/>
      <c r="B366" s="1"/>
      <c r="C366" s="257"/>
      <c r="D366" s="257"/>
      <c r="E366" s="1"/>
      <c r="F366" s="3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55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1"/>
      <c r="B367" s="1"/>
      <c r="C367" s="257"/>
      <c r="D367" s="257"/>
      <c r="E367" s="1"/>
      <c r="F367" s="3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55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1"/>
      <c r="B368" s="1"/>
      <c r="C368" s="257"/>
      <c r="D368" s="257"/>
      <c r="E368" s="1"/>
      <c r="F368" s="3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55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1"/>
      <c r="B369" s="1"/>
      <c r="C369" s="257"/>
      <c r="D369" s="257"/>
      <c r="E369" s="1"/>
      <c r="F369" s="3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55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1"/>
      <c r="B370" s="1"/>
      <c r="C370" s="257"/>
      <c r="D370" s="257"/>
      <c r="E370" s="1"/>
      <c r="F370" s="3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55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1"/>
      <c r="B371" s="1"/>
      <c r="C371" s="257"/>
      <c r="D371" s="257"/>
      <c r="E371" s="1"/>
      <c r="F371" s="3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55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1"/>
      <c r="B372" s="1"/>
      <c r="C372" s="257"/>
      <c r="D372" s="257"/>
      <c r="E372" s="1"/>
      <c r="F372" s="3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55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1"/>
      <c r="B373" s="1"/>
      <c r="C373" s="257"/>
      <c r="D373" s="257"/>
      <c r="E373" s="1"/>
      <c r="F373" s="3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55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1"/>
      <c r="B374" s="1"/>
      <c r="C374" s="257"/>
      <c r="D374" s="257"/>
      <c r="E374" s="1"/>
      <c r="F374" s="3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55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1"/>
      <c r="B375" s="1"/>
      <c r="C375" s="257"/>
      <c r="D375" s="257"/>
      <c r="E375" s="1"/>
      <c r="F375" s="3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55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1"/>
      <c r="B376" s="1"/>
      <c r="C376" s="257"/>
      <c r="D376" s="257"/>
      <c r="E376" s="1"/>
      <c r="F376" s="3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55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1"/>
      <c r="B377" s="1"/>
      <c r="C377" s="257"/>
      <c r="D377" s="257"/>
      <c r="E377" s="1"/>
      <c r="F377" s="3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55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1"/>
      <c r="B378" s="1"/>
      <c r="C378" s="257"/>
      <c r="D378" s="257"/>
      <c r="E378" s="1"/>
      <c r="F378" s="3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55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1"/>
      <c r="B379" s="1"/>
      <c r="C379" s="257"/>
      <c r="D379" s="257"/>
      <c r="E379" s="1"/>
      <c r="F379" s="3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55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1"/>
      <c r="B380" s="1"/>
      <c r="C380" s="257"/>
      <c r="D380" s="257"/>
      <c r="E380" s="1"/>
      <c r="F380" s="3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55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1"/>
      <c r="B381" s="1"/>
      <c r="C381" s="257"/>
      <c r="D381" s="257"/>
      <c r="E381" s="1"/>
      <c r="F381" s="3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55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1"/>
      <c r="B382" s="1"/>
      <c r="C382" s="257"/>
      <c r="D382" s="257"/>
      <c r="E382" s="1"/>
      <c r="F382" s="3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55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1"/>
      <c r="B383" s="1"/>
      <c r="C383" s="257"/>
      <c r="D383" s="257"/>
      <c r="E383" s="1"/>
      <c r="F383" s="3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55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1"/>
      <c r="B384" s="1"/>
      <c r="C384" s="257"/>
      <c r="D384" s="257"/>
      <c r="E384" s="1"/>
      <c r="F384" s="3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55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1"/>
      <c r="B385" s="1"/>
      <c r="C385" s="257"/>
      <c r="D385" s="257"/>
      <c r="E385" s="1"/>
      <c r="F385" s="3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55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1"/>
      <c r="B386" s="1"/>
      <c r="C386" s="257"/>
      <c r="D386" s="257"/>
      <c r="E386" s="1"/>
      <c r="F386" s="3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55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1"/>
      <c r="B387" s="1"/>
      <c r="C387" s="257"/>
      <c r="D387" s="257"/>
      <c r="E387" s="1"/>
      <c r="F387" s="3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55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1"/>
      <c r="B388" s="1"/>
      <c r="C388" s="257"/>
      <c r="D388" s="257"/>
      <c r="E388" s="1"/>
      <c r="F388" s="3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55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1"/>
      <c r="B389" s="1"/>
      <c r="C389" s="257"/>
      <c r="D389" s="257"/>
      <c r="E389" s="1"/>
      <c r="F389" s="3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55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1"/>
      <c r="B390" s="1"/>
      <c r="C390" s="257"/>
      <c r="D390" s="257"/>
      <c r="E390" s="1"/>
      <c r="F390" s="3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55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1"/>
      <c r="B391" s="1"/>
      <c r="C391" s="257"/>
      <c r="D391" s="257"/>
      <c r="E391" s="1"/>
      <c r="F391" s="3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55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1"/>
      <c r="B392" s="1"/>
      <c r="C392" s="257"/>
      <c r="D392" s="257"/>
      <c r="E392" s="1"/>
      <c r="F392" s="3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55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1"/>
      <c r="B393" s="1"/>
      <c r="C393" s="257"/>
      <c r="D393" s="257"/>
      <c r="E393" s="1"/>
      <c r="F393" s="3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55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1"/>
      <c r="B394" s="1"/>
      <c r="C394" s="257"/>
      <c r="D394" s="257"/>
      <c r="E394" s="1"/>
      <c r="F394" s="3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55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1"/>
      <c r="B395" s="1"/>
      <c r="C395" s="257"/>
      <c r="D395" s="257"/>
      <c r="E395" s="1"/>
      <c r="F395" s="3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55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1"/>
      <c r="B396" s="1"/>
      <c r="C396" s="257"/>
      <c r="D396" s="257"/>
      <c r="E396" s="1"/>
      <c r="F396" s="3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55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1"/>
      <c r="B397" s="1"/>
      <c r="C397" s="257"/>
      <c r="D397" s="257"/>
      <c r="E397" s="1"/>
      <c r="F397" s="3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55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1"/>
      <c r="B398" s="1"/>
      <c r="C398" s="257"/>
      <c r="D398" s="257"/>
      <c r="E398" s="1"/>
      <c r="F398" s="3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55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1"/>
      <c r="B399" s="1"/>
      <c r="C399" s="257"/>
      <c r="D399" s="257"/>
      <c r="E399" s="1"/>
      <c r="F399" s="3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55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1"/>
      <c r="B400" s="1"/>
      <c r="C400" s="257"/>
      <c r="D400" s="257"/>
      <c r="E400" s="1"/>
      <c r="F400" s="3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55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1"/>
      <c r="B401" s="1"/>
      <c r="C401" s="257"/>
      <c r="D401" s="257"/>
      <c r="E401" s="1"/>
      <c r="F401" s="3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55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1"/>
      <c r="B402" s="1"/>
      <c r="C402" s="257"/>
      <c r="D402" s="257"/>
      <c r="E402" s="1"/>
      <c r="F402" s="3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55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1"/>
      <c r="B403" s="1"/>
      <c r="C403" s="257"/>
      <c r="D403" s="257"/>
      <c r="E403" s="1"/>
      <c r="F403" s="3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55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1"/>
      <c r="B404" s="1"/>
      <c r="C404" s="257"/>
      <c r="D404" s="257"/>
      <c r="E404" s="1"/>
      <c r="F404" s="3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55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1"/>
      <c r="B405" s="1"/>
      <c r="C405" s="257"/>
      <c r="D405" s="257"/>
      <c r="E405" s="1"/>
      <c r="F405" s="3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55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1"/>
      <c r="B406" s="1"/>
      <c r="C406" s="257"/>
      <c r="D406" s="257"/>
      <c r="E406" s="1"/>
      <c r="F406" s="3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55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1"/>
      <c r="B407" s="1"/>
      <c r="C407" s="257"/>
      <c r="D407" s="257"/>
      <c r="E407" s="1"/>
      <c r="F407" s="3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55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1"/>
      <c r="B408" s="1"/>
      <c r="C408" s="257"/>
      <c r="D408" s="257"/>
      <c r="E408" s="1"/>
      <c r="F408" s="3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55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1"/>
      <c r="B409" s="1"/>
      <c r="C409" s="257"/>
      <c r="D409" s="257"/>
      <c r="E409" s="1"/>
      <c r="F409" s="3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55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1"/>
      <c r="B410" s="1"/>
      <c r="C410" s="257"/>
      <c r="D410" s="257"/>
      <c r="E410" s="1"/>
      <c r="F410" s="3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55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1"/>
      <c r="B411" s="1"/>
      <c r="C411" s="257"/>
      <c r="D411" s="257"/>
      <c r="E411" s="1"/>
      <c r="F411" s="3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55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1"/>
      <c r="B412" s="1"/>
      <c r="C412" s="257"/>
      <c r="D412" s="257"/>
      <c r="E412" s="1"/>
      <c r="F412" s="3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55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1"/>
      <c r="B413" s="1"/>
      <c r="C413" s="257"/>
      <c r="D413" s="257"/>
      <c r="E413" s="1"/>
      <c r="F413" s="3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55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1"/>
      <c r="B414" s="1"/>
      <c r="C414" s="257"/>
      <c r="D414" s="257"/>
      <c r="E414" s="1"/>
      <c r="F414" s="3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55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1"/>
      <c r="B415" s="1"/>
      <c r="C415" s="257"/>
      <c r="D415" s="257"/>
      <c r="E415" s="1"/>
      <c r="F415" s="3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55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1"/>
      <c r="B416" s="1"/>
      <c r="C416" s="257"/>
      <c r="D416" s="257"/>
      <c r="E416" s="1"/>
      <c r="F416" s="3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55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1"/>
      <c r="B417" s="1"/>
      <c r="C417" s="257"/>
      <c r="D417" s="257"/>
      <c r="E417" s="1"/>
      <c r="F417" s="3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55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1"/>
      <c r="B418" s="1"/>
      <c r="C418" s="257"/>
      <c r="D418" s="257"/>
      <c r="E418" s="1"/>
      <c r="F418" s="3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55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1"/>
      <c r="B419" s="1"/>
      <c r="C419" s="257"/>
      <c r="D419" s="257"/>
      <c r="E419" s="1"/>
      <c r="F419" s="3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55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1"/>
      <c r="B420" s="1"/>
      <c r="C420" s="257"/>
      <c r="D420" s="257"/>
      <c r="E420" s="1"/>
      <c r="F420" s="3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55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1"/>
      <c r="B421" s="1"/>
      <c r="C421" s="257"/>
      <c r="D421" s="257"/>
      <c r="E421" s="1"/>
      <c r="F421" s="3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55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1"/>
      <c r="B422" s="1"/>
      <c r="C422" s="257"/>
      <c r="D422" s="257"/>
      <c r="E422" s="1"/>
      <c r="F422" s="3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55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1"/>
      <c r="B423" s="1"/>
      <c r="C423" s="257"/>
      <c r="D423" s="257"/>
      <c r="E423" s="1"/>
      <c r="F423" s="3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55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1"/>
      <c r="B424" s="1"/>
      <c r="C424" s="257"/>
      <c r="D424" s="257"/>
      <c r="E424" s="1"/>
      <c r="F424" s="3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55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1"/>
      <c r="B425" s="1"/>
      <c r="C425" s="257"/>
      <c r="D425" s="257"/>
      <c r="E425" s="1"/>
      <c r="F425" s="3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55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1"/>
      <c r="B426" s="1"/>
      <c r="C426" s="257"/>
      <c r="D426" s="257"/>
      <c r="E426" s="1"/>
      <c r="F426" s="3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55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1"/>
      <c r="B427" s="1"/>
      <c r="C427" s="257"/>
      <c r="D427" s="257"/>
      <c r="E427" s="1"/>
      <c r="F427" s="3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55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1"/>
      <c r="B428" s="1"/>
      <c r="C428" s="257"/>
      <c r="D428" s="257"/>
      <c r="E428" s="1"/>
      <c r="F428" s="3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55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1"/>
      <c r="B429" s="1"/>
      <c r="C429" s="257"/>
      <c r="D429" s="257"/>
      <c r="E429" s="1"/>
      <c r="F429" s="3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55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1"/>
      <c r="B430" s="1"/>
      <c r="C430" s="257"/>
      <c r="D430" s="257"/>
      <c r="E430" s="1"/>
      <c r="F430" s="3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55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1"/>
      <c r="B431" s="1"/>
      <c r="C431" s="257"/>
      <c r="D431" s="257"/>
      <c r="E431" s="1"/>
      <c r="F431" s="3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55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1"/>
      <c r="B432" s="1"/>
      <c r="C432" s="257"/>
      <c r="D432" s="257"/>
      <c r="E432" s="1"/>
      <c r="F432" s="3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55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1"/>
      <c r="B433" s="1"/>
      <c r="C433" s="257"/>
      <c r="D433" s="257"/>
      <c r="E433" s="1"/>
      <c r="F433" s="3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55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1"/>
      <c r="B434" s="1"/>
      <c r="C434" s="257"/>
      <c r="D434" s="257"/>
      <c r="E434" s="1"/>
      <c r="F434" s="3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55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1"/>
      <c r="B435" s="1"/>
      <c r="C435" s="257"/>
      <c r="D435" s="257"/>
      <c r="E435" s="1"/>
      <c r="F435" s="3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55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1"/>
      <c r="B436" s="1"/>
      <c r="C436" s="257"/>
      <c r="D436" s="257"/>
      <c r="E436" s="1"/>
      <c r="F436" s="3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55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1"/>
      <c r="B437" s="1"/>
      <c r="C437" s="257"/>
      <c r="D437" s="257"/>
      <c r="E437" s="1"/>
      <c r="F437" s="3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55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1"/>
      <c r="B438" s="1"/>
      <c r="C438" s="257"/>
      <c r="D438" s="257"/>
      <c r="E438" s="1"/>
      <c r="F438" s="3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55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1"/>
      <c r="B439" s="1"/>
      <c r="C439" s="257"/>
      <c r="D439" s="257"/>
      <c r="E439" s="1"/>
      <c r="F439" s="3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55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1"/>
      <c r="B440" s="1"/>
      <c r="C440" s="257"/>
      <c r="D440" s="257"/>
      <c r="E440" s="1"/>
      <c r="F440" s="3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55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1"/>
      <c r="B441" s="1"/>
      <c r="C441" s="257"/>
      <c r="D441" s="257"/>
      <c r="E441" s="1"/>
      <c r="F441" s="3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55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1"/>
      <c r="B442" s="1"/>
      <c r="C442" s="257"/>
      <c r="D442" s="257"/>
      <c r="E442" s="1"/>
      <c r="F442" s="3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55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1"/>
      <c r="B443" s="1"/>
      <c r="C443" s="257"/>
      <c r="D443" s="257"/>
      <c r="E443" s="1"/>
      <c r="F443" s="3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55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1"/>
      <c r="B444" s="1"/>
      <c r="C444" s="257"/>
      <c r="D444" s="257"/>
      <c r="E444" s="1"/>
      <c r="F444" s="3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55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1"/>
      <c r="B445" s="1"/>
      <c r="C445" s="257"/>
      <c r="D445" s="257"/>
      <c r="E445" s="1"/>
      <c r="F445" s="3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55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1"/>
      <c r="B446" s="1"/>
      <c r="C446" s="257"/>
      <c r="D446" s="257"/>
      <c r="E446" s="1"/>
      <c r="F446" s="3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55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1"/>
      <c r="B447" s="1"/>
      <c r="C447" s="257"/>
      <c r="D447" s="257"/>
      <c r="E447" s="1"/>
      <c r="F447" s="3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55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1"/>
      <c r="B448" s="1"/>
      <c r="C448" s="257"/>
      <c r="D448" s="257"/>
      <c r="E448" s="1"/>
      <c r="F448" s="3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55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1"/>
      <c r="B449" s="1"/>
      <c r="C449" s="257"/>
      <c r="D449" s="257"/>
      <c r="E449" s="1"/>
      <c r="F449" s="3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55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1"/>
      <c r="B450" s="1"/>
      <c r="C450" s="257"/>
      <c r="D450" s="257"/>
      <c r="E450" s="1"/>
      <c r="F450" s="3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55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1"/>
      <c r="B451" s="1"/>
      <c r="C451" s="257"/>
      <c r="D451" s="257"/>
      <c r="E451" s="1"/>
      <c r="F451" s="3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55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1"/>
      <c r="B452" s="1"/>
      <c r="C452" s="257"/>
      <c r="D452" s="257"/>
      <c r="E452" s="1"/>
      <c r="F452" s="3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55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1"/>
      <c r="B453" s="1"/>
      <c r="C453" s="257"/>
      <c r="D453" s="257"/>
      <c r="E453" s="1"/>
      <c r="F453" s="3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55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1"/>
      <c r="B454" s="1"/>
      <c r="C454" s="257"/>
      <c r="D454" s="257"/>
      <c r="E454" s="1"/>
      <c r="F454" s="3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55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1"/>
      <c r="B455" s="1"/>
      <c r="C455" s="257"/>
      <c r="D455" s="257"/>
      <c r="E455" s="1"/>
      <c r="F455" s="3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55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1"/>
      <c r="B456" s="1"/>
      <c r="C456" s="257"/>
      <c r="D456" s="257"/>
      <c r="E456" s="1"/>
      <c r="F456" s="3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55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1"/>
      <c r="B457" s="1"/>
      <c r="C457" s="257"/>
      <c r="D457" s="257"/>
      <c r="E457" s="1"/>
      <c r="F457" s="3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55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1"/>
      <c r="B458" s="1"/>
      <c r="C458" s="257"/>
      <c r="D458" s="257"/>
      <c r="E458" s="1"/>
      <c r="F458" s="3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55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1"/>
      <c r="B459" s="1"/>
      <c r="C459" s="257"/>
      <c r="D459" s="257"/>
      <c r="E459" s="1"/>
      <c r="F459" s="3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55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1"/>
      <c r="B460" s="1"/>
      <c r="C460" s="257"/>
      <c r="D460" s="257"/>
      <c r="E460" s="1"/>
      <c r="F460" s="3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55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1"/>
      <c r="B461" s="1"/>
      <c r="C461" s="257"/>
      <c r="D461" s="257"/>
      <c r="E461" s="1"/>
      <c r="F461" s="3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55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1"/>
      <c r="B462" s="1"/>
      <c r="C462" s="257"/>
      <c r="D462" s="257"/>
      <c r="E462" s="1"/>
      <c r="F462" s="3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55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1"/>
      <c r="B463" s="1"/>
      <c r="C463" s="257"/>
      <c r="D463" s="257"/>
      <c r="E463" s="1"/>
      <c r="F463" s="3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55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1"/>
      <c r="B464" s="1"/>
      <c r="C464" s="257"/>
      <c r="D464" s="257"/>
      <c r="E464" s="1"/>
      <c r="F464" s="3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55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1"/>
      <c r="B465" s="1"/>
      <c r="C465" s="257"/>
      <c r="D465" s="257"/>
      <c r="E465" s="1"/>
      <c r="F465" s="3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55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1"/>
      <c r="B466" s="1"/>
      <c r="C466" s="257"/>
      <c r="D466" s="257"/>
      <c r="E466" s="1"/>
      <c r="F466" s="3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55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1"/>
      <c r="B467" s="1"/>
      <c r="C467" s="257"/>
      <c r="D467" s="257"/>
      <c r="E467" s="1"/>
      <c r="F467" s="3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55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1"/>
      <c r="B468" s="1"/>
      <c r="C468" s="257"/>
      <c r="D468" s="257"/>
      <c r="E468" s="1"/>
      <c r="F468" s="3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55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1"/>
      <c r="B469" s="1"/>
      <c r="C469" s="257"/>
      <c r="D469" s="257"/>
      <c r="E469" s="1"/>
      <c r="F469" s="3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55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1"/>
      <c r="B470" s="1"/>
      <c r="C470" s="257"/>
      <c r="D470" s="257"/>
      <c r="E470" s="1"/>
      <c r="F470" s="3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55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1"/>
      <c r="B471" s="1"/>
      <c r="C471" s="257"/>
      <c r="D471" s="257"/>
      <c r="E471" s="1"/>
      <c r="F471" s="3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55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1"/>
      <c r="B472" s="1"/>
      <c r="C472" s="257"/>
      <c r="D472" s="257"/>
      <c r="E472" s="1"/>
      <c r="F472" s="3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55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1"/>
      <c r="B473" s="1"/>
      <c r="C473" s="257"/>
      <c r="D473" s="257"/>
      <c r="E473" s="1"/>
      <c r="F473" s="3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55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1"/>
      <c r="B474" s="1"/>
      <c r="C474" s="257"/>
      <c r="D474" s="257"/>
      <c r="E474" s="1"/>
      <c r="F474" s="3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55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1"/>
      <c r="B475" s="1"/>
      <c r="C475" s="257"/>
      <c r="D475" s="257"/>
      <c r="E475" s="1"/>
      <c r="F475" s="3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55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1"/>
      <c r="B476" s="1"/>
      <c r="C476" s="257"/>
      <c r="D476" s="257"/>
      <c r="E476" s="1"/>
      <c r="F476" s="3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55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1"/>
      <c r="B477" s="1"/>
      <c r="C477" s="257"/>
      <c r="D477" s="257"/>
      <c r="E477" s="1"/>
      <c r="F477" s="3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55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1"/>
      <c r="B478" s="1"/>
      <c r="C478" s="257"/>
      <c r="D478" s="257"/>
      <c r="E478" s="1"/>
      <c r="F478" s="3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55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1"/>
      <c r="B479" s="1"/>
      <c r="C479" s="257"/>
      <c r="D479" s="257"/>
      <c r="E479" s="1"/>
      <c r="F479" s="3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55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1"/>
      <c r="B480" s="1"/>
      <c r="C480" s="257"/>
      <c r="D480" s="257"/>
      <c r="E480" s="1"/>
      <c r="F480" s="3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55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1"/>
      <c r="B481" s="1"/>
      <c r="C481" s="257"/>
      <c r="D481" s="257"/>
      <c r="E481" s="1"/>
      <c r="F481" s="3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55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1"/>
      <c r="B482" s="1"/>
      <c r="C482" s="257"/>
      <c r="D482" s="257"/>
      <c r="E482" s="1"/>
      <c r="F482" s="3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55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1"/>
      <c r="B483" s="1"/>
      <c r="C483" s="257"/>
      <c r="D483" s="257"/>
      <c r="E483" s="1"/>
      <c r="F483" s="3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55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1"/>
      <c r="B484" s="1"/>
      <c r="C484" s="257"/>
      <c r="D484" s="257"/>
      <c r="E484" s="1"/>
      <c r="F484" s="3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55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1"/>
      <c r="B485" s="1"/>
      <c r="C485" s="257"/>
      <c r="D485" s="257"/>
      <c r="E485" s="1"/>
      <c r="F485" s="3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55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1"/>
      <c r="B486" s="1"/>
      <c r="C486" s="257"/>
      <c r="D486" s="257"/>
      <c r="E486" s="1"/>
      <c r="F486" s="3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55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1"/>
      <c r="B487" s="1"/>
      <c r="C487" s="257"/>
      <c r="D487" s="257"/>
      <c r="E487" s="1"/>
      <c r="F487" s="3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55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1"/>
      <c r="B488" s="1"/>
      <c r="C488" s="257"/>
      <c r="D488" s="257"/>
      <c r="E488" s="1"/>
      <c r="F488" s="3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55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1"/>
      <c r="B489" s="1"/>
      <c r="C489" s="257"/>
      <c r="D489" s="257"/>
      <c r="E489" s="1"/>
      <c r="F489" s="3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55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1"/>
      <c r="B490" s="1"/>
      <c r="C490" s="257"/>
      <c r="D490" s="257"/>
      <c r="E490" s="1"/>
      <c r="F490" s="3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55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1"/>
      <c r="B491" s="1"/>
      <c r="C491" s="257"/>
      <c r="D491" s="257"/>
      <c r="E491" s="1"/>
      <c r="F491" s="3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55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1"/>
      <c r="B492" s="1"/>
      <c r="C492" s="257"/>
      <c r="D492" s="257"/>
      <c r="E492" s="1"/>
      <c r="F492" s="3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55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1"/>
      <c r="B493" s="1"/>
      <c r="C493" s="257"/>
      <c r="D493" s="257"/>
      <c r="E493" s="1"/>
      <c r="F493" s="3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55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1"/>
      <c r="B494" s="1"/>
      <c r="C494" s="257"/>
      <c r="D494" s="257"/>
      <c r="E494" s="1"/>
      <c r="F494" s="3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55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1"/>
      <c r="B495" s="1"/>
      <c r="C495" s="257"/>
      <c r="D495" s="257"/>
      <c r="E495" s="1"/>
      <c r="F495" s="3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55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1"/>
      <c r="B496" s="1"/>
      <c r="C496" s="257"/>
      <c r="D496" s="257"/>
      <c r="E496" s="1"/>
      <c r="F496" s="3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55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1"/>
      <c r="B497" s="1"/>
      <c r="C497" s="257"/>
      <c r="D497" s="257"/>
      <c r="E497" s="1"/>
      <c r="F497" s="3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55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1"/>
      <c r="B498" s="1"/>
      <c r="C498" s="257"/>
      <c r="D498" s="257"/>
      <c r="E498" s="1"/>
      <c r="F498" s="3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55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1"/>
      <c r="B499" s="1"/>
      <c r="C499" s="257"/>
      <c r="D499" s="257"/>
      <c r="E499" s="1"/>
      <c r="F499" s="3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55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1"/>
      <c r="B500" s="1"/>
      <c r="C500" s="257"/>
      <c r="D500" s="257"/>
      <c r="E500" s="1"/>
      <c r="F500" s="3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55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1"/>
      <c r="B501" s="1"/>
      <c r="C501" s="257"/>
      <c r="D501" s="257"/>
      <c r="E501" s="1"/>
      <c r="F501" s="3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55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1"/>
      <c r="B502" s="1"/>
      <c r="C502" s="257"/>
      <c r="D502" s="257"/>
      <c r="E502" s="1"/>
      <c r="F502" s="3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55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1"/>
      <c r="B503" s="1"/>
      <c r="C503" s="257"/>
      <c r="D503" s="257"/>
      <c r="E503" s="1"/>
      <c r="F503" s="3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55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1"/>
      <c r="B504" s="1"/>
      <c r="C504" s="257"/>
      <c r="D504" s="257"/>
      <c r="E504" s="1"/>
      <c r="F504" s="3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55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1"/>
      <c r="B505" s="1"/>
      <c r="C505" s="257"/>
      <c r="D505" s="257"/>
      <c r="E505" s="1"/>
      <c r="F505" s="3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55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1"/>
      <c r="B506" s="1"/>
      <c r="C506" s="257"/>
      <c r="D506" s="257"/>
      <c r="E506" s="1"/>
      <c r="F506" s="3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55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1"/>
      <c r="B507" s="1"/>
      <c r="C507" s="257"/>
      <c r="D507" s="257"/>
      <c r="E507" s="1"/>
      <c r="F507" s="3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55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1"/>
      <c r="B508" s="1"/>
      <c r="C508" s="257"/>
      <c r="D508" s="257"/>
      <c r="E508" s="1"/>
      <c r="F508" s="3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55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1"/>
      <c r="B509" s="1"/>
      <c r="C509" s="257"/>
      <c r="D509" s="257"/>
      <c r="E509" s="1"/>
      <c r="F509" s="3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55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1"/>
      <c r="B510" s="1"/>
      <c r="C510" s="257"/>
      <c r="D510" s="257"/>
      <c r="E510" s="1"/>
      <c r="F510" s="3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55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1"/>
      <c r="B511" s="1"/>
      <c r="C511" s="257"/>
      <c r="D511" s="257"/>
      <c r="E511" s="1"/>
      <c r="F511" s="3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55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1"/>
      <c r="B512" s="1"/>
      <c r="C512" s="257"/>
      <c r="D512" s="257"/>
      <c r="E512" s="1"/>
      <c r="F512" s="3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55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1"/>
      <c r="B513" s="1"/>
      <c r="C513" s="257"/>
      <c r="D513" s="257"/>
      <c r="E513" s="1"/>
      <c r="F513" s="3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55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1"/>
      <c r="B514" s="1"/>
      <c r="C514" s="257"/>
      <c r="D514" s="257"/>
      <c r="E514" s="1"/>
      <c r="F514" s="3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55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1"/>
      <c r="B515" s="1"/>
      <c r="C515" s="257"/>
      <c r="D515" s="257"/>
      <c r="E515" s="1"/>
      <c r="F515" s="3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55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1"/>
      <c r="B516" s="1"/>
      <c r="C516" s="257"/>
      <c r="D516" s="257"/>
      <c r="E516" s="1"/>
      <c r="F516" s="3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55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1"/>
      <c r="B517" s="1"/>
      <c r="C517" s="257"/>
      <c r="D517" s="257"/>
      <c r="E517" s="1"/>
      <c r="F517" s="3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55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1"/>
      <c r="B518" s="1"/>
      <c r="C518" s="257"/>
      <c r="D518" s="257"/>
      <c r="E518" s="1"/>
      <c r="F518" s="3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55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1"/>
      <c r="B519" s="1"/>
      <c r="C519" s="257"/>
      <c r="D519" s="257"/>
      <c r="E519" s="1"/>
      <c r="F519" s="3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55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1"/>
      <c r="B520" s="1"/>
      <c r="C520" s="257"/>
      <c r="D520" s="257"/>
      <c r="E520" s="1"/>
      <c r="F520" s="3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55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1"/>
      <c r="B521" s="1"/>
      <c r="C521" s="257"/>
      <c r="D521" s="257"/>
      <c r="E521" s="1"/>
      <c r="F521" s="3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55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1"/>
      <c r="B522" s="1"/>
      <c r="C522" s="257"/>
      <c r="D522" s="257"/>
      <c r="E522" s="1"/>
      <c r="F522" s="3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55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1"/>
      <c r="B523" s="1"/>
      <c r="C523" s="257"/>
      <c r="D523" s="257"/>
      <c r="E523" s="1"/>
      <c r="F523" s="3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55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1"/>
      <c r="B524" s="1"/>
      <c r="C524" s="257"/>
      <c r="D524" s="257"/>
      <c r="E524" s="1"/>
      <c r="F524" s="3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55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1"/>
      <c r="B525" s="1"/>
      <c r="C525" s="257"/>
      <c r="D525" s="257"/>
      <c r="E525" s="1"/>
      <c r="F525" s="3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55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1"/>
      <c r="B526" s="1"/>
      <c r="C526" s="257"/>
      <c r="D526" s="257"/>
      <c r="E526" s="1"/>
      <c r="F526" s="3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55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1"/>
      <c r="B527" s="1"/>
      <c r="C527" s="257"/>
      <c r="D527" s="257"/>
      <c r="E527" s="1"/>
      <c r="F527" s="3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55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1"/>
      <c r="B528" s="1"/>
      <c r="C528" s="257"/>
      <c r="D528" s="257"/>
      <c r="E528" s="1"/>
      <c r="F528" s="3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55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1"/>
      <c r="B529" s="1"/>
      <c r="C529" s="257"/>
      <c r="D529" s="257"/>
      <c r="E529" s="1"/>
      <c r="F529" s="3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55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1"/>
      <c r="B530" s="1"/>
      <c r="C530" s="257"/>
      <c r="D530" s="257"/>
      <c r="E530" s="1"/>
      <c r="F530" s="3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55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1"/>
      <c r="B531" s="1"/>
      <c r="C531" s="257"/>
      <c r="D531" s="257"/>
      <c r="E531" s="1"/>
      <c r="F531" s="3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55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1"/>
      <c r="B532" s="1"/>
      <c r="C532" s="257"/>
      <c r="D532" s="257"/>
      <c r="E532" s="1"/>
      <c r="F532" s="3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55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1"/>
      <c r="B533" s="1"/>
      <c r="C533" s="257"/>
      <c r="D533" s="257"/>
      <c r="E533" s="1"/>
      <c r="F533" s="3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55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1"/>
      <c r="B534" s="1"/>
      <c r="C534" s="257"/>
      <c r="D534" s="257"/>
      <c r="E534" s="1"/>
      <c r="F534" s="3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55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1"/>
      <c r="B535" s="1"/>
      <c r="C535" s="257"/>
      <c r="D535" s="257"/>
      <c r="E535" s="1"/>
      <c r="F535" s="3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55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1"/>
      <c r="B536" s="1"/>
      <c r="C536" s="257"/>
      <c r="D536" s="257"/>
      <c r="E536" s="1"/>
      <c r="F536" s="3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55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1"/>
      <c r="B537" s="1"/>
      <c r="C537" s="257"/>
      <c r="D537" s="257"/>
      <c r="E537" s="1"/>
      <c r="F537" s="3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55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1"/>
      <c r="B538" s="1"/>
      <c r="C538" s="257"/>
      <c r="D538" s="257"/>
      <c r="E538" s="1"/>
      <c r="F538" s="3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55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1"/>
      <c r="B539" s="1"/>
      <c r="C539" s="257"/>
      <c r="D539" s="257"/>
      <c r="E539" s="1"/>
      <c r="F539" s="3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55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1"/>
      <c r="B540" s="1"/>
      <c r="C540" s="257"/>
      <c r="D540" s="257"/>
      <c r="E540" s="1"/>
      <c r="F540" s="3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55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1"/>
      <c r="B541" s="1"/>
      <c r="C541" s="257"/>
      <c r="D541" s="257"/>
      <c r="E541" s="1"/>
      <c r="F541" s="3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55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1"/>
      <c r="B542" s="1"/>
      <c r="C542" s="257"/>
      <c r="D542" s="257"/>
      <c r="E542" s="1"/>
      <c r="F542" s="3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55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1"/>
      <c r="B543" s="1"/>
      <c r="C543" s="257"/>
      <c r="D543" s="257"/>
      <c r="E543" s="1"/>
      <c r="F543" s="3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55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1"/>
      <c r="B544" s="1"/>
      <c r="C544" s="257"/>
      <c r="D544" s="257"/>
      <c r="E544" s="1"/>
      <c r="F544" s="3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55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1"/>
      <c r="B545" s="1"/>
      <c r="C545" s="257"/>
      <c r="D545" s="257"/>
      <c r="E545" s="1"/>
      <c r="F545" s="3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55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1"/>
      <c r="B546" s="1"/>
      <c r="C546" s="257"/>
      <c r="D546" s="257"/>
      <c r="E546" s="1"/>
      <c r="F546" s="3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55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1"/>
      <c r="B547" s="1"/>
      <c r="C547" s="257"/>
      <c r="D547" s="257"/>
      <c r="E547" s="1"/>
      <c r="F547" s="3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55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1"/>
      <c r="B548" s="1"/>
      <c r="C548" s="257"/>
      <c r="D548" s="257"/>
      <c r="E548" s="1"/>
      <c r="F548" s="3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55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1"/>
      <c r="B549" s="1"/>
      <c r="C549" s="257"/>
      <c r="D549" s="257"/>
      <c r="E549" s="1"/>
      <c r="F549" s="3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55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1"/>
      <c r="B550" s="1"/>
      <c r="C550" s="257"/>
      <c r="D550" s="257"/>
      <c r="E550" s="1"/>
      <c r="F550" s="3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55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1"/>
      <c r="B551" s="1"/>
      <c r="C551" s="257"/>
      <c r="D551" s="257"/>
      <c r="E551" s="1"/>
      <c r="F551" s="3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55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1"/>
      <c r="B552" s="1"/>
      <c r="C552" s="257"/>
      <c r="D552" s="257"/>
      <c r="E552" s="1"/>
      <c r="F552" s="3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55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1"/>
      <c r="B553" s="1"/>
      <c r="C553" s="257"/>
      <c r="D553" s="257"/>
      <c r="E553" s="1"/>
      <c r="F553" s="3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55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1"/>
      <c r="B554" s="1"/>
      <c r="C554" s="257"/>
      <c r="D554" s="257"/>
      <c r="E554" s="1"/>
      <c r="F554" s="3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55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1"/>
      <c r="B555" s="1"/>
      <c r="C555" s="257"/>
      <c r="D555" s="257"/>
      <c r="E555" s="1"/>
      <c r="F555" s="3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55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1"/>
      <c r="B556" s="1"/>
      <c r="C556" s="257"/>
      <c r="D556" s="257"/>
      <c r="E556" s="1"/>
      <c r="F556" s="3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55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1"/>
      <c r="B557" s="1"/>
      <c r="C557" s="257"/>
      <c r="D557" s="257"/>
      <c r="E557" s="1"/>
      <c r="F557" s="3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55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1"/>
      <c r="B558" s="1"/>
      <c r="C558" s="257"/>
      <c r="D558" s="257"/>
      <c r="E558" s="1"/>
      <c r="F558" s="3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55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1"/>
      <c r="B559" s="1"/>
      <c r="C559" s="257"/>
      <c r="D559" s="257"/>
      <c r="E559" s="1"/>
      <c r="F559" s="3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55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1"/>
      <c r="B560" s="1"/>
      <c r="C560" s="257"/>
      <c r="D560" s="257"/>
      <c r="E560" s="1"/>
      <c r="F560" s="3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55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1"/>
      <c r="B561" s="1"/>
      <c r="C561" s="257"/>
      <c r="D561" s="257"/>
      <c r="E561" s="1"/>
      <c r="F561" s="3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55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1"/>
      <c r="B562" s="1"/>
      <c r="C562" s="257"/>
      <c r="D562" s="257"/>
      <c r="E562" s="1"/>
      <c r="F562" s="3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55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1"/>
      <c r="B563" s="1"/>
      <c r="C563" s="257"/>
      <c r="D563" s="257"/>
      <c r="E563" s="1"/>
      <c r="F563" s="3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55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1"/>
      <c r="B564" s="1"/>
      <c r="C564" s="257"/>
      <c r="D564" s="257"/>
      <c r="E564" s="1"/>
      <c r="F564" s="3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55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1"/>
      <c r="B565" s="1"/>
      <c r="C565" s="257"/>
      <c r="D565" s="257"/>
      <c r="E565" s="1"/>
      <c r="F565" s="3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55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1"/>
      <c r="B566" s="1"/>
      <c r="C566" s="257"/>
      <c r="D566" s="257"/>
      <c r="E566" s="1"/>
      <c r="F566" s="3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55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1"/>
      <c r="B567" s="1"/>
      <c r="C567" s="257"/>
      <c r="D567" s="257"/>
      <c r="E567" s="1"/>
      <c r="F567" s="3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55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1"/>
      <c r="B568" s="1"/>
      <c r="C568" s="257"/>
      <c r="D568" s="257"/>
      <c r="E568" s="1"/>
      <c r="F568" s="3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55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1"/>
      <c r="B569" s="1"/>
      <c r="C569" s="257"/>
      <c r="D569" s="257"/>
      <c r="E569" s="1"/>
      <c r="F569" s="3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55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1"/>
      <c r="B570" s="1"/>
      <c r="C570" s="257"/>
      <c r="D570" s="257"/>
      <c r="E570" s="1"/>
      <c r="F570" s="3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55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1"/>
      <c r="B571" s="1"/>
      <c r="C571" s="257"/>
      <c r="D571" s="257"/>
      <c r="E571" s="1"/>
      <c r="F571" s="3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55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1"/>
      <c r="B572" s="1"/>
      <c r="C572" s="257"/>
      <c r="D572" s="257"/>
      <c r="E572" s="1"/>
      <c r="F572" s="3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55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1"/>
      <c r="B573" s="1"/>
      <c r="C573" s="257"/>
      <c r="D573" s="257"/>
      <c r="E573" s="1"/>
      <c r="F573" s="3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55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1"/>
      <c r="B574" s="1"/>
      <c r="C574" s="257"/>
      <c r="D574" s="257"/>
      <c r="E574" s="1"/>
      <c r="F574" s="3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55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1"/>
      <c r="B575" s="1"/>
      <c r="C575" s="257"/>
      <c r="D575" s="257"/>
      <c r="E575" s="1"/>
      <c r="F575" s="3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55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1"/>
      <c r="B576" s="1"/>
      <c r="C576" s="257"/>
      <c r="D576" s="257"/>
      <c r="E576" s="1"/>
      <c r="F576" s="3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55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1"/>
      <c r="B577" s="1"/>
      <c r="C577" s="257"/>
      <c r="D577" s="257"/>
      <c r="E577" s="1"/>
      <c r="F577" s="3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55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1"/>
      <c r="B578" s="1"/>
      <c r="C578" s="257"/>
      <c r="D578" s="257"/>
      <c r="E578" s="1"/>
      <c r="F578" s="3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55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1"/>
      <c r="B579" s="1"/>
      <c r="C579" s="257"/>
      <c r="D579" s="257"/>
      <c r="E579" s="1"/>
      <c r="F579" s="3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55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1"/>
      <c r="B580" s="1"/>
      <c r="C580" s="257"/>
      <c r="D580" s="257"/>
      <c r="E580" s="1"/>
      <c r="F580" s="3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55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1"/>
      <c r="B581" s="1"/>
      <c r="C581" s="257"/>
      <c r="D581" s="257"/>
      <c r="E581" s="1"/>
      <c r="F581" s="3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55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1"/>
      <c r="B582" s="1"/>
      <c r="C582" s="257"/>
      <c r="D582" s="257"/>
      <c r="E582" s="1"/>
      <c r="F582" s="3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55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1"/>
      <c r="B583" s="1"/>
      <c r="C583" s="257"/>
      <c r="D583" s="257"/>
      <c r="E583" s="1"/>
      <c r="F583" s="3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55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1"/>
      <c r="B584" s="1"/>
      <c r="C584" s="257"/>
      <c r="D584" s="257"/>
      <c r="E584" s="1"/>
      <c r="F584" s="3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55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1"/>
      <c r="B585" s="1"/>
      <c r="C585" s="257"/>
      <c r="D585" s="257"/>
      <c r="E585" s="1"/>
      <c r="F585" s="3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55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1"/>
      <c r="B586" s="1"/>
      <c r="C586" s="257"/>
      <c r="D586" s="257"/>
      <c r="E586" s="1"/>
      <c r="F586" s="3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55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1"/>
      <c r="B587" s="1"/>
      <c r="C587" s="257"/>
      <c r="D587" s="257"/>
      <c r="E587" s="1"/>
      <c r="F587" s="3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55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1"/>
      <c r="B588" s="1"/>
      <c r="C588" s="257"/>
      <c r="D588" s="257"/>
      <c r="E588" s="1"/>
      <c r="F588" s="3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55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1"/>
      <c r="B589" s="1"/>
      <c r="C589" s="257"/>
      <c r="D589" s="257"/>
      <c r="E589" s="1"/>
      <c r="F589" s="3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55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1"/>
      <c r="B590" s="1"/>
      <c r="C590" s="257"/>
      <c r="D590" s="257"/>
      <c r="E590" s="1"/>
      <c r="F590" s="3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55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1"/>
      <c r="B591" s="1"/>
      <c r="C591" s="257"/>
      <c r="D591" s="257"/>
      <c r="E591" s="1"/>
      <c r="F591" s="3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55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1"/>
      <c r="B592" s="1"/>
      <c r="C592" s="257"/>
      <c r="D592" s="257"/>
      <c r="E592" s="1"/>
      <c r="F592" s="3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55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1"/>
      <c r="B593" s="1"/>
      <c r="C593" s="257"/>
      <c r="D593" s="257"/>
      <c r="E593" s="1"/>
      <c r="F593" s="3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55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1"/>
      <c r="B594" s="1"/>
      <c r="C594" s="257"/>
      <c r="D594" s="257"/>
      <c r="E594" s="1"/>
      <c r="F594" s="3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55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1"/>
      <c r="B595" s="1"/>
      <c r="C595" s="257"/>
      <c r="D595" s="257"/>
      <c r="E595" s="1"/>
      <c r="F595" s="3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55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1"/>
      <c r="B596" s="1"/>
      <c r="C596" s="257"/>
      <c r="D596" s="257"/>
      <c r="E596" s="1"/>
      <c r="F596" s="3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55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1"/>
      <c r="B597" s="1"/>
      <c r="C597" s="257"/>
      <c r="D597" s="257"/>
      <c r="E597" s="1"/>
      <c r="F597" s="3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55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1"/>
      <c r="B598" s="1"/>
      <c r="C598" s="257"/>
      <c r="D598" s="257"/>
      <c r="E598" s="1"/>
      <c r="F598" s="3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55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1"/>
      <c r="B599" s="1"/>
      <c r="C599" s="257"/>
      <c r="D599" s="257"/>
      <c r="E599" s="1"/>
      <c r="F599" s="3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55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1"/>
      <c r="B600" s="1"/>
      <c r="C600" s="257"/>
      <c r="D600" s="257"/>
      <c r="E600" s="1"/>
      <c r="F600" s="3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55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1"/>
      <c r="B601" s="1"/>
      <c r="C601" s="257"/>
      <c r="D601" s="257"/>
      <c r="E601" s="1"/>
      <c r="F601" s="3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55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1"/>
      <c r="B602" s="1"/>
      <c r="C602" s="257"/>
      <c r="D602" s="257"/>
      <c r="E602" s="1"/>
      <c r="F602" s="3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55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1"/>
      <c r="B603" s="1"/>
      <c r="C603" s="257"/>
      <c r="D603" s="257"/>
      <c r="E603" s="1"/>
      <c r="F603" s="3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55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1"/>
      <c r="B604" s="1"/>
      <c r="C604" s="257"/>
      <c r="D604" s="257"/>
      <c r="E604" s="1"/>
      <c r="F604" s="3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55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1"/>
      <c r="B605" s="1"/>
      <c r="C605" s="257"/>
      <c r="D605" s="257"/>
      <c r="E605" s="1"/>
      <c r="F605" s="3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55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1"/>
      <c r="B606" s="1"/>
      <c r="C606" s="257"/>
      <c r="D606" s="257"/>
      <c r="E606" s="1"/>
      <c r="F606" s="3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55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1"/>
      <c r="B607" s="1"/>
      <c r="C607" s="257"/>
      <c r="D607" s="257"/>
      <c r="E607" s="1"/>
      <c r="F607" s="3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55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1"/>
      <c r="B608" s="1"/>
      <c r="C608" s="257"/>
      <c r="D608" s="257"/>
      <c r="E608" s="1"/>
      <c r="F608" s="3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55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1"/>
      <c r="B609" s="1"/>
      <c r="C609" s="257"/>
      <c r="D609" s="257"/>
      <c r="E609" s="1"/>
      <c r="F609" s="3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55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1"/>
      <c r="B610" s="1"/>
      <c r="C610" s="257"/>
      <c r="D610" s="257"/>
      <c r="E610" s="1"/>
      <c r="F610" s="3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55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1"/>
      <c r="B611" s="1"/>
      <c r="C611" s="257"/>
      <c r="D611" s="257"/>
      <c r="E611" s="1"/>
      <c r="F611" s="3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55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1"/>
      <c r="B612" s="1"/>
      <c r="C612" s="257"/>
      <c r="D612" s="257"/>
      <c r="E612" s="1"/>
      <c r="F612" s="3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55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1"/>
      <c r="B613" s="1"/>
      <c r="C613" s="257"/>
      <c r="D613" s="257"/>
      <c r="E613" s="1"/>
      <c r="F613" s="3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55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1"/>
      <c r="B614" s="1"/>
      <c r="C614" s="257"/>
      <c r="D614" s="257"/>
      <c r="E614" s="1"/>
      <c r="F614" s="3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55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1"/>
      <c r="B615" s="1"/>
      <c r="C615" s="257"/>
      <c r="D615" s="257"/>
      <c r="E615" s="1"/>
      <c r="F615" s="3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55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1"/>
      <c r="B616" s="1"/>
      <c r="C616" s="257"/>
      <c r="D616" s="257"/>
      <c r="E616" s="1"/>
      <c r="F616" s="3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55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1"/>
      <c r="B617" s="1"/>
      <c r="C617" s="257"/>
      <c r="D617" s="257"/>
      <c r="E617" s="1"/>
      <c r="F617" s="3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55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1"/>
      <c r="B618" s="1"/>
      <c r="C618" s="257"/>
      <c r="D618" s="257"/>
      <c r="E618" s="1"/>
      <c r="F618" s="3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55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1"/>
      <c r="B619" s="1"/>
      <c r="C619" s="257"/>
      <c r="D619" s="257"/>
      <c r="E619" s="1"/>
      <c r="F619" s="3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55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1"/>
      <c r="B620" s="1"/>
      <c r="C620" s="257"/>
      <c r="D620" s="257"/>
      <c r="E620" s="1"/>
      <c r="F620" s="3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55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1"/>
      <c r="B621" s="1"/>
      <c r="C621" s="257"/>
      <c r="D621" s="257"/>
      <c r="E621" s="1"/>
      <c r="F621" s="3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55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1"/>
      <c r="B622" s="1"/>
      <c r="C622" s="257"/>
      <c r="D622" s="257"/>
      <c r="E622" s="1"/>
      <c r="F622" s="3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55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1"/>
      <c r="B623" s="1"/>
      <c r="C623" s="257"/>
      <c r="D623" s="257"/>
      <c r="E623" s="1"/>
      <c r="F623" s="3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55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1"/>
      <c r="B624" s="1"/>
      <c r="C624" s="257"/>
      <c r="D624" s="257"/>
      <c r="E624" s="1"/>
      <c r="F624" s="3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55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1"/>
      <c r="B625" s="1"/>
      <c r="C625" s="257"/>
      <c r="D625" s="257"/>
      <c r="E625" s="1"/>
      <c r="F625" s="3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55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1"/>
      <c r="B626" s="1"/>
      <c r="C626" s="257"/>
      <c r="D626" s="257"/>
      <c r="E626" s="1"/>
      <c r="F626" s="3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55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1"/>
      <c r="B627" s="1"/>
      <c r="C627" s="257"/>
      <c r="D627" s="257"/>
      <c r="E627" s="1"/>
      <c r="F627" s="3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55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1"/>
      <c r="B628" s="1"/>
      <c r="C628" s="257"/>
      <c r="D628" s="257"/>
      <c r="E628" s="1"/>
      <c r="F628" s="3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55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1"/>
      <c r="B629" s="1"/>
      <c r="C629" s="257"/>
      <c r="D629" s="257"/>
      <c r="E629" s="1"/>
      <c r="F629" s="3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55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1"/>
      <c r="B630" s="1"/>
      <c r="C630" s="257"/>
      <c r="D630" s="257"/>
      <c r="E630" s="1"/>
      <c r="F630" s="3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55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1"/>
      <c r="B631" s="1"/>
      <c r="C631" s="257"/>
      <c r="D631" s="257"/>
      <c r="E631" s="1"/>
      <c r="F631" s="3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55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1"/>
      <c r="B632" s="1"/>
      <c r="C632" s="257"/>
      <c r="D632" s="257"/>
      <c r="E632" s="1"/>
      <c r="F632" s="3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55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1"/>
      <c r="B633" s="1"/>
      <c r="C633" s="257"/>
      <c r="D633" s="257"/>
      <c r="E633" s="1"/>
      <c r="F633" s="3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55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1"/>
      <c r="B634" s="1"/>
      <c r="C634" s="257"/>
      <c r="D634" s="257"/>
      <c r="E634" s="1"/>
      <c r="F634" s="3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55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1"/>
      <c r="B635" s="1"/>
      <c r="C635" s="257"/>
      <c r="D635" s="257"/>
      <c r="E635" s="1"/>
      <c r="F635" s="3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55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1"/>
      <c r="B636" s="1"/>
      <c r="C636" s="257"/>
      <c r="D636" s="257"/>
      <c r="E636" s="1"/>
      <c r="F636" s="3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55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1"/>
      <c r="B637" s="1"/>
      <c r="C637" s="257"/>
      <c r="D637" s="257"/>
      <c r="E637" s="1"/>
      <c r="F637" s="3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55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1"/>
      <c r="B638" s="1"/>
      <c r="C638" s="257"/>
      <c r="D638" s="257"/>
      <c r="E638" s="1"/>
      <c r="F638" s="3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55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1"/>
      <c r="B639" s="1"/>
      <c r="C639" s="257"/>
      <c r="D639" s="257"/>
      <c r="E639" s="1"/>
      <c r="F639" s="3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55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1"/>
      <c r="B640" s="1"/>
      <c r="C640" s="257"/>
      <c r="D640" s="257"/>
      <c r="E640" s="1"/>
      <c r="F640" s="3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55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1"/>
      <c r="B641" s="1"/>
      <c r="C641" s="257"/>
      <c r="D641" s="257"/>
      <c r="E641" s="1"/>
      <c r="F641" s="3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55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1"/>
      <c r="B642" s="1"/>
      <c r="C642" s="257"/>
      <c r="D642" s="257"/>
      <c r="E642" s="1"/>
      <c r="F642" s="3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55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1"/>
      <c r="B643" s="1"/>
      <c r="C643" s="257"/>
      <c r="D643" s="257"/>
      <c r="E643" s="1"/>
      <c r="F643" s="3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55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1"/>
      <c r="B644" s="1"/>
      <c r="C644" s="257"/>
      <c r="D644" s="257"/>
      <c r="E644" s="1"/>
      <c r="F644" s="3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55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1"/>
      <c r="B645" s="1"/>
      <c r="C645" s="257"/>
      <c r="D645" s="257"/>
      <c r="E645" s="1"/>
      <c r="F645" s="3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55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1"/>
      <c r="B646" s="1"/>
      <c r="C646" s="257"/>
      <c r="D646" s="257"/>
      <c r="E646" s="1"/>
      <c r="F646" s="3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55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1"/>
      <c r="B647" s="1"/>
      <c r="C647" s="257"/>
      <c r="D647" s="257"/>
      <c r="E647" s="1"/>
      <c r="F647" s="3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55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1"/>
      <c r="B648" s="1"/>
      <c r="C648" s="257"/>
      <c r="D648" s="257"/>
      <c r="E648" s="1"/>
      <c r="F648" s="3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55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1"/>
      <c r="B649" s="1"/>
      <c r="C649" s="257"/>
      <c r="D649" s="257"/>
      <c r="E649" s="1"/>
      <c r="F649" s="3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55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1"/>
      <c r="B650" s="1"/>
      <c r="C650" s="257"/>
      <c r="D650" s="257"/>
      <c r="E650" s="1"/>
      <c r="F650" s="3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55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1"/>
      <c r="B651" s="1"/>
      <c r="C651" s="257"/>
      <c r="D651" s="257"/>
      <c r="E651" s="1"/>
      <c r="F651" s="3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55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1"/>
      <c r="B652" s="1"/>
      <c r="C652" s="257"/>
      <c r="D652" s="257"/>
      <c r="E652" s="1"/>
      <c r="F652" s="3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55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1"/>
      <c r="B653" s="1"/>
      <c r="C653" s="257"/>
      <c r="D653" s="257"/>
      <c r="E653" s="1"/>
      <c r="F653" s="3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55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1"/>
      <c r="B654" s="1"/>
      <c r="C654" s="257"/>
      <c r="D654" s="257"/>
      <c r="E654" s="1"/>
      <c r="F654" s="3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55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1"/>
      <c r="B655" s="1"/>
      <c r="C655" s="257"/>
      <c r="D655" s="257"/>
      <c r="E655" s="1"/>
      <c r="F655" s="3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55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1"/>
      <c r="B656" s="1"/>
      <c r="C656" s="257"/>
      <c r="D656" s="257"/>
      <c r="E656" s="1"/>
      <c r="F656" s="3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55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1"/>
      <c r="B657" s="1"/>
      <c r="C657" s="257"/>
      <c r="D657" s="257"/>
      <c r="E657" s="1"/>
      <c r="F657" s="3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55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1"/>
      <c r="B658" s="1"/>
      <c r="C658" s="257"/>
      <c r="D658" s="257"/>
      <c r="E658" s="1"/>
      <c r="F658" s="3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55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1"/>
      <c r="B659" s="1"/>
      <c r="C659" s="257"/>
      <c r="D659" s="257"/>
      <c r="E659" s="1"/>
      <c r="F659" s="3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55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1"/>
      <c r="B660" s="1"/>
      <c r="C660" s="257"/>
      <c r="D660" s="257"/>
      <c r="E660" s="1"/>
      <c r="F660" s="3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55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1"/>
      <c r="B661" s="1"/>
      <c r="C661" s="257"/>
      <c r="D661" s="257"/>
      <c r="E661" s="1"/>
      <c r="F661" s="3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55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1"/>
      <c r="B662" s="1"/>
      <c r="C662" s="257"/>
      <c r="D662" s="257"/>
      <c r="E662" s="1"/>
      <c r="F662" s="3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55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1"/>
      <c r="B663" s="1"/>
      <c r="C663" s="257"/>
      <c r="D663" s="257"/>
      <c r="E663" s="1"/>
      <c r="F663" s="3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55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1"/>
      <c r="B664" s="1"/>
      <c r="C664" s="257"/>
      <c r="D664" s="257"/>
      <c r="E664" s="1"/>
      <c r="F664" s="3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55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1"/>
      <c r="B665" s="1"/>
      <c r="C665" s="257"/>
      <c r="D665" s="257"/>
      <c r="E665" s="1"/>
      <c r="F665" s="3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55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1"/>
      <c r="B666" s="1"/>
      <c r="C666" s="257"/>
      <c r="D666" s="257"/>
      <c r="E666" s="1"/>
      <c r="F666" s="3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55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1"/>
      <c r="B667" s="1"/>
      <c r="C667" s="257"/>
      <c r="D667" s="257"/>
      <c r="E667" s="1"/>
      <c r="F667" s="3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55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1"/>
      <c r="B668" s="1"/>
      <c r="C668" s="257"/>
      <c r="D668" s="257"/>
      <c r="E668" s="1"/>
      <c r="F668" s="3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55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1"/>
      <c r="B669" s="1"/>
      <c r="C669" s="257"/>
      <c r="D669" s="257"/>
      <c r="E669" s="1"/>
      <c r="F669" s="3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55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1"/>
      <c r="B670" s="1"/>
      <c r="C670" s="257"/>
      <c r="D670" s="257"/>
      <c r="E670" s="1"/>
      <c r="F670" s="3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55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1"/>
      <c r="B671" s="1"/>
      <c r="C671" s="257"/>
      <c r="D671" s="257"/>
      <c r="E671" s="1"/>
      <c r="F671" s="3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55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1"/>
      <c r="B672" s="1"/>
      <c r="C672" s="257"/>
      <c r="D672" s="257"/>
      <c r="E672" s="1"/>
      <c r="F672" s="3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55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1"/>
      <c r="B673" s="1"/>
      <c r="C673" s="257"/>
      <c r="D673" s="257"/>
      <c r="E673" s="1"/>
      <c r="F673" s="3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55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1"/>
      <c r="B674" s="1"/>
      <c r="C674" s="257"/>
      <c r="D674" s="257"/>
      <c r="E674" s="1"/>
      <c r="F674" s="3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55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1"/>
      <c r="B675" s="1"/>
      <c r="C675" s="257"/>
      <c r="D675" s="257"/>
      <c r="E675" s="1"/>
      <c r="F675" s="3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55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1"/>
      <c r="B676" s="1"/>
      <c r="C676" s="257"/>
      <c r="D676" s="257"/>
      <c r="E676" s="1"/>
      <c r="F676" s="3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55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1"/>
      <c r="B677" s="1"/>
      <c r="C677" s="257"/>
      <c r="D677" s="257"/>
      <c r="E677" s="1"/>
      <c r="F677" s="3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55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1"/>
      <c r="B678" s="1"/>
      <c r="C678" s="257"/>
      <c r="D678" s="257"/>
      <c r="E678" s="1"/>
      <c r="F678" s="3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55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1"/>
      <c r="B679" s="1"/>
      <c r="C679" s="257"/>
      <c r="D679" s="257"/>
      <c r="E679" s="1"/>
      <c r="F679" s="3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55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1"/>
      <c r="B680" s="1"/>
      <c r="C680" s="257"/>
      <c r="D680" s="257"/>
      <c r="E680" s="1"/>
      <c r="F680" s="3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55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1"/>
      <c r="B681" s="1"/>
      <c r="C681" s="257"/>
      <c r="D681" s="257"/>
      <c r="E681" s="1"/>
      <c r="F681" s="3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55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1"/>
      <c r="B682" s="1"/>
      <c r="C682" s="257"/>
      <c r="D682" s="257"/>
      <c r="E682" s="1"/>
      <c r="F682" s="3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55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1"/>
      <c r="B683" s="1"/>
      <c r="C683" s="257"/>
      <c r="D683" s="257"/>
      <c r="E683" s="1"/>
      <c r="F683" s="3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55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1"/>
      <c r="B684" s="1"/>
      <c r="C684" s="257"/>
      <c r="D684" s="257"/>
      <c r="E684" s="1"/>
      <c r="F684" s="3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55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1"/>
      <c r="B685" s="1"/>
      <c r="C685" s="257"/>
      <c r="D685" s="257"/>
      <c r="E685" s="1"/>
      <c r="F685" s="3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55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1"/>
      <c r="B686" s="1"/>
      <c r="C686" s="257"/>
      <c r="D686" s="257"/>
      <c r="E686" s="1"/>
      <c r="F686" s="3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55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1"/>
      <c r="B687" s="1"/>
      <c r="C687" s="257"/>
      <c r="D687" s="257"/>
      <c r="E687" s="1"/>
      <c r="F687" s="3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55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1"/>
      <c r="B688" s="1"/>
      <c r="C688" s="257"/>
      <c r="D688" s="257"/>
      <c r="E688" s="1"/>
      <c r="F688" s="3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55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1"/>
      <c r="B689" s="1"/>
      <c r="C689" s="257"/>
      <c r="D689" s="257"/>
      <c r="E689" s="1"/>
      <c r="F689" s="3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55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1"/>
      <c r="B690" s="1"/>
      <c r="C690" s="257"/>
      <c r="D690" s="257"/>
      <c r="E690" s="1"/>
      <c r="F690" s="3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55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1"/>
      <c r="B691" s="1"/>
      <c r="C691" s="257"/>
      <c r="D691" s="257"/>
      <c r="E691" s="1"/>
      <c r="F691" s="3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55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1"/>
      <c r="B692" s="1"/>
      <c r="C692" s="257"/>
      <c r="D692" s="257"/>
      <c r="E692" s="1"/>
      <c r="F692" s="3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55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1"/>
      <c r="B693" s="1"/>
      <c r="C693" s="257"/>
      <c r="D693" s="257"/>
      <c r="E693" s="1"/>
      <c r="F693" s="3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55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1"/>
      <c r="B694" s="1"/>
      <c r="C694" s="257"/>
      <c r="D694" s="257"/>
      <c r="E694" s="1"/>
      <c r="F694" s="3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55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1"/>
      <c r="B695" s="1"/>
      <c r="C695" s="257"/>
      <c r="D695" s="257"/>
      <c r="E695" s="1"/>
      <c r="F695" s="3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55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1"/>
      <c r="B696" s="1"/>
      <c r="C696" s="257"/>
      <c r="D696" s="257"/>
      <c r="E696" s="1"/>
      <c r="F696" s="3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55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1"/>
      <c r="B697" s="1"/>
      <c r="C697" s="257"/>
      <c r="D697" s="257"/>
      <c r="E697" s="1"/>
      <c r="F697" s="3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55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1"/>
      <c r="B698" s="1"/>
      <c r="C698" s="257"/>
      <c r="D698" s="257"/>
      <c r="E698" s="1"/>
      <c r="F698" s="3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55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1"/>
      <c r="B699" s="1"/>
      <c r="C699" s="257"/>
      <c r="D699" s="257"/>
      <c r="E699" s="1"/>
      <c r="F699" s="3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55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1"/>
      <c r="B700" s="1"/>
      <c r="C700" s="257"/>
      <c r="D700" s="257"/>
      <c r="E700" s="1"/>
      <c r="F700" s="3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55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1"/>
      <c r="B701" s="1"/>
      <c r="C701" s="257"/>
      <c r="D701" s="257"/>
      <c r="E701" s="1"/>
      <c r="F701" s="3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55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1"/>
      <c r="B702" s="1"/>
      <c r="C702" s="257"/>
      <c r="D702" s="257"/>
      <c r="E702" s="1"/>
      <c r="F702" s="3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55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1"/>
      <c r="B703" s="1"/>
      <c r="C703" s="257"/>
      <c r="D703" s="257"/>
      <c r="E703" s="1"/>
      <c r="F703" s="3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55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1"/>
      <c r="B704" s="1"/>
      <c r="C704" s="257"/>
      <c r="D704" s="257"/>
      <c r="E704" s="1"/>
      <c r="F704" s="3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55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1"/>
      <c r="B705" s="1"/>
      <c r="C705" s="257"/>
      <c r="D705" s="257"/>
      <c r="E705" s="1"/>
      <c r="F705" s="3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55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1"/>
      <c r="B706" s="1"/>
      <c r="C706" s="257"/>
      <c r="D706" s="257"/>
      <c r="E706" s="1"/>
      <c r="F706" s="3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55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1"/>
      <c r="B707" s="1"/>
      <c r="C707" s="257"/>
      <c r="D707" s="257"/>
      <c r="E707" s="1"/>
      <c r="F707" s="3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55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1"/>
      <c r="B708" s="1"/>
      <c r="C708" s="257"/>
      <c r="D708" s="257"/>
      <c r="E708" s="1"/>
      <c r="F708" s="3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55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1"/>
      <c r="B709" s="1"/>
      <c r="C709" s="257"/>
      <c r="D709" s="257"/>
      <c r="E709" s="1"/>
      <c r="F709" s="3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55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1"/>
      <c r="B710" s="1"/>
      <c r="C710" s="257"/>
      <c r="D710" s="257"/>
      <c r="E710" s="1"/>
      <c r="F710" s="3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55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1"/>
      <c r="B711" s="1"/>
      <c r="C711" s="257"/>
      <c r="D711" s="257"/>
      <c r="E711" s="1"/>
      <c r="F711" s="3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55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1"/>
      <c r="B712" s="1"/>
      <c r="C712" s="257"/>
      <c r="D712" s="257"/>
      <c r="E712" s="1"/>
      <c r="F712" s="3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55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1"/>
      <c r="B713" s="1"/>
      <c r="C713" s="257"/>
      <c r="D713" s="257"/>
      <c r="E713" s="1"/>
      <c r="F713" s="3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55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1"/>
      <c r="B714" s="1"/>
      <c r="C714" s="257"/>
      <c r="D714" s="257"/>
      <c r="E714" s="1"/>
      <c r="F714" s="3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55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1"/>
      <c r="B715" s="1"/>
      <c r="C715" s="257"/>
      <c r="D715" s="257"/>
      <c r="E715" s="1"/>
      <c r="F715" s="3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55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1"/>
      <c r="B716" s="1"/>
      <c r="C716" s="257"/>
      <c r="D716" s="257"/>
      <c r="E716" s="1"/>
      <c r="F716" s="3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55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1"/>
      <c r="B717" s="1"/>
      <c r="C717" s="257"/>
      <c r="D717" s="257"/>
      <c r="E717" s="1"/>
      <c r="F717" s="3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55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1"/>
      <c r="B718" s="1"/>
      <c r="C718" s="257"/>
      <c r="D718" s="257"/>
      <c r="E718" s="1"/>
      <c r="F718" s="3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55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1"/>
      <c r="B719" s="1"/>
      <c r="C719" s="257"/>
      <c r="D719" s="257"/>
      <c r="E719" s="1"/>
      <c r="F719" s="3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55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1"/>
      <c r="B720" s="1"/>
      <c r="C720" s="257"/>
      <c r="D720" s="257"/>
      <c r="E720" s="1"/>
      <c r="F720" s="3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55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1"/>
      <c r="B721" s="1"/>
      <c r="C721" s="257"/>
      <c r="D721" s="257"/>
      <c r="E721" s="1"/>
      <c r="F721" s="3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55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1"/>
      <c r="B722" s="1"/>
      <c r="C722" s="257"/>
      <c r="D722" s="257"/>
      <c r="E722" s="1"/>
      <c r="F722" s="3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55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1"/>
      <c r="B723" s="1"/>
      <c r="C723" s="257"/>
      <c r="D723" s="257"/>
      <c r="E723" s="1"/>
      <c r="F723" s="3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55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1"/>
      <c r="B724" s="1"/>
      <c r="C724" s="257"/>
      <c r="D724" s="257"/>
      <c r="E724" s="1"/>
      <c r="F724" s="3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55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1"/>
      <c r="B725" s="1"/>
      <c r="C725" s="257"/>
      <c r="D725" s="257"/>
      <c r="E725" s="1"/>
      <c r="F725" s="3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55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1"/>
      <c r="B726" s="1"/>
      <c r="C726" s="257"/>
      <c r="D726" s="257"/>
      <c r="E726" s="1"/>
      <c r="F726" s="3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55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1"/>
      <c r="B727" s="1"/>
      <c r="C727" s="257"/>
      <c r="D727" s="257"/>
      <c r="E727" s="1"/>
      <c r="F727" s="3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55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1"/>
      <c r="B728" s="1"/>
      <c r="C728" s="257"/>
      <c r="D728" s="257"/>
      <c r="E728" s="1"/>
      <c r="F728" s="3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55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1"/>
      <c r="B729" s="1"/>
      <c r="C729" s="257"/>
      <c r="D729" s="257"/>
      <c r="E729" s="1"/>
      <c r="F729" s="3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55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1"/>
      <c r="B730" s="1"/>
      <c r="C730" s="257"/>
      <c r="D730" s="257"/>
      <c r="E730" s="1"/>
      <c r="F730" s="3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55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1"/>
      <c r="B731" s="1"/>
      <c r="C731" s="257"/>
      <c r="D731" s="257"/>
      <c r="E731" s="1"/>
      <c r="F731" s="3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55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1"/>
      <c r="B732" s="1"/>
      <c r="C732" s="257"/>
      <c r="D732" s="257"/>
      <c r="E732" s="1"/>
      <c r="F732" s="3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55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1"/>
      <c r="B733" s="1"/>
      <c r="C733" s="257"/>
      <c r="D733" s="257"/>
      <c r="E733" s="1"/>
      <c r="F733" s="3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55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1"/>
      <c r="B734" s="1"/>
      <c r="C734" s="257"/>
      <c r="D734" s="257"/>
      <c r="E734" s="1"/>
      <c r="F734" s="3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55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1"/>
      <c r="B735" s="1"/>
      <c r="C735" s="257"/>
      <c r="D735" s="257"/>
      <c r="E735" s="1"/>
      <c r="F735" s="3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55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1"/>
      <c r="B736" s="1"/>
      <c r="C736" s="257"/>
      <c r="D736" s="257"/>
      <c r="E736" s="1"/>
      <c r="F736" s="3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55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1"/>
      <c r="B737" s="1"/>
      <c r="C737" s="257"/>
      <c r="D737" s="257"/>
      <c r="E737" s="1"/>
      <c r="F737" s="3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55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1"/>
      <c r="B738" s="1"/>
      <c r="C738" s="257"/>
      <c r="D738" s="257"/>
      <c r="E738" s="1"/>
      <c r="F738" s="3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55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1"/>
      <c r="B739" s="1"/>
      <c r="C739" s="257"/>
      <c r="D739" s="257"/>
      <c r="E739" s="1"/>
      <c r="F739" s="3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55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1"/>
      <c r="B740" s="1"/>
      <c r="C740" s="257"/>
      <c r="D740" s="257"/>
      <c r="E740" s="1"/>
      <c r="F740" s="3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55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1"/>
      <c r="B741" s="1"/>
      <c r="C741" s="257"/>
      <c r="D741" s="257"/>
      <c r="E741" s="1"/>
      <c r="F741" s="3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55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1"/>
      <c r="B742" s="1"/>
      <c r="C742" s="257"/>
      <c r="D742" s="257"/>
      <c r="E742" s="1"/>
      <c r="F742" s="3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55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1"/>
      <c r="B743" s="1"/>
      <c r="C743" s="257"/>
      <c r="D743" s="257"/>
      <c r="E743" s="1"/>
      <c r="F743" s="3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55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1"/>
      <c r="B744" s="1"/>
      <c r="C744" s="257"/>
      <c r="D744" s="257"/>
      <c r="E744" s="1"/>
      <c r="F744" s="3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55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1"/>
      <c r="B745" s="1"/>
      <c r="C745" s="257"/>
      <c r="D745" s="257"/>
      <c r="E745" s="1"/>
      <c r="F745" s="3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55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1"/>
      <c r="B746" s="1"/>
      <c r="C746" s="257"/>
      <c r="D746" s="257"/>
      <c r="E746" s="1"/>
      <c r="F746" s="3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55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1"/>
      <c r="B747" s="1"/>
      <c r="C747" s="257"/>
      <c r="D747" s="257"/>
      <c r="E747" s="1"/>
      <c r="F747" s="3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55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1"/>
      <c r="B748" s="1"/>
      <c r="C748" s="257"/>
      <c r="D748" s="257"/>
      <c r="E748" s="1"/>
      <c r="F748" s="3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55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1"/>
      <c r="B749" s="1"/>
      <c r="C749" s="257"/>
      <c r="D749" s="257"/>
      <c r="E749" s="1"/>
      <c r="F749" s="3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55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1"/>
      <c r="B750" s="1"/>
      <c r="C750" s="257"/>
      <c r="D750" s="257"/>
      <c r="E750" s="1"/>
      <c r="F750" s="3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55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1"/>
      <c r="B751" s="1"/>
      <c r="C751" s="257"/>
      <c r="D751" s="257"/>
      <c r="E751" s="1"/>
      <c r="F751" s="3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55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1"/>
      <c r="B752" s="1"/>
      <c r="C752" s="257"/>
      <c r="D752" s="257"/>
      <c r="E752" s="1"/>
      <c r="F752" s="3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55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1"/>
      <c r="B753" s="1"/>
      <c r="C753" s="257"/>
      <c r="D753" s="257"/>
      <c r="E753" s="1"/>
      <c r="F753" s="3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55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1"/>
      <c r="B754" s="1"/>
      <c r="C754" s="257"/>
      <c r="D754" s="257"/>
      <c r="E754" s="1"/>
      <c r="F754" s="3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55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1"/>
      <c r="B755" s="1"/>
      <c r="C755" s="257"/>
      <c r="D755" s="257"/>
      <c r="E755" s="1"/>
      <c r="F755" s="3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55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1"/>
      <c r="B756" s="1"/>
      <c r="C756" s="257"/>
      <c r="D756" s="257"/>
      <c r="E756" s="1"/>
      <c r="F756" s="3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55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1"/>
      <c r="B757" s="1"/>
      <c r="C757" s="257"/>
      <c r="D757" s="257"/>
      <c r="E757" s="1"/>
      <c r="F757" s="3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55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1"/>
      <c r="B758" s="1"/>
      <c r="C758" s="257"/>
      <c r="D758" s="257"/>
      <c r="E758" s="1"/>
      <c r="F758" s="3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55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1"/>
      <c r="B759" s="1"/>
      <c r="C759" s="257"/>
      <c r="D759" s="257"/>
      <c r="E759" s="1"/>
      <c r="F759" s="3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55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1"/>
      <c r="B760" s="1"/>
      <c r="C760" s="257"/>
      <c r="D760" s="257"/>
      <c r="E760" s="1"/>
      <c r="F760" s="3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55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1"/>
      <c r="B761" s="1"/>
      <c r="C761" s="257"/>
      <c r="D761" s="257"/>
      <c r="E761" s="1"/>
      <c r="F761" s="3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55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1"/>
      <c r="B762" s="1"/>
      <c r="C762" s="257"/>
      <c r="D762" s="257"/>
      <c r="E762" s="1"/>
      <c r="F762" s="3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55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1"/>
      <c r="B763" s="1"/>
      <c r="C763" s="257"/>
      <c r="D763" s="257"/>
      <c r="E763" s="1"/>
      <c r="F763" s="3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55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1"/>
      <c r="B764" s="1"/>
      <c r="C764" s="257"/>
      <c r="D764" s="257"/>
      <c r="E764" s="1"/>
      <c r="F764" s="3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55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1"/>
      <c r="B765" s="1"/>
      <c r="C765" s="257"/>
      <c r="D765" s="257"/>
      <c r="E765" s="1"/>
      <c r="F765" s="3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55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1"/>
      <c r="B766" s="1"/>
      <c r="C766" s="257"/>
      <c r="D766" s="257"/>
      <c r="E766" s="1"/>
      <c r="F766" s="3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55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1"/>
      <c r="B767" s="1"/>
      <c r="C767" s="257"/>
      <c r="D767" s="257"/>
      <c r="E767" s="1"/>
      <c r="F767" s="3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55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1"/>
      <c r="B768" s="1"/>
      <c r="C768" s="257"/>
      <c r="D768" s="257"/>
      <c r="E768" s="1"/>
      <c r="F768" s="3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55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1"/>
      <c r="B769" s="1"/>
      <c r="C769" s="257"/>
      <c r="D769" s="257"/>
      <c r="E769" s="1"/>
      <c r="F769" s="3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55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1"/>
      <c r="B770" s="1"/>
      <c r="C770" s="257"/>
      <c r="D770" s="257"/>
      <c r="E770" s="1"/>
      <c r="F770" s="3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55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1"/>
      <c r="B771" s="1"/>
      <c r="C771" s="257"/>
      <c r="D771" s="257"/>
      <c r="E771" s="1"/>
      <c r="F771" s="3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55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1"/>
      <c r="B772" s="1"/>
      <c r="C772" s="257"/>
      <c r="D772" s="257"/>
      <c r="E772" s="1"/>
      <c r="F772" s="3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55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1"/>
      <c r="B773" s="1"/>
      <c r="C773" s="257"/>
      <c r="D773" s="257"/>
      <c r="E773" s="1"/>
      <c r="F773" s="3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55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1"/>
      <c r="B774" s="1"/>
      <c r="C774" s="257"/>
      <c r="D774" s="257"/>
      <c r="E774" s="1"/>
      <c r="F774" s="3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55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1"/>
      <c r="B775" s="1"/>
      <c r="C775" s="257"/>
      <c r="D775" s="257"/>
      <c r="E775" s="1"/>
      <c r="F775" s="3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55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1"/>
      <c r="B776" s="1"/>
      <c r="C776" s="257"/>
      <c r="D776" s="257"/>
      <c r="E776" s="1"/>
      <c r="F776" s="3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55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1"/>
      <c r="B777" s="1"/>
      <c r="C777" s="257"/>
      <c r="D777" s="257"/>
      <c r="E777" s="1"/>
      <c r="F777" s="3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55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1"/>
      <c r="B778" s="1"/>
      <c r="C778" s="257"/>
      <c r="D778" s="257"/>
      <c r="E778" s="1"/>
      <c r="F778" s="3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55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1"/>
      <c r="B779" s="1"/>
      <c r="C779" s="257"/>
      <c r="D779" s="257"/>
      <c r="E779" s="1"/>
      <c r="F779" s="3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55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1"/>
      <c r="B780" s="1"/>
      <c r="C780" s="257"/>
      <c r="D780" s="257"/>
      <c r="E780" s="1"/>
      <c r="F780" s="3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55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1"/>
      <c r="B781" s="1"/>
      <c r="C781" s="257"/>
      <c r="D781" s="257"/>
      <c r="E781" s="1"/>
      <c r="F781" s="3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55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1"/>
      <c r="B782" s="1"/>
      <c r="C782" s="257"/>
      <c r="D782" s="257"/>
      <c r="E782" s="1"/>
      <c r="F782" s="3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55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1"/>
      <c r="B783" s="1"/>
      <c r="C783" s="257"/>
      <c r="D783" s="257"/>
      <c r="E783" s="1"/>
      <c r="F783" s="3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55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1"/>
      <c r="B784" s="1"/>
      <c r="C784" s="257"/>
      <c r="D784" s="257"/>
      <c r="E784" s="1"/>
      <c r="F784" s="3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55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1"/>
      <c r="B785" s="1"/>
      <c r="C785" s="257"/>
      <c r="D785" s="257"/>
      <c r="E785" s="1"/>
      <c r="F785" s="3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55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1"/>
      <c r="B786" s="1"/>
      <c r="C786" s="257"/>
      <c r="D786" s="257"/>
      <c r="E786" s="1"/>
      <c r="F786" s="3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55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1"/>
      <c r="B787" s="1"/>
      <c r="C787" s="257"/>
      <c r="D787" s="257"/>
      <c r="E787" s="1"/>
      <c r="F787" s="3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55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1"/>
      <c r="B788" s="1"/>
      <c r="C788" s="257"/>
      <c r="D788" s="257"/>
      <c r="E788" s="1"/>
      <c r="F788" s="3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55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1"/>
      <c r="B789" s="1"/>
      <c r="C789" s="257"/>
      <c r="D789" s="257"/>
      <c r="E789" s="1"/>
      <c r="F789" s="3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55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1"/>
      <c r="B790" s="1"/>
      <c r="C790" s="257"/>
      <c r="D790" s="257"/>
      <c r="E790" s="1"/>
      <c r="F790" s="3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55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1"/>
      <c r="B791" s="1"/>
      <c r="C791" s="257"/>
      <c r="D791" s="257"/>
      <c r="E791" s="1"/>
      <c r="F791" s="3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55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1"/>
      <c r="B792" s="1"/>
      <c r="C792" s="257"/>
      <c r="D792" s="257"/>
      <c r="E792" s="1"/>
      <c r="F792" s="3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55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1"/>
      <c r="B793" s="1"/>
      <c r="C793" s="257"/>
      <c r="D793" s="257"/>
      <c r="E793" s="1"/>
      <c r="F793" s="3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55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1"/>
      <c r="B794" s="1"/>
      <c r="C794" s="257"/>
      <c r="D794" s="257"/>
      <c r="E794" s="1"/>
      <c r="F794" s="3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55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1"/>
      <c r="B795" s="1"/>
      <c r="C795" s="257"/>
      <c r="D795" s="257"/>
      <c r="E795" s="1"/>
      <c r="F795" s="3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55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1"/>
      <c r="B796" s="1"/>
      <c r="C796" s="257"/>
      <c r="D796" s="257"/>
      <c r="E796" s="1"/>
      <c r="F796" s="3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55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1"/>
      <c r="B797" s="1"/>
      <c r="C797" s="257"/>
      <c r="D797" s="257"/>
      <c r="E797" s="1"/>
      <c r="F797" s="3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55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1"/>
      <c r="B798" s="1"/>
      <c r="C798" s="257"/>
      <c r="D798" s="257"/>
      <c r="E798" s="1"/>
      <c r="F798" s="3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55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1"/>
      <c r="B799" s="1"/>
      <c r="C799" s="257"/>
      <c r="D799" s="257"/>
      <c r="E799" s="1"/>
      <c r="F799" s="3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55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1"/>
      <c r="B800" s="1"/>
      <c r="C800" s="257"/>
      <c r="D800" s="257"/>
      <c r="E800" s="1"/>
      <c r="F800" s="3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55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1"/>
      <c r="B801" s="1"/>
      <c r="C801" s="257"/>
      <c r="D801" s="257"/>
      <c r="E801" s="1"/>
      <c r="F801" s="3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55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1"/>
      <c r="B802" s="1"/>
      <c r="C802" s="257"/>
      <c r="D802" s="257"/>
      <c r="E802" s="1"/>
      <c r="F802" s="3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55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1"/>
      <c r="B803" s="1"/>
      <c r="C803" s="257"/>
      <c r="D803" s="257"/>
      <c r="E803" s="1"/>
      <c r="F803" s="3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55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1"/>
      <c r="B804" s="1"/>
      <c r="C804" s="257"/>
      <c r="D804" s="257"/>
      <c r="E804" s="1"/>
      <c r="F804" s="3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55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1"/>
      <c r="B805" s="1"/>
      <c r="C805" s="257"/>
      <c r="D805" s="257"/>
      <c r="E805" s="1"/>
      <c r="F805" s="3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55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1"/>
      <c r="B806" s="1"/>
      <c r="C806" s="257"/>
      <c r="D806" s="257"/>
      <c r="E806" s="1"/>
      <c r="F806" s="3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55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1"/>
      <c r="B807" s="1"/>
      <c r="C807" s="257"/>
      <c r="D807" s="257"/>
      <c r="E807" s="1"/>
      <c r="F807" s="3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55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1"/>
      <c r="B808" s="1"/>
      <c r="C808" s="257"/>
      <c r="D808" s="257"/>
      <c r="E808" s="1"/>
      <c r="F808" s="3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55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1"/>
      <c r="B809" s="1"/>
      <c r="C809" s="257"/>
      <c r="D809" s="257"/>
      <c r="E809" s="1"/>
      <c r="F809" s="3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55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1"/>
      <c r="B810" s="1"/>
      <c r="C810" s="257"/>
      <c r="D810" s="257"/>
      <c r="E810" s="1"/>
      <c r="F810" s="3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55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1"/>
      <c r="B811" s="1"/>
      <c r="C811" s="257"/>
      <c r="D811" s="257"/>
      <c r="E811" s="1"/>
      <c r="F811" s="3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55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1"/>
      <c r="B812" s="1"/>
      <c r="C812" s="257"/>
      <c r="D812" s="257"/>
      <c r="E812" s="1"/>
      <c r="F812" s="3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55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1"/>
      <c r="B813" s="1"/>
      <c r="C813" s="257"/>
      <c r="D813" s="257"/>
      <c r="E813" s="1"/>
      <c r="F813" s="3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55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1"/>
      <c r="B814" s="1"/>
      <c r="C814" s="257"/>
      <c r="D814" s="257"/>
      <c r="E814" s="1"/>
      <c r="F814" s="3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55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1"/>
      <c r="B815" s="1"/>
      <c r="C815" s="257"/>
      <c r="D815" s="257"/>
      <c r="E815" s="1"/>
      <c r="F815" s="3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55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1"/>
      <c r="B816" s="1"/>
      <c r="C816" s="257"/>
      <c r="D816" s="257"/>
      <c r="E816" s="1"/>
      <c r="F816" s="3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55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1"/>
      <c r="B817" s="1"/>
      <c r="C817" s="257"/>
      <c r="D817" s="257"/>
      <c r="E817" s="1"/>
      <c r="F817" s="3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55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1"/>
      <c r="B818" s="1"/>
      <c r="C818" s="257"/>
      <c r="D818" s="257"/>
      <c r="E818" s="1"/>
      <c r="F818" s="3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55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1"/>
      <c r="B819" s="1"/>
      <c r="C819" s="257"/>
      <c r="D819" s="257"/>
      <c r="E819" s="1"/>
      <c r="F819" s="3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55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1"/>
      <c r="B820" s="1"/>
      <c r="C820" s="257"/>
      <c r="D820" s="257"/>
      <c r="E820" s="1"/>
      <c r="F820" s="3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55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1"/>
      <c r="B821" s="1"/>
      <c r="C821" s="257"/>
      <c r="D821" s="257"/>
      <c r="E821" s="1"/>
      <c r="F821" s="3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55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1"/>
      <c r="B822" s="1"/>
      <c r="C822" s="257"/>
      <c r="D822" s="257"/>
      <c r="E822" s="1"/>
      <c r="F822" s="3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55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1"/>
      <c r="B823" s="1"/>
      <c r="C823" s="257"/>
      <c r="D823" s="257"/>
      <c r="E823" s="1"/>
      <c r="F823" s="3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55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1"/>
      <c r="B824" s="1"/>
      <c r="C824" s="257"/>
      <c r="D824" s="257"/>
      <c r="E824" s="1"/>
      <c r="F824" s="3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55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1"/>
      <c r="B825" s="1"/>
      <c r="C825" s="257"/>
      <c r="D825" s="257"/>
      <c r="E825" s="1"/>
      <c r="F825" s="3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55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1"/>
      <c r="B826" s="1"/>
      <c r="C826" s="257"/>
      <c r="D826" s="257"/>
      <c r="E826" s="1"/>
      <c r="F826" s="3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55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1"/>
      <c r="B827" s="1"/>
      <c r="C827" s="257"/>
      <c r="D827" s="257"/>
      <c r="E827" s="1"/>
      <c r="F827" s="3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55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1"/>
      <c r="B828" s="1"/>
      <c r="C828" s="257"/>
      <c r="D828" s="257"/>
      <c r="E828" s="1"/>
      <c r="F828" s="3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55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1"/>
      <c r="B829" s="1"/>
      <c r="C829" s="257"/>
      <c r="D829" s="257"/>
      <c r="E829" s="1"/>
      <c r="F829" s="3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55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1"/>
      <c r="B830" s="1"/>
      <c r="C830" s="257"/>
      <c r="D830" s="257"/>
      <c r="E830" s="1"/>
      <c r="F830" s="3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55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1"/>
      <c r="B831" s="1"/>
      <c r="C831" s="257"/>
      <c r="D831" s="257"/>
      <c r="E831" s="1"/>
      <c r="F831" s="3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55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1"/>
      <c r="B832" s="1"/>
      <c r="C832" s="257"/>
      <c r="D832" s="257"/>
      <c r="E832" s="1"/>
      <c r="F832" s="3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55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1"/>
      <c r="B833" s="1"/>
      <c r="C833" s="257"/>
      <c r="D833" s="257"/>
      <c r="E833" s="1"/>
      <c r="F833" s="3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55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1"/>
      <c r="B834" s="1"/>
      <c r="C834" s="257"/>
      <c r="D834" s="257"/>
      <c r="E834" s="1"/>
      <c r="F834" s="3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55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1"/>
      <c r="B835" s="1"/>
      <c r="C835" s="257"/>
      <c r="D835" s="257"/>
      <c r="E835" s="1"/>
      <c r="F835" s="3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55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1"/>
      <c r="B836" s="1"/>
      <c r="C836" s="257"/>
      <c r="D836" s="257"/>
      <c r="E836" s="1"/>
      <c r="F836" s="3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55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1"/>
      <c r="B837" s="1"/>
      <c r="C837" s="257"/>
      <c r="D837" s="257"/>
      <c r="E837" s="1"/>
      <c r="F837" s="3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55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1"/>
      <c r="B838" s="1"/>
      <c r="C838" s="257"/>
      <c r="D838" s="257"/>
      <c r="E838" s="1"/>
      <c r="F838" s="3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55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1"/>
      <c r="B839" s="1"/>
      <c r="C839" s="257"/>
      <c r="D839" s="257"/>
      <c r="E839" s="1"/>
      <c r="F839" s="3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55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1"/>
      <c r="B840" s="1"/>
      <c r="C840" s="257"/>
      <c r="D840" s="257"/>
      <c r="E840" s="1"/>
      <c r="F840" s="3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55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1"/>
      <c r="B841" s="1"/>
      <c r="C841" s="257"/>
      <c r="D841" s="257"/>
      <c r="E841" s="1"/>
      <c r="F841" s="3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55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1"/>
      <c r="B842" s="1"/>
      <c r="C842" s="257"/>
      <c r="D842" s="257"/>
      <c r="E842" s="1"/>
      <c r="F842" s="3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55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1"/>
      <c r="B843" s="1"/>
      <c r="C843" s="257"/>
      <c r="D843" s="257"/>
      <c r="E843" s="1"/>
      <c r="F843" s="3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55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1"/>
      <c r="B844" s="1"/>
      <c r="C844" s="257"/>
      <c r="D844" s="257"/>
      <c r="E844" s="1"/>
      <c r="F844" s="3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55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1"/>
      <c r="B845" s="1"/>
      <c r="C845" s="257"/>
      <c r="D845" s="257"/>
      <c r="E845" s="1"/>
      <c r="F845" s="3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55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1"/>
      <c r="B846" s="1"/>
      <c r="C846" s="257"/>
      <c r="D846" s="257"/>
      <c r="E846" s="1"/>
      <c r="F846" s="3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55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1"/>
      <c r="B847" s="1"/>
      <c r="C847" s="257"/>
      <c r="D847" s="257"/>
      <c r="E847" s="1"/>
      <c r="F847" s="3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55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1"/>
      <c r="B848" s="1"/>
      <c r="C848" s="257"/>
      <c r="D848" s="257"/>
      <c r="E848" s="1"/>
      <c r="F848" s="3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55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1"/>
      <c r="B849" s="1"/>
      <c r="C849" s="257"/>
      <c r="D849" s="257"/>
      <c r="E849" s="1"/>
      <c r="F849" s="3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55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1"/>
      <c r="B850" s="1"/>
      <c r="C850" s="257"/>
      <c r="D850" s="257"/>
      <c r="E850" s="1"/>
      <c r="F850" s="3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55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1"/>
      <c r="B851" s="1"/>
      <c r="C851" s="257"/>
      <c r="D851" s="257"/>
      <c r="E851" s="1"/>
      <c r="F851" s="3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55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1"/>
      <c r="B852" s="1"/>
      <c r="C852" s="257"/>
      <c r="D852" s="257"/>
      <c r="E852" s="1"/>
      <c r="F852" s="3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55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1"/>
      <c r="B853" s="1"/>
      <c r="C853" s="257"/>
      <c r="D853" s="257"/>
      <c r="E853" s="1"/>
      <c r="F853" s="3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55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1"/>
      <c r="B854" s="1"/>
      <c r="C854" s="257"/>
      <c r="D854" s="257"/>
      <c r="E854" s="1"/>
      <c r="F854" s="3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55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1"/>
      <c r="B855" s="1"/>
      <c r="C855" s="257"/>
      <c r="D855" s="257"/>
      <c r="E855" s="1"/>
      <c r="F855" s="3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55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1"/>
      <c r="B856" s="1"/>
      <c r="C856" s="257"/>
      <c r="D856" s="257"/>
      <c r="E856" s="1"/>
      <c r="F856" s="3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55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1"/>
      <c r="B857" s="1"/>
      <c r="C857" s="257"/>
      <c r="D857" s="257"/>
      <c r="E857" s="1"/>
      <c r="F857" s="3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55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1"/>
      <c r="B858" s="1"/>
      <c r="C858" s="257"/>
      <c r="D858" s="257"/>
      <c r="E858" s="1"/>
      <c r="F858" s="3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55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1"/>
      <c r="B859" s="1"/>
      <c r="C859" s="257"/>
      <c r="D859" s="257"/>
      <c r="E859" s="1"/>
      <c r="F859" s="3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55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1"/>
      <c r="B860" s="1"/>
      <c r="C860" s="257"/>
      <c r="D860" s="257"/>
      <c r="E860" s="1"/>
      <c r="F860" s="3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55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1"/>
      <c r="B861" s="1"/>
      <c r="C861" s="257"/>
      <c r="D861" s="257"/>
      <c r="E861" s="1"/>
      <c r="F861" s="3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55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1"/>
      <c r="B862" s="1"/>
      <c r="C862" s="257"/>
      <c r="D862" s="257"/>
      <c r="E862" s="1"/>
      <c r="F862" s="3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55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1"/>
      <c r="B863" s="1"/>
      <c r="C863" s="257"/>
      <c r="D863" s="257"/>
      <c r="E863" s="1"/>
      <c r="F863" s="3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55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1"/>
      <c r="B864" s="1"/>
      <c r="C864" s="257"/>
      <c r="D864" s="257"/>
      <c r="E864" s="1"/>
      <c r="F864" s="3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55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1"/>
      <c r="B865" s="1"/>
      <c r="C865" s="257"/>
      <c r="D865" s="257"/>
      <c r="E865" s="1"/>
      <c r="F865" s="3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55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1"/>
      <c r="B866" s="1"/>
      <c r="C866" s="257"/>
      <c r="D866" s="257"/>
      <c r="E866" s="1"/>
      <c r="F866" s="3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55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1"/>
      <c r="B867" s="1"/>
      <c r="C867" s="257"/>
      <c r="D867" s="257"/>
      <c r="E867" s="1"/>
      <c r="F867" s="3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55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1"/>
      <c r="B868" s="1"/>
      <c r="C868" s="257"/>
      <c r="D868" s="257"/>
      <c r="E868" s="1"/>
      <c r="F868" s="3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55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1"/>
      <c r="B869" s="1"/>
      <c r="C869" s="257"/>
      <c r="D869" s="257"/>
      <c r="E869" s="1"/>
      <c r="F869" s="3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55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1"/>
      <c r="B870" s="1"/>
      <c r="C870" s="257"/>
      <c r="D870" s="257"/>
      <c r="E870" s="1"/>
      <c r="F870" s="3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55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1"/>
      <c r="B871" s="1"/>
      <c r="C871" s="257"/>
      <c r="D871" s="257"/>
      <c r="E871" s="1"/>
      <c r="F871" s="3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55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1"/>
      <c r="B872" s="1"/>
      <c r="C872" s="257"/>
      <c r="D872" s="257"/>
      <c r="E872" s="1"/>
      <c r="F872" s="3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55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1"/>
      <c r="B873" s="1"/>
      <c r="C873" s="257"/>
      <c r="D873" s="257"/>
      <c r="E873" s="1"/>
      <c r="F873" s="3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55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1"/>
      <c r="B874" s="1"/>
      <c r="C874" s="257"/>
      <c r="D874" s="257"/>
      <c r="E874" s="1"/>
      <c r="F874" s="3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55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1"/>
      <c r="B875" s="1"/>
      <c r="C875" s="257"/>
      <c r="D875" s="257"/>
      <c r="E875" s="1"/>
      <c r="F875" s="3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55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1"/>
      <c r="B876" s="1"/>
      <c r="C876" s="257"/>
      <c r="D876" s="257"/>
      <c r="E876" s="1"/>
      <c r="F876" s="3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55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1"/>
      <c r="B877" s="1"/>
      <c r="C877" s="257"/>
      <c r="D877" s="257"/>
      <c r="E877" s="1"/>
      <c r="F877" s="3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55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1"/>
      <c r="B878" s="1"/>
      <c r="C878" s="257"/>
      <c r="D878" s="257"/>
      <c r="E878" s="1"/>
      <c r="F878" s="3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55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1"/>
      <c r="B879" s="1"/>
      <c r="C879" s="257"/>
      <c r="D879" s="257"/>
      <c r="E879" s="1"/>
      <c r="F879" s="3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55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1"/>
      <c r="B880" s="1"/>
      <c r="C880" s="257"/>
      <c r="D880" s="257"/>
      <c r="E880" s="1"/>
      <c r="F880" s="3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55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1"/>
      <c r="B881" s="1"/>
      <c r="C881" s="257"/>
      <c r="D881" s="257"/>
      <c r="E881" s="1"/>
      <c r="F881" s="3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55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1"/>
      <c r="B882" s="1"/>
      <c r="C882" s="257"/>
      <c r="D882" s="257"/>
      <c r="E882" s="1"/>
      <c r="F882" s="3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55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1"/>
      <c r="B883" s="1"/>
      <c r="C883" s="257"/>
      <c r="D883" s="257"/>
      <c r="E883" s="1"/>
      <c r="F883" s="3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55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1"/>
      <c r="B884" s="1"/>
      <c r="C884" s="257"/>
      <c r="D884" s="257"/>
      <c r="E884" s="1"/>
      <c r="F884" s="3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55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1"/>
      <c r="B885" s="1"/>
      <c r="C885" s="257"/>
      <c r="D885" s="257"/>
      <c r="E885" s="1"/>
      <c r="F885" s="3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55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1"/>
      <c r="B886" s="1"/>
      <c r="C886" s="257"/>
      <c r="D886" s="257"/>
      <c r="E886" s="1"/>
      <c r="F886" s="3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55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1"/>
      <c r="B887" s="1"/>
      <c r="C887" s="257"/>
      <c r="D887" s="257"/>
      <c r="E887" s="1"/>
      <c r="F887" s="3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55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1"/>
      <c r="B888" s="1"/>
      <c r="C888" s="257"/>
      <c r="D888" s="257"/>
      <c r="E888" s="1"/>
      <c r="F888" s="3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55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1"/>
      <c r="B889" s="1"/>
      <c r="C889" s="257"/>
      <c r="D889" s="257"/>
      <c r="E889" s="1"/>
      <c r="F889" s="3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55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1"/>
      <c r="B890" s="1"/>
      <c r="C890" s="257"/>
      <c r="D890" s="257"/>
      <c r="E890" s="1"/>
      <c r="F890" s="3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55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1"/>
      <c r="B891" s="1"/>
      <c r="C891" s="257"/>
      <c r="D891" s="257"/>
      <c r="E891" s="1"/>
      <c r="F891" s="3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55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1"/>
      <c r="B892" s="1"/>
      <c r="C892" s="257"/>
      <c r="D892" s="257"/>
      <c r="E892" s="1"/>
      <c r="F892" s="3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55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1"/>
      <c r="B893" s="1"/>
      <c r="C893" s="257"/>
      <c r="D893" s="257"/>
      <c r="E893" s="1"/>
      <c r="F893" s="3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55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1"/>
      <c r="B894" s="1"/>
      <c r="C894" s="257"/>
      <c r="D894" s="257"/>
      <c r="E894" s="1"/>
      <c r="F894" s="3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55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1"/>
      <c r="B895" s="1"/>
      <c r="C895" s="257"/>
      <c r="D895" s="257"/>
      <c r="E895" s="1"/>
      <c r="F895" s="3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55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1"/>
      <c r="B896" s="1"/>
      <c r="C896" s="257"/>
      <c r="D896" s="257"/>
      <c r="E896" s="1"/>
      <c r="F896" s="3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55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1"/>
      <c r="B897" s="1"/>
      <c r="C897" s="257"/>
      <c r="D897" s="257"/>
      <c r="E897" s="1"/>
      <c r="F897" s="3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55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1"/>
      <c r="B898" s="1"/>
      <c r="C898" s="257"/>
      <c r="D898" s="257"/>
      <c r="E898" s="1"/>
      <c r="F898" s="3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55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1"/>
      <c r="B899" s="1"/>
      <c r="C899" s="257"/>
      <c r="D899" s="257"/>
      <c r="E899" s="1"/>
      <c r="F899" s="3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55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1"/>
      <c r="B900" s="1"/>
      <c r="C900" s="257"/>
      <c r="D900" s="257"/>
      <c r="E900" s="1"/>
      <c r="F900" s="3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55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1"/>
      <c r="B901" s="1"/>
      <c r="C901" s="257"/>
      <c r="D901" s="257"/>
      <c r="E901" s="1"/>
      <c r="F901" s="3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55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1"/>
      <c r="B902" s="1"/>
      <c r="C902" s="257"/>
      <c r="D902" s="257"/>
      <c r="E902" s="1"/>
      <c r="F902" s="3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55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1"/>
      <c r="B903" s="1"/>
      <c r="C903" s="257"/>
      <c r="D903" s="257"/>
      <c r="E903" s="1"/>
      <c r="F903" s="3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55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1"/>
      <c r="B904" s="1"/>
      <c r="C904" s="257"/>
      <c r="D904" s="257"/>
      <c r="E904" s="1"/>
      <c r="F904" s="3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55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1"/>
      <c r="B905" s="1"/>
      <c r="C905" s="257"/>
      <c r="D905" s="257"/>
      <c r="E905" s="1"/>
      <c r="F905" s="3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55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1"/>
      <c r="B906" s="1"/>
      <c r="C906" s="257"/>
      <c r="D906" s="257"/>
      <c r="E906" s="1"/>
      <c r="F906" s="3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55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1"/>
      <c r="B907" s="1"/>
      <c r="C907" s="257"/>
      <c r="D907" s="257"/>
      <c r="E907" s="1"/>
      <c r="F907" s="3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55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1"/>
      <c r="B908" s="1"/>
      <c r="C908" s="257"/>
      <c r="D908" s="257"/>
      <c r="E908" s="1"/>
      <c r="F908" s="3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55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1"/>
      <c r="B909" s="1"/>
      <c r="C909" s="257"/>
      <c r="D909" s="257"/>
      <c r="E909" s="1"/>
      <c r="F909" s="3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55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1"/>
      <c r="B910" s="1"/>
      <c r="C910" s="257"/>
      <c r="D910" s="257"/>
      <c r="E910" s="1"/>
      <c r="F910" s="3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55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1"/>
      <c r="B911" s="1"/>
      <c r="C911" s="257"/>
      <c r="D911" s="257"/>
      <c r="E911" s="1"/>
      <c r="F911" s="3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55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1"/>
      <c r="B912" s="1"/>
      <c r="C912" s="257"/>
      <c r="D912" s="257"/>
      <c r="E912" s="1"/>
      <c r="F912" s="3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55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1"/>
      <c r="B913" s="1"/>
      <c r="C913" s="257"/>
      <c r="D913" s="257"/>
      <c r="E913" s="1"/>
      <c r="F913" s="3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55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1"/>
      <c r="B914" s="1"/>
      <c r="C914" s="257"/>
      <c r="D914" s="257"/>
      <c r="E914" s="1"/>
      <c r="F914" s="3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55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1"/>
      <c r="B915" s="1"/>
      <c r="C915" s="257"/>
      <c r="D915" s="257"/>
      <c r="E915" s="1"/>
      <c r="F915" s="3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55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1"/>
      <c r="B916" s="1"/>
      <c r="C916" s="257"/>
      <c r="D916" s="257"/>
      <c r="E916" s="1"/>
      <c r="F916" s="3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55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1"/>
      <c r="B917" s="1"/>
      <c r="C917" s="257"/>
      <c r="D917" s="257"/>
      <c r="E917" s="1"/>
      <c r="F917" s="3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55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1"/>
      <c r="B918" s="1"/>
      <c r="C918" s="257"/>
      <c r="D918" s="257"/>
      <c r="E918" s="1"/>
      <c r="F918" s="3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55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1"/>
      <c r="B919" s="1"/>
      <c r="C919" s="257"/>
      <c r="D919" s="257"/>
      <c r="E919" s="1"/>
      <c r="F919" s="3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55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1"/>
      <c r="B920" s="1"/>
      <c r="C920" s="257"/>
      <c r="D920" s="257"/>
      <c r="E920" s="1"/>
      <c r="F920" s="3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55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1"/>
      <c r="B921" s="1"/>
      <c r="C921" s="257"/>
      <c r="D921" s="257"/>
      <c r="E921" s="1"/>
      <c r="F921" s="3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55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1"/>
      <c r="B922" s="1"/>
      <c r="C922" s="257"/>
      <c r="D922" s="257"/>
      <c r="E922" s="1"/>
      <c r="F922" s="3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55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1"/>
      <c r="B923" s="1"/>
      <c r="C923" s="257"/>
      <c r="D923" s="257"/>
      <c r="E923" s="1"/>
      <c r="F923" s="3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55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1"/>
      <c r="B924" s="1"/>
      <c r="C924" s="257"/>
      <c r="D924" s="257"/>
      <c r="E924" s="1"/>
      <c r="F924" s="3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55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1"/>
      <c r="B925" s="1"/>
      <c r="C925" s="257"/>
      <c r="D925" s="257"/>
      <c r="E925" s="1"/>
      <c r="F925" s="3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55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1"/>
      <c r="B926" s="1"/>
      <c r="C926" s="257"/>
      <c r="D926" s="257"/>
      <c r="E926" s="1"/>
      <c r="F926" s="3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55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1"/>
      <c r="B927" s="1"/>
      <c r="C927" s="257"/>
      <c r="D927" s="257"/>
      <c r="E927" s="1"/>
      <c r="F927" s="3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55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1"/>
      <c r="B928" s="1"/>
      <c r="C928" s="257"/>
      <c r="D928" s="257"/>
      <c r="E928" s="1"/>
      <c r="F928" s="3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55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1"/>
      <c r="B929" s="1"/>
      <c r="C929" s="257"/>
      <c r="D929" s="257"/>
      <c r="E929" s="1"/>
      <c r="F929" s="3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55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1"/>
      <c r="B930" s="1"/>
      <c r="C930" s="257"/>
      <c r="D930" s="257"/>
      <c r="E930" s="1"/>
      <c r="F930" s="3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55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1"/>
      <c r="B931" s="1"/>
      <c r="C931" s="257"/>
      <c r="D931" s="257"/>
      <c r="E931" s="1"/>
      <c r="F931" s="3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55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1"/>
      <c r="B932" s="1"/>
      <c r="C932" s="257"/>
      <c r="D932" s="257"/>
      <c r="E932" s="1"/>
      <c r="F932" s="3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55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1"/>
      <c r="B933" s="1"/>
      <c r="C933" s="257"/>
      <c r="D933" s="257"/>
      <c r="E933" s="1"/>
      <c r="F933" s="3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55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1"/>
      <c r="B934" s="1"/>
      <c r="C934" s="257"/>
      <c r="D934" s="257"/>
      <c r="E934" s="1"/>
      <c r="F934" s="3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55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1"/>
      <c r="B935" s="1"/>
      <c r="C935" s="257"/>
      <c r="D935" s="257"/>
      <c r="E935" s="1"/>
      <c r="F935" s="3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55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1"/>
      <c r="B936" s="1"/>
      <c r="C936" s="257"/>
      <c r="D936" s="257"/>
      <c r="E936" s="1"/>
      <c r="F936" s="3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55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1"/>
      <c r="B937" s="1"/>
      <c r="C937" s="257"/>
      <c r="D937" s="257"/>
      <c r="E937" s="1"/>
      <c r="F937" s="3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55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1"/>
      <c r="B938" s="1"/>
      <c r="C938" s="257"/>
      <c r="D938" s="257"/>
      <c r="E938" s="1"/>
      <c r="F938" s="3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55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1"/>
      <c r="B939" s="1"/>
      <c r="C939" s="257"/>
      <c r="D939" s="257"/>
      <c r="E939" s="1"/>
      <c r="F939" s="3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55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1"/>
      <c r="B940" s="1"/>
      <c r="C940" s="257"/>
      <c r="D940" s="257"/>
      <c r="E940" s="1"/>
      <c r="F940" s="3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55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1"/>
      <c r="B941" s="1"/>
      <c r="C941" s="257"/>
      <c r="D941" s="257"/>
      <c r="E941" s="1"/>
      <c r="F941" s="3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55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1"/>
      <c r="B942" s="1"/>
      <c r="C942" s="257"/>
      <c r="D942" s="257"/>
      <c r="E942" s="1"/>
      <c r="F942" s="3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55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1"/>
      <c r="B943" s="1"/>
      <c r="C943" s="257"/>
      <c r="D943" s="257"/>
      <c r="E943" s="1"/>
      <c r="F943" s="3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55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1"/>
      <c r="B944" s="1"/>
      <c r="C944" s="257"/>
      <c r="D944" s="257"/>
      <c r="E944" s="1"/>
      <c r="F944" s="3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55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1"/>
      <c r="B945" s="1"/>
      <c r="C945" s="257"/>
      <c r="D945" s="257"/>
      <c r="E945" s="1"/>
      <c r="F945" s="3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55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1"/>
      <c r="B946" s="1"/>
      <c r="C946" s="257"/>
      <c r="D946" s="257"/>
      <c r="E946" s="1"/>
      <c r="F946" s="3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55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1"/>
      <c r="B947" s="1"/>
      <c r="C947" s="257"/>
      <c r="D947" s="257"/>
      <c r="E947" s="1"/>
      <c r="F947" s="3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55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1"/>
      <c r="B948" s="1"/>
      <c r="C948" s="257"/>
      <c r="D948" s="257"/>
      <c r="E948" s="1"/>
      <c r="F948" s="3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55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1"/>
      <c r="B949" s="1"/>
      <c r="C949" s="257"/>
      <c r="D949" s="257"/>
      <c r="E949" s="1"/>
      <c r="F949" s="3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55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1"/>
      <c r="B950" s="1"/>
      <c r="C950" s="257"/>
      <c r="D950" s="257"/>
      <c r="E950" s="1"/>
      <c r="F950" s="3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55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1"/>
      <c r="B951" s="1"/>
      <c r="C951" s="257"/>
      <c r="D951" s="257"/>
      <c r="E951" s="1"/>
      <c r="F951" s="3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55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1"/>
      <c r="B952" s="1"/>
      <c r="C952" s="257"/>
      <c r="D952" s="257"/>
      <c r="E952" s="1"/>
      <c r="F952" s="3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55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1"/>
      <c r="B953" s="1"/>
      <c r="C953" s="257"/>
      <c r="D953" s="257"/>
      <c r="E953" s="1"/>
      <c r="F953" s="3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55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1"/>
      <c r="B954" s="1"/>
      <c r="C954" s="257"/>
      <c r="D954" s="257"/>
      <c r="E954" s="1"/>
      <c r="F954" s="3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55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1"/>
      <c r="B955" s="1"/>
      <c r="C955" s="257"/>
      <c r="D955" s="257"/>
      <c r="E955" s="1"/>
      <c r="F955" s="3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55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1"/>
      <c r="B956" s="1"/>
      <c r="C956" s="257"/>
      <c r="D956" s="257"/>
      <c r="E956" s="1"/>
      <c r="F956" s="3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55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1"/>
      <c r="B957" s="1"/>
      <c r="C957" s="257"/>
      <c r="D957" s="257"/>
      <c r="E957" s="1"/>
      <c r="F957" s="3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55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1"/>
      <c r="B958" s="1"/>
      <c r="C958" s="257"/>
      <c r="D958" s="257"/>
      <c r="E958" s="1"/>
      <c r="F958" s="3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55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1"/>
      <c r="B959" s="1"/>
      <c r="C959" s="257"/>
      <c r="D959" s="257"/>
      <c r="E959" s="1"/>
      <c r="F959" s="3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55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1"/>
      <c r="B960" s="1"/>
      <c r="C960" s="257"/>
      <c r="D960" s="257"/>
      <c r="E960" s="1"/>
      <c r="F960" s="3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55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1"/>
      <c r="B961" s="1"/>
      <c r="C961" s="257"/>
      <c r="D961" s="257"/>
      <c r="E961" s="1"/>
      <c r="F961" s="3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55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1"/>
      <c r="B962" s="1"/>
      <c r="C962" s="257"/>
      <c r="D962" s="257"/>
      <c r="E962" s="1"/>
      <c r="F962" s="3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55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1"/>
      <c r="B963" s="1"/>
      <c r="C963" s="257"/>
      <c r="D963" s="257"/>
      <c r="E963" s="1"/>
      <c r="F963" s="3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55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1"/>
      <c r="B964" s="1"/>
      <c r="C964" s="257"/>
      <c r="D964" s="257"/>
      <c r="E964" s="1"/>
      <c r="F964" s="3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55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1"/>
      <c r="B965" s="1"/>
      <c r="C965" s="257"/>
      <c r="D965" s="257"/>
      <c r="E965" s="1"/>
      <c r="F965" s="3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55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1"/>
      <c r="B966" s="1"/>
      <c r="C966" s="257"/>
      <c r="D966" s="257"/>
      <c r="E966" s="1"/>
      <c r="F966" s="3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55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1"/>
      <c r="B967" s="1"/>
      <c r="C967" s="257"/>
      <c r="D967" s="257"/>
      <c r="E967" s="1"/>
      <c r="F967" s="3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55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1"/>
      <c r="B968" s="1"/>
      <c r="C968" s="257"/>
      <c r="D968" s="257"/>
      <c r="E968" s="1"/>
      <c r="F968" s="3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55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1"/>
      <c r="B969" s="1"/>
      <c r="C969" s="257"/>
      <c r="D969" s="257"/>
      <c r="E969" s="1"/>
      <c r="F969" s="3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55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1"/>
      <c r="B970" s="1"/>
      <c r="C970" s="257"/>
      <c r="D970" s="257"/>
      <c r="E970" s="1"/>
      <c r="F970" s="3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55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1"/>
      <c r="B971" s="1"/>
      <c r="C971" s="257"/>
      <c r="D971" s="257"/>
      <c r="E971" s="1"/>
      <c r="F971" s="3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55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1"/>
      <c r="B972" s="1"/>
      <c r="C972" s="257"/>
      <c r="D972" s="257"/>
      <c r="E972" s="1"/>
      <c r="F972" s="3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55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1"/>
      <c r="B973" s="1"/>
      <c r="C973" s="257"/>
      <c r="D973" s="257"/>
      <c r="E973" s="1"/>
      <c r="F973" s="3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55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1"/>
      <c r="B974" s="1"/>
      <c r="C974" s="257"/>
      <c r="D974" s="257"/>
      <c r="E974" s="1"/>
      <c r="F974" s="3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55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1"/>
      <c r="B975" s="1"/>
      <c r="C975" s="257"/>
      <c r="D975" s="257"/>
      <c r="E975" s="1"/>
      <c r="F975" s="3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55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1"/>
      <c r="B976" s="1"/>
      <c r="C976" s="257"/>
      <c r="D976" s="257"/>
      <c r="E976" s="1"/>
      <c r="F976" s="3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55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1"/>
      <c r="B977" s="1"/>
      <c r="C977" s="257"/>
      <c r="D977" s="257"/>
      <c r="E977" s="1"/>
      <c r="F977" s="3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55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1"/>
      <c r="B978" s="1"/>
      <c r="C978" s="257"/>
      <c r="D978" s="257"/>
      <c r="E978" s="1"/>
      <c r="F978" s="3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55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1"/>
      <c r="B979" s="1"/>
      <c r="C979" s="257"/>
      <c r="D979" s="257"/>
      <c r="E979" s="1"/>
      <c r="F979" s="3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55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1"/>
      <c r="B980" s="1"/>
      <c r="C980" s="257"/>
      <c r="D980" s="257"/>
      <c r="E980" s="1"/>
      <c r="F980" s="3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55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1"/>
      <c r="B981" s="1"/>
      <c r="C981" s="257"/>
      <c r="D981" s="257"/>
      <c r="E981" s="1"/>
      <c r="F981" s="3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55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1"/>
      <c r="B982" s="1"/>
      <c r="C982" s="257"/>
      <c r="D982" s="257"/>
      <c r="E982" s="1"/>
      <c r="F982" s="3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55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1"/>
      <c r="B983" s="1"/>
      <c r="C983" s="257"/>
      <c r="D983" s="257"/>
      <c r="E983" s="1"/>
      <c r="F983" s="3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55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1"/>
      <c r="B984" s="1"/>
      <c r="C984" s="257"/>
      <c r="D984" s="257"/>
      <c r="E984" s="1"/>
      <c r="F984" s="3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55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1"/>
      <c r="B985" s="1"/>
      <c r="C985" s="257"/>
      <c r="D985" s="257"/>
      <c r="E985" s="1"/>
      <c r="F985" s="3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55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1"/>
      <c r="B986" s="1"/>
      <c r="C986" s="257"/>
      <c r="D986" s="257"/>
      <c r="E986" s="1"/>
      <c r="F986" s="3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55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1"/>
      <c r="B987" s="1"/>
      <c r="C987" s="257"/>
      <c r="D987" s="257"/>
      <c r="E987" s="1"/>
      <c r="F987" s="3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55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1"/>
      <c r="B988" s="1"/>
      <c r="C988" s="257"/>
      <c r="D988" s="257"/>
      <c r="E988" s="1"/>
      <c r="F988" s="3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55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1"/>
      <c r="B989" s="1"/>
      <c r="C989" s="257"/>
      <c r="D989" s="257"/>
      <c r="E989" s="1"/>
      <c r="F989" s="3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55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1"/>
      <c r="B990" s="1"/>
      <c r="C990" s="257"/>
      <c r="D990" s="257"/>
      <c r="E990" s="1"/>
      <c r="F990" s="3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55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1"/>
      <c r="B991" s="1"/>
      <c r="C991" s="257"/>
      <c r="D991" s="257"/>
      <c r="E991" s="1"/>
      <c r="F991" s="3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55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1"/>
      <c r="B992" s="1"/>
      <c r="C992" s="257"/>
      <c r="D992" s="257"/>
      <c r="E992" s="1"/>
      <c r="F992" s="3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55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1"/>
      <c r="B993" s="1"/>
      <c r="C993" s="257"/>
      <c r="D993" s="257"/>
      <c r="E993" s="1"/>
      <c r="F993" s="3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55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1"/>
      <c r="B994" s="1"/>
      <c r="C994" s="257"/>
      <c r="D994" s="257"/>
      <c r="E994" s="1"/>
      <c r="F994" s="3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55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1"/>
      <c r="B995" s="1"/>
      <c r="C995" s="257"/>
      <c r="D995" s="257"/>
      <c r="E995" s="1"/>
      <c r="F995" s="3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55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1"/>
      <c r="B996" s="1"/>
      <c r="C996" s="257"/>
      <c r="D996" s="257"/>
      <c r="E996" s="1"/>
      <c r="F996" s="3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55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1"/>
      <c r="B997" s="1"/>
      <c r="C997" s="257"/>
      <c r="D997" s="257"/>
      <c r="E997" s="1"/>
      <c r="F997" s="3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55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1"/>
      <c r="B998" s="1"/>
      <c r="C998" s="257"/>
      <c r="D998" s="257"/>
      <c r="E998" s="1"/>
      <c r="F998" s="3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55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1"/>
      <c r="B999" s="1"/>
      <c r="C999" s="257"/>
      <c r="D999" s="257"/>
      <c r="E999" s="1"/>
      <c r="F999" s="3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55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1"/>
      <c r="B1000" s="1"/>
      <c r="C1000" s="257"/>
      <c r="D1000" s="257"/>
      <c r="E1000" s="1"/>
      <c r="F1000" s="3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55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1"/>
      <c r="B1001" s="1"/>
      <c r="C1001" s="257"/>
      <c r="D1001" s="257"/>
      <c r="E1001" s="1"/>
      <c r="F1001" s="3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55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1"/>
      <c r="B1002" s="1"/>
      <c r="C1002" s="257"/>
      <c r="D1002" s="257"/>
      <c r="E1002" s="1"/>
      <c r="F1002" s="3"/>
      <c r="G1002" s="3"/>
      <c r="H1002" s="3"/>
      <c r="I1002" s="1"/>
      <c r="J1002" s="8"/>
      <c r="K1002" s="8"/>
      <c r="L1002" s="1"/>
      <c r="M1002" s="1"/>
      <c r="N1002" s="8"/>
      <c r="O1002" s="1"/>
      <c r="P1002" s="8"/>
      <c r="Q1002" s="8"/>
      <c r="R1002" s="255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>
      <c r="A1003" s="1"/>
      <c r="B1003" s="1"/>
      <c r="C1003" s="257"/>
      <c r="D1003" s="257"/>
      <c r="E1003" s="1"/>
      <c r="F1003" s="3"/>
      <c r="G1003" s="3"/>
      <c r="H1003" s="3"/>
      <c r="I1003" s="1"/>
      <c r="J1003" s="8"/>
      <c r="K1003" s="8"/>
      <c r="L1003" s="1"/>
      <c r="M1003" s="1"/>
      <c r="N1003" s="8"/>
      <c r="O1003" s="1"/>
      <c r="P1003" s="8"/>
      <c r="Q1003" s="8"/>
      <c r="R1003" s="255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L1004" s="258"/>
      <c r="M1004" s="258"/>
      <c r="O1004" s="258"/>
    </row>
  </sheetData>
  <mergeCells count="12">
    <mergeCell ref="L98:O98"/>
    <mergeCell ref="L99:O99"/>
    <mergeCell ref="M100:O100"/>
    <mergeCell ref="M101:O101"/>
    <mergeCell ref="N102:O102"/>
    <mergeCell ref="A2:H2"/>
    <mergeCell ref="A3:H3"/>
    <mergeCell ref="J3:P3"/>
    <mergeCell ref="U6:V6"/>
    <mergeCell ref="U15:V15"/>
    <mergeCell ref="J96:O96"/>
    <mergeCell ref="K97:O97"/>
  </mergeCells>
  <dataValidations>
    <dataValidation type="list" allowBlank="1" showErrorMessage="1" sqref="A7:A95">
      <formula1>"Nobre,Publicidade"</formula1>
    </dataValidation>
    <dataValidation type="list" allowBlank="1" showErrorMessage="1" sqref="E7:E95 E212:E1003">
      <formula1>"Vinicius,Gustavo,Kaua,Wesley,Caio,Julia,Thiago,Daniel,Jonatha,Jhonatas,Otavio,Produtor,David,Caio Ferreira,Kaicky,Pamelah,Caio Alves,Leandro,camila,Willian "</formula1>
    </dataValidation>
    <dataValidation type="list" allowBlank="1" showErrorMessage="1" sqref="I7:I95">
      <formula1>"Mel,Drieli,Fernanda"</formula1>
    </dataValidation>
    <dataValidation type="list" allowBlank="1" showErrorMessage="1" sqref="B7:B95">
      <formula1>"Pix,Cartão"</formula1>
    </dataValidation>
  </dataValidations>
  <drawing r:id="rId1"/>
</worksheet>
</file>